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07"/>
  <workbookPr defaultThemeVersion="166925"/>
  <xr:revisionPtr revIDLastSave="0" documentId="8_{E34E1E9F-74D0-409E-BD9F-39F35D2A7061}" xr6:coauthVersionLast="47" xr6:coauthVersionMax="47" xr10:uidLastSave="{00000000-0000-0000-0000-000000000000}"/>
  <bookViews>
    <workbookView xWindow="240" yWindow="105" windowWidth="14805" windowHeight="8010" firstSheet="11" activeTab="11" xr2:uid="{00000000-000D-0000-FFFF-FFFF00000000}"/>
  </bookViews>
  <sheets>
    <sheet name="RECHERCHE" sheetId="10" r:id="rId1"/>
    <sheet name="Fourniture de Bureau" sheetId="2" r:id="rId2"/>
    <sheet name="Demande de commande Fourniture" sheetId="7" r:id="rId3"/>
    <sheet name="EPI" sheetId="11" r:id="rId4"/>
    <sheet name="Demande de commande EPI" sheetId="6" r:id="rId5"/>
    <sheet name="Hygyène et Alimentation" sheetId="12" r:id="rId6"/>
    <sheet name="Demande de commande Hygyène" sheetId="8" r:id="rId7"/>
    <sheet name="MCO Outillage" sheetId="13" r:id="rId8"/>
    <sheet name="Demande de commande de MCO Outi" sheetId="9" r:id="rId9"/>
    <sheet name="Liste " sheetId="1" r:id="rId10"/>
    <sheet name="Liste Stock" sheetId="15" r:id="rId11"/>
    <sheet name="Stock Fourniture" sheetId="14" r:id="rId12"/>
  </sheets>
  <definedNames>
    <definedName name="_xlnm._FilterDatabase" localSheetId="9" hidden="1">'Liste '!$A$1:$D$1</definedName>
    <definedName name="_xlnm._FilterDatabase" localSheetId="10" hidden="1">'Liste '!$A$1:$D$1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4" l="1"/>
  <c r="I3" i="14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103" i="14"/>
  <c r="I104" i="14"/>
  <c r="I105" i="14"/>
  <c r="I106" i="14"/>
  <c r="I107" i="14"/>
  <c r="I108" i="14"/>
  <c r="I109" i="14"/>
  <c r="I110" i="14"/>
  <c r="I111" i="14"/>
  <c r="I112" i="14"/>
  <c r="I113" i="14"/>
  <c r="I114" i="14"/>
  <c r="I115" i="14"/>
  <c r="I116" i="14"/>
  <c r="I117" i="14"/>
  <c r="I118" i="14"/>
  <c r="I119" i="14"/>
  <c r="I120" i="14"/>
  <c r="I121" i="14"/>
  <c r="I122" i="14"/>
  <c r="I123" i="14"/>
  <c r="I124" i="14"/>
  <c r="I125" i="14"/>
  <c r="I126" i="14"/>
  <c r="I127" i="14"/>
  <c r="I128" i="14"/>
  <c r="I129" i="14"/>
  <c r="I130" i="14"/>
  <c r="I131" i="14"/>
  <c r="I132" i="14"/>
  <c r="I133" i="14"/>
  <c r="I134" i="14"/>
  <c r="I135" i="14"/>
  <c r="I136" i="14"/>
  <c r="I137" i="14"/>
  <c r="I138" i="14"/>
  <c r="I139" i="14"/>
  <c r="I140" i="14"/>
  <c r="I141" i="14"/>
  <c r="I142" i="14"/>
  <c r="I143" i="14"/>
  <c r="I144" i="14"/>
  <c r="I145" i="14"/>
  <c r="I146" i="14"/>
  <c r="I147" i="14"/>
  <c r="I148" i="14"/>
  <c r="I149" i="14"/>
  <c r="I150" i="14"/>
  <c r="I151" i="14"/>
  <c r="I152" i="14"/>
  <c r="I153" i="14"/>
  <c r="I154" i="14"/>
  <c r="I155" i="14"/>
  <c r="I156" i="14"/>
  <c r="I157" i="14"/>
  <c r="I158" i="14"/>
  <c r="I159" i="14"/>
  <c r="I160" i="14"/>
  <c r="I161" i="14"/>
  <c r="I162" i="14"/>
  <c r="I163" i="14"/>
  <c r="I164" i="14"/>
  <c r="I165" i="14"/>
  <c r="I166" i="14"/>
  <c r="I167" i="14"/>
  <c r="I168" i="14"/>
  <c r="I169" i="14"/>
  <c r="I170" i="14"/>
  <c r="I171" i="14"/>
  <c r="G86" i="14"/>
  <c r="G85" i="14"/>
  <c r="G84" i="14"/>
  <c r="C83" i="14"/>
  <c r="G83" i="14"/>
  <c r="G82" i="14"/>
  <c r="G81" i="14"/>
  <c r="G80" i="14"/>
  <c r="G69" i="14"/>
  <c r="G68" i="14"/>
  <c r="G64" i="14"/>
  <c r="G63" i="14"/>
  <c r="G44" i="14"/>
  <c r="G38" i="14"/>
  <c r="G36" i="14"/>
  <c r="G35" i="14"/>
  <c r="G30" i="14"/>
  <c r="G24" i="14"/>
  <c r="G23" i="14"/>
  <c r="G17" i="14"/>
  <c r="G15" i="14"/>
  <c r="G13" i="14"/>
  <c r="G12" i="14"/>
  <c r="G6" i="14"/>
  <c r="C2" i="2"/>
  <c r="G2" i="14"/>
  <c r="B5" i="10"/>
  <c r="G5" i="14"/>
  <c r="G4" i="14"/>
  <c r="G3" i="14"/>
  <c r="G7" i="14"/>
  <c r="G8" i="14"/>
  <c r="G9" i="14"/>
  <c r="G10" i="14"/>
  <c r="G11" i="14"/>
  <c r="G14" i="14"/>
  <c r="G16" i="14"/>
  <c r="G18" i="14"/>
  <c r="G19" i="14"/>
  <c r="G20" i="14"/>
  <c r="G21" i="14"/>
  <c r="G22" i="14"/>
  <c r="G25" i="14"/>
  <c r="G26" i="14"/>
  <c r="G27" i="14"/>
  <c r="G28" i="14"/>
  <c r="G29" i="14"/>
  <c r="G31" i="14"/>
  <c r="G32" i="14"/>
  <c r="G33" i="14"/>
  <c r="G34" i="14"/>
  <c r="G37" i="14"/>
  <c r="G39" i="14"/>
  <c r="G40" i="14"/>
  <c r="G41" i="14"/>
  <c r="G42" i="14"/>
  <c r="G43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5" i="14"/>
  <c r="G66" i="14"/>
  <c r="G67" i="14"/>
  <c r="G70" i="14"/>
  <c r="G71" i="14"/>
  <c r="G72" i="14"/>
  <c r="G73" i="14"/>
  <c r="G74" i="14"/>
  <c r="G75" i="14"/>
  <c r="G76" i="14"/>
  <c r="G77" i="14"/>
  <c r="G78" i="14"/>
  <c r="G79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D83" i="14"/>
  <c r="D86" i="14"/>
  <c r="D85" i="14"/>
  <c r="D84" i="14"/>
  <c r="D81" i="14"/>
  <c r="D80" i="14"/>
  <c r="D69" i="14"/>
  <c r="D68" i="14"/>
  <c r="D63" i="14"/>
  <c r="D65" i="14"/>
  <c r="D64" i="14"/>
  <c r="D44" i="14"/>
  <c r="D39" i="14"/>
  <c r="D36" i="14"/>
  <c r="D35" i="14"/>
  <c r="D34" i="14"/>
  <c r="D30" i="14"/>
  <c r="D24" i="14"/>
  <c r="D23" i="14"/>
  <c r="D17" i="14"/>
  <c r="D15" i="14"/>
  <c r="D13" i="14"/>
  <c r="D12" i="14"/>
  <c r="D4" i="14"/>
  <c r="D3" i="14"/>
  <c r="D2" i="14"/>
  <c r="D5" i="14"/>
  <c r="D6" i="14"/>
  <c r="D7" i="14"/>
  <c r="D8" i="14"/>
  <c r="D9" i="14"/>
  <c r="D10" i="14"/>
  <c r="D11" i="14"/>
  <c r="D14" i="14"/>
  <c r="D16" i="14"/>
  <c r="D18" i="14"/>
  <c r="D19" i="14"/>
  <c r="D20" i="14"/>
  <c r="D21" i="14"/>
  <c r="D22" i="14"/>
  <c r="D25" i="14"/>
  <c r="D26" i="14"/>
  <c r="D27" i="14"/>
  <c r="D28" i="14"/>
  <c r="D29" i="14"/>
  <c r="D31" i="14"/>
  <c r="D32" i="14"/>
  <c r="D33" i="14"/>
  <c r="D37" i="14"/>
  <c r="D38" i="14"/>
  <c r="D40" i="14"/>
  <c r="D41" i="14"/>
  <c r="D42" i="14"/>
  <c r="D43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6" i="14"/>
  <c r="D67" i="14"/>
  <c r="D70" i="14"/>
  <c r="D71" i="14"/>
  <c r="D72" i="14"/>
  <c r="D73" i="14"/>
  <c r="D74" i="14"/>
  <c r="D75" i="14"/>
  <c r="D76" i="14"/>
  <c r="D77" i="14"/>
  <c r="D78" i="14"/>
  <c r="D79" i="14"/>
  <c r="D82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D144" i="14"/>
  <c r="D145" i="14"/>
  <c r="D146" i="14"/>
  <c r="D147" i="14"/>
  <c r="D148" i="14"/>
  <c r="D149" i="14"/>
  <c r="D150" i="14"/>
  <c r="D151" i="14"/>
  <c r="D152" i="14"/>
  <c r="D153" i="14"/>
  <c r="D154" i="14"/>
  <c r="D155" i="14"/>
  <c r="D156" i="14"/>
  <c r="D157" i="14"/>
  <c r="D158" i="14"/>
  <c r="D159" i="14"/>
  <c r="D160" i="14"/>
  <c r="D161" i="14"/>
  <c r="D162" i="14"/>
  <c r="D163" i="14"/>
  <c r="D164" i="14"/>
  <c r="D165" i="14"/>
  <c r="D166" i="14"/>
  <c r="D167" i="14"/>
  <c r="D168" i="14"/>
  <c r="D169" i="14"/>
  <c r="D170" i="14"/>
  <c r="D171" i="14"/>
  <c r="C5" i="14"/>
  <c r="K2" i="14"/>
  <c r="AE2" i="14"/>
  <c r="AH2" i="14" s="1"/>
  <c r="AE3" i="14"/>
  <c r="AH3" i="14" s="1"/>
  <c r="AE4" i="14"/>
  <c r="AH4" i="14" s="1"/>
  <c r="AE5" i="14"/>
  <c r="AH5" i="14" s="1"/>
  <c r="AE6" i="14"/>
  <c r="AH6" i="14" s="1"/>
  <c r="AE7" i="14"/>
  <c r="AH7" i="14" s="1"/>
  <c r="AE8" i="14"/>
  <c r="AH8" i="14" s="1"/>
  <c r="AE9" i="14"/>
  <c r="AH9" i="14" s="1"/>
  <c r="AE10" i="14"/>
  <c r="AH10" i="14" s="1"/>
  <c r="AE11" i="14"/>
  <c r="AH11" i="14" s="1"/>
  <c r="AE12" i="14"/>
  <c r="AH12" i="14" s="1"/>
  <c r="AE13" i="14"/>
  <c r="AH13" i="14" s="1"/>
  <c r="AE14" i="14"/>
  <c r="AH14" i="14" s="1"/>
  <c r="AE15" i="14"/>
  <c r="AH15" i="14" s="1"/>
  <c r="AE16" i="14"/>
  <c r="AH16" i="14" s="1"/>
  <c r="AE17" i="14"/>
  <c r="AH17" i="14" s="1"/>
  <c r="AE18" i="14"/>
  <c r="AH18" i="14" s="1"/>
  <c r="AE19" i="14"/>
  <c r="AH19" i="14" s="1"/>
  <c r="AE20" i="14"/>
  <c r="AH20" i="14" s="1"/>
  <c r="AE21" i="14"/>
  <c r="AH21" i="14" s="1"/>
  <c r="AE22" i="14"/>
  <c r="AH22" i="14" s="1"/>
  <c r="AE23" i="14"/>
  <c r="AH23" i="14" s="1"/>
  <c r="AE24" i="14"/>
  <c r="AH24" i="14" s="1"/>
  <c r="AE25" i="14"/>
  <c r="AH25" i="14" s="1"/>
  <c r="AE26" i="14"/>
  <c r="AH26" i="14" s="1"/>
  <c r="AE27" i="14"/>
  <c r="AH27" i="14" s="1"/>
  <c r="AE28" i="14"/>
  <c r="AH28" i="14" s="1"/>
  <c r="AE29" i="14"/>
  <c r="AH29" i="14" s="1"/>
  <c r="AE30" i="14"/>
  <c r="AH30" i="14" s="1"/>
  <c r="AE31" i="14"/>
  <c r="AH31" i="14" s="1"/>
  <c r="AE32" i="14"/>
  <c r="AH32" i="14" s="1"/>
  <c r="AE33" i="14"/>
  <c r="AH33" i="14" s="1"/>
  <c r="AE34" i="14"/>
  <c r="AH34" i="14" s="1"/>
  <c r="AE35" i="14"/>
  <c r="AH35" i="14" s="1"/>
  <c r="AE36" i="14"/>
  <c r="AH36" i="14" s="1"/>
  <c r="AE37" i="14"/>
  <c r="AH37" i="14" s="1"/>
  <c r="AE38" i="14"/>
  <c r="AH38" i="14" s="1"/>
  <c r="AE39" i="14"/>
  <c r="AH39" i="14" s="1"/>
  <c r="AE40" i="14"/>
  <c r="AH40" i="14" s="1"/>
  <c r="AE41" i="14"/>
  <c r="AH41" i="14" s="1"/>
  <c r="AE42" i="14"/>
  <c r="AH42" i="14" s="1"/>
  <c r="AE43" i="14"/>
  <c r="AH43" i="14" s="1"/>
  <c r="AE44" i="14"/>
  <c r="AH44" i="14" s="1"/>
  <c r="AE45" i="14"/>
  <c r="AH45" i="14" s="1"/>
  <c r="AE46" i="14"/>
  <c r="AH46" i="14" s="1"/>
  <c r="AE47" i="14"/>
  <c r="AH47" i="14" s="1"/>
  <c r="AE48" i="14"/>
  <c r="AH48" i="14" s="1"/>
  <c r="AE49" i="14"/>
  <c r="AH49" i="14" s="1"/>
  <c r="AE50" i="14"/>
  <c r="AH50" i="14" s="1"/>
  <c r="AE51" i="14"/>
  <c r="AH51" i="14" s="1"/>
  <c r="AE52" i="14"/>
  <c r="AH52" i="14" s="1"/>
  <c r="AE53" i="14"/>
  <c r="AH53" i="14" s="1"/>
  <c r="AE54" i="14"/>
  <c r="AH54" i="14" s="1"/>
  <c r="AE55" i="14"/>
  <c r="AH55" i="14" s="1"/>
  <c r="AE56" i="14"/>
  <c r="AH56" i="14" s="1"/>
  <c r="AE57" i="14"/>
  <c r="AH57" i="14" s="1"/>
  <c r="AE58" i="14"/>
  <c r="AH58" i="14" s="1"/>
  <c r="AE59" i="14"/>
  <c r="AH59" i="14" s="1"/>
  <c r="AE60" i="14"/>
  <c r="AH60" i="14" s="1"/>
  <c r="AE61" i="14"/>
  <c r="AH61" i="14" s="1"/>
  <c r="AE62" i="14"/>
  <c r="AH62" i="14" s="1"/>
  <c r="AE63" i="14"/>
  <c r="AH63" i="14" s="1"/>
  <c r="AE64" i="14"/>
  <c r="AH64" i="14" s="1"/>
  <c r="AE65" i="14"/>
  <c r="AH65" i="14" s="1"/>
  <c r="AE66" i="14"/>
  <c r="AH66" i="14" s="1"/>
  <c r="AE67" i="14"/>
  <c r="AH67" i="14" s="1"/>
  <c r="AE68" i="14"/>
  <c r="AH68" i="14" s="1"/>
  <c r="AE69" i="14"/>
  <c r="AH69" i="14" s="1"/>
  <c r="AE70" i="14"/>
  <c r="AH70" i="14" s="1"/>
  <c r="AE71" i="14"/>
  <c r="AH71" i="14" s="1"/>
  <c r="AE72" i="14"/>
  <c r="AH72" i="14" s="1"/>
  <c r="AE73" i="14"/>
  <c r="AH73" i="14" s="1"/>
  <c r="AE74" i="14"/>
  <c r="AH74" i="14" s="1"/>
  <c r="AE75" i="14"/>
  <c r="AH75" i="14" s="1"/>
  <c r="AE76" i="14"/>
  <c r="AH76" i="14" s="1"/>
  <c r="AE77" i="14"/>
  <c r="AH77" i="14" s="1"/>
  <c r="AE78" i="14"/>
  <c r="AH78" i="14" s="1"/>
  <c r="AE79" i="14"/>
  <c r="AH79" i="14" s="1"/>
  <c r="AE80" i="14"/>
  <c r="AH80" i="14" s="1"/>
  <c r="AE81" i="14"/>
  <c r="AH81" i="14" s="1"/>
  <c r="AE82" i="14"/>
  <c r="AH82" i="14" s="1"/>
  <c r="AE83" i="14"/>
  <c r="AH83" i="14" s="1"/>
  <c r="AE84" i="14"/>
  <c r="AH84" i="14" s="1"/>
  <c r="AE85" i="14"/>
  <c r="AH85" i="14" s="1"/>
  <c r="AE86" i="14"/>
  <c r="AH86" i="14" s="1"/>
  <c r="AE87" i="14"/>
  <c r="AH87" i="14" s="1"/>
  <c r="AE88" i="14"/>
  <c r="AH88" i="14" s="1"/>
  <c r="AE89" i="14"/>
  <c r="AH89" i="14" s="1"/>
  <c r="AE90" i="14"/>
  <c r="AH90" i="14" s="1"/>
  <c r="AE91" i="14"/>
  <c r="AH91" i="14" s="1"/>
  <c r="AE92" i="14"/>
  <c r="AH92" i="14" s="1"/>
  <c r="AE93" i="14"/>
  <c r="AH93" i="14" s="1"/>
  <c r="AE94" i="14"/>
  <c r="AH94" i="14" s="1"/>
  <c r="AE95" i="14"/>
  <c r="AH95" i="14" s="1"/>
  <c r="AE96" i="14"/>
  <c r="AH96" i="14" s="1"/>
  <c r="AE97" i="14"/>
  <c r="AH97" i="14" s="1"/>
  <c r="AE98" i="14"/>
  <c r="AH98" i="14" s="1"/>
  <c r="AE99" i="14"/>
  <c r="AH99" i="14" s="1"/>
  <c r="AE100" i="14"/>
  <c r="AH100" i="14" s="1"/>
  <c r="AE101" i="14"/>
  <c r="AH101" i="14" s="1"/>
  <c r="AE102" i="14"/>
  <c r="AH102" i="14" s="1"/>
  <c r="AE103" i="14"/>
  <c r="AH103" i="14" s="1"/>
  <c r="AE104" i="14"/>
  <c r="AH104" i="14" s="1"/>
  <c r="AE105" i="14"/>
  <c r="AH105" i="14" s="1"/>
  <c r="AE106" i="14"/>
  <c r="AH106" i="14" s="1"/>
  <c r="AE107" i="14"/>
  <c r="AH107" i="14" s="1"/>
  <c r="AE108" i="14"/>
  <c r="AH108" i="14" s="1"/>
  <c r="AE109" i="14"/>
  <c r="AH109" i="14" s="1"/>
  <c r="AE110" i="14"/>
  <c r="AH110" i="14" s="1"/>
  <c r="AE111" i="14"/>
  <c r="AH111" i="14" s="1"/>
  <c r="AE112" i="14"/>
  <c r="AH112" i="14" s="1"/>
  <c r="AE113" i="14"/>
  <c r="AH113" i="14" s="1"/>
  <c r="AE114" i="14"/>
  <c r="AH114" i="14" s="1"/>
  <c r="AE115" i="14"/>
  <c r="AH115" i="14" s="1"/>
  <c r="AE116" i="14"/>
  <c r="AH116" i="14" s="1"/>
  <c r="AE117" i="14"/>
  <c r="AH117" i="14" s="1"/>
  <c r="AE118" i="14"/>
  <c r="AH118" i="14" s="1"/>
  <c r="AE119" i="14"/>
  <c r="AH119" i="14" s="1"/>
  <c r="AE120" i="14"/>
  <c r="AH120" i="14" s="1"/>
  <c r="AE121" i="14"/>
  <c r="AH121" i="14" s="1"/>
  <c r="AE122" i="14"/>
  <c r="AH122" i="14" s="1"/>
  <c r="AE123" i="14"/>
  <c r="AH123" i="14" s="1"/>
  <c r="AE124" i="14"/>
  <c r="AH124" i="14" s="1"/>
  <c r="AE125" i="14"/>
  <c r="AH125" i="14" s="1"/>
  <c r="AE126" i="14"/>
  <c r="AH126" i="14" s="1"/>
  <c r="AE127" i="14"/>
  <c r="AH127" i="14" s="1"/>
  <c r="AE128" i="14"/>
  <c r="AH128" i="14" s="1"/>
  <c r="AE129" i="14"/>
  <c r="AH129" i="14" s="1"/>
  <c r="AE130" i="14"/>
  <c r="AH130" i="14" s="1"/>
  <c r="AE131" i="14"/>
  <c r="AH131" i="14" s="1"/>
  <c r="AE132" i="14"/>
  <c r="AH132" i="14" s="1"/>
  <c r="AE133" i="14"/>
  <c r="AH133" i="14" s="1"/>
  <c r="AE134" i="14"/>
  <c r="AH134" i="14" s="1"/>
  <c r="AE135" i="14"/>
  <c r="AH135" i="14" s="1"/>
  <c r="AE136" i="14"/>
  <c r="AH136" i="14" s="1"/>
  <c r="AE137" i="14"/>
  <c r="AH137" i="14" s="1"/>
  <c r="AE138" i="14"/>
  <c r="AH138" i="14" s="1"/>
  <c r="AE139" i="14"/>
  <c r="AH139" i="14" s="1"/>
  <c r="AE140" i="14"/>
  <c r="AH140" i="14" s="1"/>
  <c r="AE141" i="14"/>
  <c r="AH141" i="14" s="1"/>
  <c r="AE142" i="14"/>
  <c r="AH142" i="14" s="1"/>
  <c r="AE143" i="14"/>
  <c r="AH143" i="14" s="1"/>
  <c r="AE144" i="14"/>
  <c r="AH144" i="14" s="1"/>
  <c r="AE145" i="14"/>
  <c r="AH145" i="14" s="1"/>
  <c r="AE146" i="14"/>
  <c r="AH146" i="14" s="1"/>
  <c r="AE147" i="14"/>
  <c r="AH147" i="14" s="1"/>
  <c r="AE148" i="14"/>
  <c r="AH148" i="14" s="1"/>
  <c r="AE149" i="14"/>
  <c r="AH149" i="14" s="1"/>
  <c r="AE150" i="14"/>
  <c r="AH150" i="14" s="1"/>
  <c r="AE151" i="14"/>
  <c r="AH151" i="14" s="1"/>
  <c r="AE152" i="14"/>
  <c r="AH152" i="14" s="1"/>
  <c r="AE153" i="14"/>
  <c r="AH153" i="14" s="1"/>
  <c r="AE154" i="14"/>
  <c r="AH154" i="14" s="1"/>
  <c r="AE155" i="14"/>
  <c r="AH155" i="14" s="1"/>
  <c r="AE156" i="14"/>
  <c r="AH156" i="14" s="1"/>
  <c r="AE157" i="14"/>
  <c r="AH157" i="14" s="1"/>
  <c r="AE158" i="14"/>
  <c r="AH158" i="14" s="1"/>
  <c r="AE159" i="14"/>
  <c r="AH159" i="14" s="1"/>
  <c r="AE160" i="14"/>
  <c r="AH160" i="14" s="1"/>
  <c r="AE161" i="14"/>
  <c r="AH161" i="14" s="1"/>
  <c r="AE162" i="14"/>
  <c r="AH162" i="14" s="1"/>
  <c r="AE163" i="14"/>
  <c r="AH163" i="14" s="1"/>
  <c r="AE164" i="14"/>
  <c r="AH164" i="14" s="1"/>
  <c r="AE165" i="14"/>
  <c r="AH165" i="14" s="1"/>
  <c r="AE166" i="14"/>
  <c r="AH166" i="14" s="1"/>
  <c r="AE167" i="14"/>
  <c r="AH167" i="14" s="1"/>
  <c r="AE168" i="14"/>
  <c r="AH168" i="14" s="1"/>
  <c r="AE169" i="14"/>
  <c r="AH169" i="14" s="1"/>
  <c r="AE170" i="14"/>
  <c r="AH170" i="14" s="1"/>
  <c r="AE171" i="14"/>
  <c r="AH171" i="14" s="1"/>
  <c r="E255" i="2"/>
  <c r="C255" i="2"/>
  <c r="F255" i="2"/>
  <c r="H255" i="2" s="1"/>
  <c r="M255" i="2"/>
  <c r="R255" i="2"/>
  <c r="E223" i="2"/>
  <c r="C223" i="2"/>
  <c r="F223" i="2"/>
  <c r="H223" i="2" s="1"/>
  <c r="M223" i="2"/>
  <c r="R223" i="2"/>
  <c r="E62" i="2"/>
  <c r="C62" i="2"/>
  <c r="F62" i="2"/>
  <c r="H62" i="2" s="1"/>
  <c r="M62" i="2"/>
  <c r="R62" i="2"/>
  <c r="E30" i="2"/>
  <c r="E31" i="2"/>
  <c r="C31" i="2"/>
  <c r="F31" i="2"/>
  <c r="H31" i="2" s="1"/>
  <c r="M31" i="2"/>
  <c r="R31" i="2"/>
  <c r="C30" i="2"/>
  <c r="F30" i="2"/>
  <c r="H30" i="2" s="1"/>
  <c r="M30" i="2"/>
  <c r="R30" i="2"/>
  <c r="E2" i="14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06" i="14"/>
  <c r="E107" i="14"/>
  <c r="E108" i="14"/>
  <c r="E109" i="14"/>
  <c r="E110" i="14"/>
  <c r="E111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E129" i="14"/>
  <c r="E130" i="14"/>
  <c r="E131" i="14"/>
  <c r="E132" i="14"/>
  <c r="E133" i="14"/>
  <c r="E134" i="14"/>
  <c r="E135" i="14"/>
  <c r="E136" i="14"/>
  <c r="E137" i="14"/>
  <c r="E138" i="14"/>
  <c r="E139" i="14"/>
  <c r="E140" i="14"/>
  <c r="E141" i="14"/>
  <c r="E142" i="14"/>
  <c r="E143" i="14"/>
  <c r="E144" i="14"/>
  <c r="E145" i="14"/>
  <c r="E146" i="14"/>
  <c r="E147" i="14"/>
  <c r="E148" i="14"/>
  <c r="E149" i="14"/>
  <c r="E150" i="14"/>
  <c r="E151" i="14"/>
  <c r="E152" i="14"/>
  <c r="E153" i="14"/>
  <c r="E154" i="14"/>
  <c r="E155" i="14"/>
  <c r="E156" i="14"/>
  <c r="E157" i="14"/>
  <c r="E158" i="14"/>
  <c r="E159" i="14"/>
  <c r="E160" i="14"/>
  <c r="E161" i="14"/>
  <c r="E162" i="14"/>
  <c r="E163" i="14"/>
  <c r="E164" i="14"/>
  <c r="E165" i="14"/>
  <c r="E166" i="14"/>
  <c r="E167" i="14"/>
  <c r="E168" i="14"/>
  <c r="E169" i="14"/>
  <c r="E170" i="14"/>
  <c r="E171" i="14"/>
  <c r="C2" i="14"/>
  <c r="C3" i="14"/>
  <c r="C4" i="14"/>
  <c r="C6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115" i="14"/>
  <c r="C116" i="14"/>
  <c r="C117" i="14"/>
  <c r="C118" i="14"/>
  <c r="C119" i="14"/>
  <c r="C120" i="14"/>
  <c r="C121" i="14"/>
  <c r="C122" i="14"/>
  <c r="C123" i="14"/>
  <c r="C124" i="14"/>
  <c r="C125" i="14"/>
  <c r="C126" i="14"/>
  <c r="C127" i="14"/>
  <c r="C128" i="14"/>
  <c r="C129" i="14"/>
  <c r="C130" i="14"/>
  <c r="C131" i="14"/>
  <c r="C132" i="14"/>
  <c r="C133" i="14"/>
  <c r="C134" i="14"/>
  <c r="C135" i="14"/>
  <c r="C136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B2" i="14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A2" i="14"/>
  <c r="A3" i="14"/>
  <c r="A4" i="14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F384" i="13"/>
  <c r="E384" i="13"/>
  <c r="C384" i="13"/>
  <c r="F383" i="13"/>
  <c r="E383" i="13"/>
  <c r="C383" i="13"/>
  <c r="F382" i="13"/>
  <c r="E382" i="13"/>
  <c r="C382" i="13"/>
  <c r="F381" i="13"/>
  <c r="E381" i="13"/>
  <c r="C381" i="13"/>
  <c r="F380" i="13"/>
  <c r="E380" i="13"/>
  <c r="C380" i="13"/>
  <c r="F379" i="13"/>
  <c r="E379" i="13"/>
  <c r="C379" i="13"/>
  <c r="F378" i="13"/>
  <c r="E378" i="13"/>
  <c r="C378" i="13"/>
  <c r="F377" i="13"/>
  <c r="E377" i="13"/>
  <c r="C377" i="13"/>
  <c r="F376" i="13"/>
  <c r="E376" i="13"/>
  <c r="C376" i="13"/>
  <c r="F375" i="13"/>
  <c r="E375" i="13"/>
  <c r="C375" i="13"/>
  <c r="F374" i="13"/>
  <c r="E374" i="13"/>
  <c r="C374" i="13"/>
  <c r="F373" i="13"/>
  <c r="E373" i="13"/>
  <c r="C373" i="13"/>
  <c r="F372" i="13"/>
  <c r="E372" i="13"/>
  <c r="C372" i="13"/>
  <c r="F371" i="13"/>
  <c r="E371" i="13"/>
  <c r="C371" i="13"/>
  <c r="F370" i="13"/>
  <c r="E370" i="13"/>
  <c r="C370" i="13"/>
  <c r="F369" i="13"/>
  <c r="E369" i="13"/>
  <c r="C369" i="13"/>
  <c r="F368" i="13"/>
  <c r="E368" i="13"/>
  <c r="C368" i="13"/>
  <c r="F367" i="13"/>
  <c r="E367" i="13"/>
  <c r="C367" i="13"/>
  <c r="F366" i="13"/>
  <c r="E366" i="13"/>
  <c r="C366" i="13"/>
  <c r="F365" i="13"/>
  <c r="E365" i="13"/>
  <c r="C365" i="13"/>
  <c r="F364" i="13"/>
  <c r="E364" i="13"/>
  <c r="C364" i="13"/>
  <c r="F363" i="13"/>
  <c r="E363" i="13"/>
  <c r="C363" i="13"/>
  <c r="F362" i="13"/>
  <c r="E362" i="13"/>
  <c r="C362" i="13"/>
  <c r="F361" i="13"/>
  <c r="E361" i="13"/>
  <c r="C361" i="13"/>
  <c r="F360" i="13"/>
  <c r="E360" i="13"/>
  <c r="C360" i="13"/>
  <c r="F359" i="13"/>
  <c r="E359" i="13"/>
  <c r="C359" i="13"/>
  <c r="F358" i="13"/>
  <c r="E358" i="13"/>
  <c r="C358" i="13"/>
  <c r="F357" i="13"/>
  <c r="E357" i="13"/>
  <c r="C357" i="13"/>
  <c r="F356" i="13"/>
  <c r="E356" i="13"/>
  <c r="C356" i="13"/>
  <c r="F355" i="13"/>
  <c r="E355" i="13"/>
  <c r="C355" i="13"/>
  <c r="F354" i="13"/>
  <c r="E354" i="13"/>
  <c r="C354" i="13"/>
  <c r="F352" i="13"/>
  <c r="E352" i="13"/>
  <c r="C352" i="13"/>
  <c r="F351" i="13"/>
  <c r="E351" i="13"/>
  <c r="C351" i="13"/>
  <c r="F350" i="13"/>
  <c r="E350" i="13"/>
  <c r="C350" i="13"/>
  <c r="F349" i="13"/>
  <c r="E349" i="13"/>
  <c r="C349" i="13"/>
  <c r="F348" i="13"/>
  <c r="E348" i="13"/>
  <c r="C348" i="13"/>
  <c r="F347" i="13"/>
  <c r="E347" i="13"/>
  <c r="C347" i="13"/>
  <c r="F346" i="13"/>
  <c r="E346" i="13"/>
  <c r="C346" i="13"/>
  <c r="F345" i="13"/>
  <c r="E345" i="13"/>
  <c r="C345" i="13"/>
  <c r="F344" i="13"/>
  <c r="E344" i="13"/>
  <c r="C344" i="13"/>
  <c r="F343" i="13"/>
  <c r="E343" i="13"/>
  <c r="C343" i="13"/>
  <c r="F342" i="13"/>
  <c r="E342" i="13"/>
  <c r="C342" i="13"/>
  <c r="F341" i="13"/>
  <c r="E341" i="13"/>
  <c r="C341" i="13"/>
  <c r="F340" i="13"/>
  <c r="E340" i="13"/>
  <c r="C340" i="13"/>
  <c r="F339" i="13"/>
  <c r="E339" i="13"/>
  <c r="C339" i="13"/>
  <c r="F338" i="13"/>
  <c r="E338" i="13"/>
  <c r="C338" i="13"/>
  <c r="F337" i="13"/>
  <c r="E337" i="13"/>
  <c r="C337" i="13"/>
  <c r="F336" i="13"/>
  <c r="E336" i="13"/>
  <c r="C336" i="13"/>
  <c r="F335" i="13"/>
  <c r="E335" i="13"/>
  <c r="C335" i="13"/>
  <c r="F334" i="13"/>
  <c r="E334" i="13"/>
  <c r="C334" i="13"/>
  <c r="F333" i="13"/>
  <c r="E333" i="13"/>
  <c r="C333" i="13"/>
  <c r="F332" i="13"/>
  <c r="E332" i="13"/>
  <c r="C332" i="13"/>
  <c r="F331" i="13"/>
  <c r="E331" i="13"/>
  <c r="C331" i="13"/>
  <c r="F330" i="13"/>
  <c r="E330" i="13"/>
  <c r="C330" i="13"/>
  <c r="F329" i="13"/>
  <c r="E329" i="13"/>
  <c r="C329" i="13"/>
  <c r="F328" i="13"/>
  <c r="E328" i="13"/>
  <c r="C328" i="13"/>
  <c r="F327" i="13"/>
  <c r="E327" i="13"/>
  <c r="C327" i="13"/>
  <c r="F326" i="13"/>
  <c r="E326" i="13"/>
  <c r="C326" i="13"/>
  <c r="F325" i="13"/>
  <c r="E325" i="13"/>
  <c r="C325" i="13"/>
  <c r="F324" i="13"/>
  <c r="E324" i="13"/>
  <c r="C324" i="13"/>
  <c r="F323" i="13"/>
  <c r="E323" i="13"/>
  <c r="C323" i="13"/>
  <c r="F322" i="13"/>
  <c r="E322" i="13"/>
  <c r="C322" i="13"/>
  <c r="F320" i="13"/>
  <c r="E320" i="13"/>
  <c r="C320" i="13"/>
  <c r="F319" i="13"/>
  <c r="E319" i="13"/>
  <c r="C319" i="13"/>
  <c r="F318" i="13"/>
  <c r="E318" i="13"/>
  <c r="C318" i="13"/>
  <c r="F317" i="13"/>
  <c r="E317" i="13"/>
  <c r="C317" i="13"/>
  <c r="F316" i="13"/>
  <c r="E316" i="13"/>
  <c r="C316" i="13"/>
  <c r="F315" i="13"/>
  <c r="E315" i="13"/>
  <c r="C315" i="13"/>
  <c r="F314" i="13"/>
  <c r="E314" i="13"/>
  <c r="C314" i="13"/>
  <c r="F313" i="13"/>
  <c r="E313" i="13"/>
  <c r="C313" i="13"/>
  <c r="F312" i="13"/>
  <c r="E312" i="13"/>
  <c r="C312" i="13"/>
  <c r="F311" i="13"/>
  <c r="E311" i="13"/>
  <c r="C311" i="13"/>
  <c r="F310" i="13"/>
  <c r="E310" i="13"/>
  <c r="C310" i="13"/>
  <c r="F309" i="13"/>
  <c r="E309" i="13"/>
  <c r="C309" i="13"/>
  <c r="F308" i="13"/>
  <c r="E308" i="13"/>
  <c r="C308" i="13"/>
  <c r="F307" i="13"/>
  <c r="E307" i="13"/>
  <c r="C307" i="13"/>
  <c r="F306" i="13"/>
  <c r="E306" i="13"/>
  <c r="C306" i="13"/>
  <c r="F305" i="13"/>
  <c r="E305" i="13"/>
  <c r="C305" i="13"/>
  <c r="F304" i="13"/>
  <c r="E304" i="13"/>
  <c r="C304" i="13"/>
  <c r="F303" i="13"/>
  <c r="E303" i="13"/>
  <c r="C303" i="13"/>
  <c r="F302" i="13"/>
  <c r="E302" i="13"/>
  <c r="C302" i="13"/>
  <c r="F301" i="13"/>
  <c r="E301" i="13"/>
  <c r="C301" i="13"/>
  <c r="F300" i="13"/>
  <c r="E300" i="13"/>
  <c r="C300" i="13"/>
  <c r="F299" i="13"/>
  <c r="E299" i="13"/>
  <c r="C299" i="13"/>
  <c r="F298" i="13"/>
  <c r="E298" i="13"/>
  <c r="C298" i="13"/>
  <c r="F297" i="13"/>
  <c r="E297" i="13"/>
  <c r="C297" i="13"/>
  <c r="F296" i="13"/>
  <c r="E296" i="13"/>
  <c r="C296" i="13"/>
  <c r="F295" i="13"/>
  <c r="E295" i="13"/>
  <c r="C295" i="13"/>
  <c r="F294" i="13"/>
  <c r="E294" i="13"/>
  <c r="C294" i="13"/>
  <c r="F293" i="13"/>
  <c r="E293" i="13"/>
  <c r="C293" i="13"/>
  <c r="F292" i="13"/>
  <c r="E292" i="13"/>
  <c r="C292" i="13"/>
  <c r="F291" i="13"/>
  <c r="E291" i="13"/>
  <c r="C291" i="13"/>
  <c r="F290" i="13"/>
  <c r="E290" i="13"/>
  <c r="C290" i="13"/>
  <c r="F288" i="13"/>
  <c r="E288" i="13"/>
  <c r="C288" i="13"/>
  <c r="F287" i="13"/>
  <c r="E287" i="13"/>
  <c r="C287" i="13"/>
  <c r="F286" i="13"/>
  <c r="E286" i="13"/>
  <c r="C286" i="13"/>
  <c r="F285" i="13"/>
  <c r="E285" i="13"/>
  <c r="C285" i="13"/>
  <c r="F284" i="13"/>
  <c r="E284" i="13"/>
  <c r="C284" i="13"/>
  <c r="F283" i="13"/>
  <c r="E283" i="13"/>
  <c r="C283" i="13"/>
  <c r="F282" i="13"/>
  <c r="E282" i="13"/>
  <c r="C282" i="13"/>
  <c r="F281" i="13"/>
  <c r="E281" i="13"/>
  <c r="C281" i="13"/>
  <c r="F280" i="13"/>
  <c r="E280" i="13"/>
  <c r="C280" i="13"/>
  <c r="F279" i="13"/>
  <c r="E279" i="13"/>
  <c r="C279" i="13"/>
  <c r="F278" i="13"/>
  <c r="E278" i="13"/>
  <c r="C278" i="13"/>
  <c r="F277" i="13"/>
  <c r="E277" i="13"/>
  <c r="C277" i="13"/>
  <c r="F276" i="13"/>
  <c r="E276" i="13"/>
  <c r="C276" i="13"/>
  <c r="F275" i="13"/>
  <c r="E275" i="13"/>
  <c r="C275" i="13"/>
  <c r="F274" i="13"/>
  <c r="E274" i="13"/>
  <c r="C274" i="13"/>
  <c r="F273" i="13"/>
  <c r="E273" i="13"/>
  <c r="C273" i="13"/>
  <c r="F272" i="13"/>
  <c r="E272" i="13"/>
  <c r="C272" i="13"/>
  <c r="F271" i="13"/>
  <c r="E271" i="13"/>
  <c r="C271" i="13"/>
  <c r="F270" i="13"/>
  <c r="E270" i="13"/>
  <c r="C270" i="13"/>
  <c r="F269" i="13"/>
  <c r="E269" i="13"/>
  <c r="C269" i="13"/>
  <c r="F268" i="13"/>
  <c r="E268" i="13"/>
  <c r="C268" i="13"/>
  <c r="F267" i="13"/>
  <c r="E267" i="13"/>
  <c r="C267" i="13"/>
  <c r="F266" i="13"/>
  <c r="E266" i="13"/>
  <c r="C266" i="13"/>
  <c r="F265" i="13"/>
  <c r="E265" i="13"/>
  <c r="C265" i="13"/>
  <c r="F264" i="13"/>
  <c r="E264" i="13"/>
  <c r="C264" i="13"/>
  <c r="F263" i="13"/>
  <c r="E263" i="13"/>
  <c r="C263" i="13"/>
  <c r="F262" i="13"/>
  <c r="E262" i="13"/>
  <c r="C262" i="13"/>
  <c r="F261" i="13"/>
  <c r="E261" i="13"/>
  <c r="C261" i="13"/>
  <c r="F260" i="13"/>
  <c r="E260" i="13"/>
  <c r="C260" i="13"/>
  <c r="F259" i="13"/>
  <c r="E259" i="13"/>
  <c r="C259" i="13"/>
  <c r="F258" i="13"/>
  <c r="E258" i="13"/>
  <c r="C258" i="13"/>
  <c r="F256" i="13"/>
  <c r="E256" i="13"/>
  <c r="C256" i="13"/>
  <c r="F255" i="13"/>
  <c r="E255" i="13"/>
  <c r="C255" i="13"/>
  <c r="F254" i="13"/>
  <c r="E254" i="13"/>
  <c r="C254" i="13"/>
  <c r="F253" i="13"/>
  <c r="E253" i="13"/>
  <c r="C253" i="13"/>
  <c r="F252" i="13"/>
  <c r="E252" i="13"/>
  <c r="C252" i="13"/>
  <c r="F251" i="13"/>
  <c r="E251" i="13"/>
  <c r="C251" i="13"/>
  <c r="F250" i="13"/>
  <c r="E250" i="13"/>
  <c r="C250" i="13"/>
  <c r="F249" i="13"/>
  <c r="E249" i="13"/>
  <c r="C249" i="13"/>
  <c r="F248" i="13"/>
  <c r="E248" i="13"/>
  <c r="C248" i="13"/>
  <c r="F247" i="13"/>
  <c r="E247" i="13"/>
  <c r="C247" i="13"/>
  <c r="F246" i="13"/>
  <c r="E246" i="13"/>
  <c r="C246" i="13"/>
  <c r="F245" i="13"/>
  <c r="E245" i="13"/>
  <c r="C245" i="13"/>
  <c r="F244" i="13"/>
  <c r="E244" i="13"/>
  <c r="C244" i="13"/>
  <c r="F243" i="13"/>
  <c r="E243" i="13"/>
  <c r="C243" i="13"/>
  <c r="F242" i="13"/>
  <c r="E242" i="13"/>
  <c r="C242" i="13"/>
  <c r="F241" i="13"/>
  <c r="E241" i="13"/>
  <c r="C241" i="13"/>
  <c r="F240" i="13"/>
  <c r="E240" i="13"/>
  <c r="C240" i="13"/>
  <c r="F239" i="13"/>
  <c r="E239" i="13"/>
  <c r="C239" i="13"/>
  <c r="F238" i="13"/>
  <c r="E238" i="13"/>
  <c r="C238" i="13"/>
  <c r="F237" i="13"/>
  <c r="E237" i="13"/>
  <c r="C237" i="13"/>
  <c r="F236" i="13"/>
  <c r="E236" i="13"/>
  <c r="C236" i="13"/>
  <c r="F235" i="13"/>
  <c r="E235" i="13"/>
  <c r="C235" i="13"/>
  <c r="F234" i="13"/>
  <c r="E234" i="13"/>
  <c r="C234" i="13"/>
  <c r="F233" i="13"/>
  <c r="E233" i="13"/>
  <c r="C233" i="13"/>
  <c r="F232" i="13"/>
  <c r="E232" i="13"/>
  <c r="C232" i="13"/>
  <c r="F231" i="13"/>
  <c r="E231" i="13"/>
  <c r="C231" i="13"/>
  <c r="F230" i="13"/>
  <c r="E230" i="13"/>
  <c r="C230" i="13"/>
  <c r="F229" i="13"/>
  <c r="E229" i="13"/>
  <c r="C229" i="13"/>
  <c r="F228" i="13"/>
  <c r="E228" i="13"/>
  <c r="C228" i="13"/>
  <c r="F227" i="13"/>
  <c r="E227" i="13"/>
  <c r="C227" i="13"/>
  <c r="F226" i="13"/>
  <c r="E226" i="13"/>
  <c r="C226" i="13"/>
  <c r="F224" i="13"/>
  <c r="E224" i="13"/>
  <c r="C224" i="13"/>
  <c r="F223" i="13"/>
  <c r="E223" i="13"/>
  <c r="C223" i="13"/>
  <c r="F222" i="13"/>
  <c r="E222" i="13"/>
  <c r="C222" i="13"/>
  <c r="F221" i="13"/>
  <c r="E221" i="13"/>
  <c r="C221" i="13"/>
  <c r="F220" i="13"/>
  <c r="E220" i="13"/>
  <c r="C220" i="13"/>
  <c r="F219" i="13"/>
  <c r="E219" i="13"/>
  <c r="C219" i="13"/>
  <c r="F218" i="13"/>
  <c r="E218" i="13"/>
  <c r="C218" i="13"/>
  <c r="F217" i="13"/>
  <c r="E217" i="13"/>
  <c r="C217" i="13"/>
  <c r="F216" i="13"/>
  <c r="E216" i="13"/>
  <c r="C216" i="13"/>
  <c r="F215" i="13"/>
  <c r="E215" i="13"/>
  <c r="C215" i="13"/>
  <c r="F214" i="13"/>
  <c r="E214" i="13"/>
  <c r="C214" i="13"/>
  <c r="F213" i="13"/>
  <c r="E213" i="13"/>
  <c r="C213" i="13"/>
  <c r="F212" i="13"/>
  <c r="E212" i="13"/>
  <c r="C212" i="13"/>
  <c r="F211" i="13"/>
  <c r="E211" i="13"/>
  <c r="C211" i="13"/>
  <c r="F210" i="13"/>
  <c r="E210" i="13"/>
  <c r="C210" i="13"/>
  <c r="F209" i="13"/>
  <c r="E209" i="13"/>
  <c r="C209" i="13"/>
  <c r="F208" i="13"/>
  <c r="E208" i="13"/>
  <c r="C208" i="13"/>
  <c r="F207" i="13"/>
  <c r="E207" i="13"/>
  <c r="C207" i="13"/>
  <c r="F206" i="13"/>
  <c r="E206" i="13"/>
  <c r="C206" i="13"/>
  <c r="F205" i="13"/>
  <c r="E205" i="13"/>
  <c r="C205" i="13"/>
  <c r="F204" i="13"/>
  <c r="E204" i="13"/>
  <c r="C204" i="13"/>
  <c r="F203" i="13"/>
  <c r="E203" i="13"/>
  <c r="C203" i="13"/>
  <c r="F202" i="13"/>
  <c r="E202" i="13"/>
  <c r="C202" i="13"/>
  <c r="F201" i="13"/>
  <c r="E201" i="13"/>
  <c r="C201" i="13"/>
  <c r="F200" i="13"/>
  <c r="E200" i="13"/>
  <c r="C200" i="13"/>
  <c r="F199" i="13"/>
  <c r="E199" i="13"/>
  <c r="C199" i="13"/>
  <c r="F198" i="13"/>
  <c r="E198" i="13"/>
  <c r="C198" i="13"/>
  <c r="F197" i="13"/>
  <c r="E197" i="13"/>
  <c r="C197" i="13"/>
  <c r="F196" i="13"/>
  <c r="E196" i="13"/>
  <c r="C196" i="13"/>
  <c r="F195" i="13"/>
  <c r="E195" i="13"/>
  <c r="C195" i="13"/>
  <c r="F194" i="13"/>
  <c r="E194" i="13"/>
  <c r="C194" i="13"/>
  <c r="F192" i="13"/>
  <c r="E192" i="13"/>
  <c r="C192" i="13"/>
  <c r="F191" i="13"/>
  <c r="E191" i="13"/>
  <c r="C191" i="13"/>
  <c r="F190" i="13"/>
  <c r="E190" i="13"/>
  <c r="C190" i="13"/>
  <c r="F189" i="13"/>
  <c r="E189" i="13"/>
  <c r="C189" i="13"/>
  <c r="F188" i="13"/>
  <c r="E188" i="13"/>
  <c r="C188" i="13"/>
  <c r="F187" i="13"/>
  <c r="E187" i="13"/>
  <c r="C187" i="13"/>
  <c r="F186" i="13"/>
  <c r="E186" i="13"/>
  <c r="C186" i="13"/>
  <c r="F185" i="13"/>
  <c r="E185" i="13"/>
  <c r="C185" i="13"/>
  <c r="F184" i="13"/>
  <c r="E184" i="13"/>
  <c r="C184" i="13"/>
  <c r="F183" i="13"/>
  <c r="E183" i="13"/>
  <c r="C183" i="13"/>
  <c r="F182" i="13"/>
  <c r="E182" i="13"/>
  <c r="C182" i="13"/>
  <c r="F181" i="13"/>
  <c r="E181" i="13"/>
  <c r="C181" i="13"/>
  <c r="F180" i="13"/>
  <c r="E180" i="13"/>
  <c r="C180" i="13"/>
  <c r="F179" i="13"/>
  <c r="E179" i="13"/>
  <c r="C179" i="13"/>
  <c r="F178" i="13"/>
  <c r="E178" i="13"/>
  <c r="C178" i="13"/>
  <c r="F177" i="13"/>
  <c r="E177" i="13"/>
  <c r="C177" i="13"/>
  <c r="F176" i="13"/>
  <c r="E176" i="13"/>
  <c r="C176" i="13"/>
  <c r="F175" i="13"/>
  <c r="E175" i="13"/>
  <c r="C175" i="13"/>
  <c r="F174" i="13"/>
  <c r="E174" i="13"/>
  <c r="C174" i="13"/>
  <c r="F173" i="13"/>
  <c r="E173" i="13"/>
  <c r="C173" i="13"/>
  <c r="F172" i="13"/>
  <c r="E172" i="13"/>
  <c r="C172" i="13"/>
  <c r="F171" i="13"/>
  <c r="E171" i="13"/>
  <c r="C171" i="13"/>
  <c r="F170" i="13"/>
  <c r="E170" i="13"/>
  <c r="C170" i="13"/>
  <c r="F169" i="13"/>
  <c r="E169" i="13"/>
  <c r="C169" i="13"/>
  <c r="F168" i="13"/>
  <c r="E168" i="13"/>
  <c r="C168" i="13"/>
  <c r="F167" i="13"/>
  <c r="E167" i="13"/>
  <c r="C167" i="13"/>
  <c r="F166" i="13"/>
  <c r="E166" i="13"/>
  <c r="C166" i="13"/>
  <c r="F165" i="13"/>
  <c r="E165" i="13"/>
  <c r="C165" i="13"/>
  <c r="F164" i="13"/>
  <c r="E164" i="13"/>
  <c r="C164" i="13"/>
  <c r="F163" i="13"/>
  <c r="E163" i="13"/>
  <c r="C163" i="13"/>
  <c r="F162" i="13"/>
  <c r="E162" i="13"/>
  <c r="C162" i="13"/>
  <c r="F160" i="13"/>
  <c r="E160" i="13"/>
  <c r="C160" i="13"/>
  <c r="F159" i="13"/>
  <c r="E159" i="13"/>
  <c r="C159" i="13"/>
  <c r="F158" i="13"/>
  <c r="E158" i="13"/>
  <c r="C158" i="13"/>
  <c r="F157" i="13"/>
  <c r="E157" i="13"/>
  <c r="C157" i="13"/>
  <c r="F156" i="13"/>
  <c r="E156" i="13"/>
  <c r="C156" i="13"/>
  <c r="F155" i="13"/>
  <c r="E155" i="13"/>
  <c r="C155" i="13"/>
  <c r="F154" i="13"/>
  <c r="E154" i="13"/>
  <c r="C154" i="13"/>
  <c r="F153" i="13"/>
  <c r="E153" i="13"/>
  <c r="C153" i="13"/>
  <c r="F152" i="13"/>
  <c r="E152" i="13"/>
  <c r="C152" i="13"/>
  <c r="F151" i="13"/>
  <c r="E151" i="13"/>
  <c r="C151" i="13"/>
  <c r="F150" i="13"/>
  <c r="E150" i="13"/>
  <c r="C150" i="13"/>
  <c r="F149" i="13"/>
  <c r="E149" i="13"/>
  <c r="C149" i="13"/>
  <c r="F148" i="13"/>
  <c r="E148" i="13"/>
  <c r="C148" i="13"/>
  <c r="F147" i="13"/>
  <c r="E147" i="13"/>
  <c r="C147" i="13"/>
  <c r="F146" i="13"/>
  <c r="E146" i="13"/>
  <c r="C146" i="13"/>
  <c r="F145" i="13"/>
  <c r="E145" i="13"/>
  <c r="C145" i="13"/>
  <c r="F144" i="13"/>
  <c r="E144" i="13"/>
  <c r="C144" i="13"/>
  <c r="F143" i="13"/>
  <c r="E143" i="13"/>
  <c r="C143" i="13"/>
  <c r="F142" i="13"/>
  <c r="E142" i="13"/>
  <c r="C142" i="13"/>
  <c r="F141" i="13"/>
  <c r="E141" i="13"/>
  <c r="C141" i="13"/>
  <c r="F140" i="13"/>
  <c r="E140" i="13"/>
  <c r="C140" i="13"/>
  <c r="F139" i="13"/>
  <c r="E139" i="13"/>
  <c r="C139" i="13"/>
  <c r="F138" i="13"/>
  <c r="E138" i="13"/>
  <c r="C138" i="13"/>
  <c r="F137" i="13"/>
  <c r="E137" i="13"/>
  <c r="C137" i="13"/>
  <c r="F136" i="13"/>
  <c r="E136" i="13"/>
  <c r="C136" i="13"/>
  <c r="F135" i="13"/>
  <c r="E135" i="13"/>
  <c r="C135" i="13"/>
  <c r="F134" i="13"/>
  <c r="E134" i="13"/>
  <c r="C134" i="13"/>
  <c r="F133" i="13"/>
  <c r="E133" i="13"/>
  <c r="C133" i="13"/>
  <c r="F132" i="13"/>
  <c r="E132" i="13"/>
  <c r="C132" i="13"/>
  <c r="F131" i="13"/>
  <c r="E131" i="13"/>
  <c r="C131" i="13"/>
  <c r="F130" i="13"/>
  <c r="E130" i="13"/>
  <c r="C130" i="13"/>
  <c r="F128" i="13"/>
  <c r="E128" i="13"/>
  <c r="C128" i="13"/>
  <c r="F127" i="13"/>
  <c r="E127" i="13"/>
  <c r="C127" i="13"/>
  <c r="F126" i="13"/>
  <c r="E126" i="13"/>
  <c r="C126" i="13"/>
  <c r="F125" i="13"/>
  <c r="E125" i="13"/>
  <c r="C125" i="13"/>
  <c r="F124" i="13"/>
  <c r="E124" i="13"/>
  <c r="C124" i="13"/>
  <c r="F123" i="13"/>
  <c r="E123" i="13"/>
  <c r="C123" i="13"/>
  <c r="F122" i="13"/>
  <c r="E122" i="13"/>
  <c r="C122" i="13"/>
  <c r="F121" i="13"/>
  <c r="E121" i="13"/>
  <c r="C121" i="13"/>
  <c r="F120" i="13"/>
  <c r="E120" i="13"/>
  <c r="C120" i="13"/>
  <c r="F119" i="13"/>
  <c r="E119" i="13"/>
  <c r="C119" i="13"/>
  <c r="F118" i="13"/>
  <c r="E118" i="13"/>
  <c r="C118" i="13"/>
  <c r="F117" i="13"/>
  <c r="E117" i="13"/>
  <c r="C117" i="13"/>
  <c r="F116" i="13"/>
  <c r="E116" i="13"/>
  <c r="C116" i="13"/>
  <c r="F115" i="13"/>
  <c r="E115" i="13"/>
  <c r="C115" i="13"/>
  <c r="F114" i="13"/>
  <c r="E114" i="13"/>
  <c r="C114" i="13"/>
  <c r="F113" i="13"/>
  <c r="E113" i="13"/>
  <c r="C113" i="13"/>
  <c r="F112" i="13"/>
  <c r="E112" i="13"/>
  <c r="C112" i="13"/>
  <c r="F111" i="13"/>
  <c r="E111" i="13"/>
  <c r="C111" i="13"/>
  <c r="F110" i="13"/>
  <c r="E110" i="13"/>
  <c r="C110" i="13"/>
  <c r="F109" i="13"/>
  <c r="E109" i="13"/>
  <c r="C109" i="13"/>
  <c r="F108" i="13"/>
  <c r="E108" i="13"/>
  <c r="C108" i="13"/>
  <c r="F107" i="13"/>
  <c r="E107" i="13"/>
  <c r="C107" i="13"/>
  <c r="F106" i="13"/>
  <c r="E106" i="13"/>
  <c r="C106" i="13"/>
  <c r="F105" i="13"/>
  <c r="E105" i="13"/>
  <c r="C105" i="13"/>
  <c r="F104" i="13"/>
  <c r="E104" i="13"/>
  <c r="C104" i="13"/>
  <c r="F103" i="13"/>
  <c r="E103" i="13"/>
  <c r="C103" i="13"/>
  <c r="F102" i="13"/>
  <c r="E102" i="13"/>
  <c r="C102" i="13"/>
  <c r="F101" i="13"/>
  <c r="E101" i="13"/>
  <c r="C101" i="13"/>
  <c r="F100" i="13"/>
  <c r="E100" i="13"/>
  <c r="C100" i="13"/>
  <c r="F99" i="13"/>
  <c r="E99" i="13"/>
  <c r="C99" i="13"/>
  <c r="F98" i="13"/>
  <c r="E98" i="13"/>
  <c r="C98" i="13"/>
  <c r="F96" i="13"/>
  <c r="E96" i="13"/>
  <c r="C96" i="13"/>
  <c r="F95" i="13"/>
  <c r="E95" i="13"/>
  <c r="C95" i="13"/>
  <c r="F94" i="13"/>
  <c r="E94" i="13"/>
  <c r="C94" i="13"/>
  <c r="F93" i="13"/>
  <c r="E93" i="13"/>
  <c r="C93" i="13"/>
  <c r="F92" i="13"/>
  <c r="E92" i="13"/>
  <c r="C92" i="13"/>
  <c r="F91" i="13"/>
  <c r="E91" i="13"/>
  <c r="C91" i="13"/>
  <c r="F90" i="13"/>
  <c r="E90" i="13"/>
  <c r="C90" i="13"/>
  <c r="F89" i="13"/>
  <c r="E89" i="13"/>
  <c r="C89" i="13"/>
  <c r="F88" i="13"/>
  <c r="E88" i="13"/>
  <c r="C88" i="13"/>
  <c r="F87" i="13"/>
  <c r="E87" i="13"/>
  <c r="C87" i="13"/>
  <c r="F86" i="13"/>
  <c r="E86" i="13"/>
  <c r="C86" i="13"/>
  <c r="F85" i="13"/>
  <c r="E85" i="13"/>
  <c r="C85" i="13"/>
  <c r="F84" i="13"/>
  <c r="E84" i="13"/>
  <c r="C84" i="13"/>
  <c r="F83" i="13"/>
  <c r="E83" i="13"/>
  <c r="C83" i="13"/>
  <c r="F82" i="13"/>
  <c r="E82" i="13"/>
  <c r="C82" i="13"/>
  <c r="F81" i="13"/>
  <c r="E81" i="13"/>
  <c r="C81" i="13"/>
  <c r="F80" i="13"/>
  <c r="E80" i="13"/>
  <c r="C80" i="13"/>
  <c r="F79" i="13"/>
  <c r="E79" i="13"/>
  <c r="C79" i="13"/>
  <c r="F78" i="13"/>
  <c r="E78" i="13"/>
  <c r="C78" i="13"/>
  <c r="F77" i="13"/>
  <c r="E77" i="13"/>
  <c r="C77" i="13"/>
  <c r="F76" i="13"/>
  <c r="E76" i="13"/>
  <c r="C76" i="13"/>
  <c r="F75" i="13"/>
  <c r="E75" i="13"/>
  <c r="C75" i="13"/>
  <c r="F74" i="13"/>
  <c r="E74" i="13"/>
  <c r="C74" i="13"/>
  <c r="F73" i="13"/>
  <c r="E73" i="13"/>
  <c r="C73" i="13"/>
  <c r="F72" i="13"/>
  <c r="E72" i="13"/>
  <c r="C72" i="13"/>
  <c r="F71" i="13"/>
  <c r="E71" i="13"/>
  <c r="C71" i="13"/>
  <c r="F70" i="13"/>
  <c r="E70" i="13"/>
  <c r="C70" i="13"/>
  <c r="F69" i="13"/>
  <c r="E69" i="13"/>
  <c r="C69" i="13"/>
  <c r="F68" i="13"/>
  <c r="E68" i="13"/>
  <c r="C68" i="13"/>
  <c r="F67" i="13"/>
  <c r="E67" i="13"/>
  <c r="C67" i="13"/>
  <c r="F66" i="13"/>
  <c r="E66" i="13"/>
  <c r="C66" i="13"/>
  <c r="F64" i="13"/>
  <c r="E64" i="13"/>
  <c r="C64" i="13"/>
  <c r="F63" i="13"/>
  <c r="E63" i="13"/>
  <c r="C63" i="13"/>
  <c r="F62" i="13"/>
  <c r="E62" i="13"/>
  <c r="C62" i="13"/>
  <c r="F61" i="13"/>
  <c r="E61" i="13"/>
  <c r="C61" i="13"/>
  <c r="F60" i="13"/>
  <c r="E60" i="13"/>
  <c r="C60" i="13"/>
  <c r="F59" i="13"/>
  <c r="E59" i="13"/>
  <c r="C59" i="13"/>
  <c r="F58" i="13"/>
  <c r="E58" i="13"/>
  <c r="C58" i="13"/>
  <c r="F57" i="13"/>
  <c r="E57" i="13"/>
  <c r="C57" i="13"/>
  <c r="F56" i="13"/>
  <c r="E56" i="13"/>
  <c r="C56" i="13"/>
  <c r="F55" i="13"/>
  <c r="E55" i="13"/>
  <c r="C55" i="13"/>
  <c r="F54" i="13"/>
  <c r="E54" i="13"/>
  <c r="C54" i="13"/>
  <c r="F53" i="13"/>
  <c r="E53" i="13"/>
  <c r="C53" i="13"/>
  <c r="F52" i="13"/>
  <c r="E52" i="13"/>
  <c r="C52" i="13"/>
  <c r="F51" i="13"/>
  <c r="E51" i="13"/>
  <c r="C51" i="13"/>
  <c r="F50" i="13"/>
  <c r="E50" i="13"/>
  <c r="C50" i="13"/>
  <c r="F49" i="13"/>
  <c r="E49" i="13"/>
  <c r="C49" i="13"/>
  <c r="F48" i="13"/>
  <c r="E48" i="13"/>
  <c r="C48" i="13"/>
  <c r="F47" i="13"/>
  <c r="E47" i="13"/>
  <c r="C47" i="13"/>
  <c r="F46" i="13"/>
  <c r="E46" i="13"/>
  <c r="C46" i="13"/>
  <c r="F45" i="13"/>
  <c r="E45" i="13"/>
  <c r="C45" i="13"/>
  <c r="F44" i="13"/>
  <c r="E44" i="13"/>
  <c r="C44" i="13"/>
  <c r="F43" i="13"/>
  <c r="E43" i="13"/>
  <c r="C43" i="13"/>
  <c r="F42" i="13"/>
  <c r="E42" i="13"/>
  <c r="C42" i="13"/>
  <c r="F41" i="13"/>
  <c r="E41" i="13"/>
  <c r="C41" i="13"/>
  <c r="F40" i="13"/>
  <c r="E40" i="13"/>
  <c r="C40" i="13"/>
  <c r="F39" i="13"/>
  <c r="E39" i="13"/>
  <c r="C39" i="13"/>
  <c r="F38" i="13"/>
  <c r="E38" i="13"/>
  <c r="C38" i="13"/>
  <c r="F37" i="13"/>
  <c r="E37" i="13"/>
  <c r="C37" i="13"/>
  <c r="F36" i="13"/>
  <c r="E36" i="13"/>
  <c r="C36" i="13"/>
  <c r="F35" i="13"/>
  <c r="E35" i="13"/>
  <c r="C35" i="13"/>
  <c r="F34" i="13"/>
  <c r="E34" i="13"/>
  <c r="C34" i="13"/>
  <c r="C3" i="13"/>
  <c r="E3" i="13"/>
  <c r="F3" i="13"/>
  <c r="C4" i="13"/>
  <c r="E4" i="13"/>
  <c r="F4" i="13"/>
  <c r="C5" i="13"/>
  <c r="E5" i="13"/>
  <c r="F5" i="13"/>
  <c r="C6" i="13"/>
  <c r="E6" i="13"/>
  <c r="F6" i="13"/>
  <c r="C7" i="13"/>
  <c r="E7" i="13"/>
  <c r="F7" i="13"/>
  <c r="C8" i="13"/>
  <c r="E8" i="13"/>
  <c r="F8" i="13"/>
  <c r="C9" i="13"/>
  <c r="E9" i="13"/>
  <c r="F9" i="13"/>
  <c r="C10" i="13"/>
  <c r="E10" i="13"/>
  <c r="F10" i="13"/>
  <c r="C11" i="13"/>
  <c r="E11" i="13"/>
  <c r="F11" i="13"/>
  <c r="C12" i="13"/>
  <c r="E12" i="13"/>
  <c r="F12" i="13"/>
  <c r="C13" i="13"/>
  <c r="E13" i="13"/>
  <c r="F13" i="13"/>
  <c r="C14" i="13"/>
  <c r="E14" i="13"/>
  <c r="F14" i="13"/>
  <c r="C15" i="13"/>
  <c r="E15" i="13"/>
  <c r="F15" i="13"/>
  <c r="C16" i="13"/>
  <c r="E16" i="13"/>
  <c r="F16" i="13"/>
  <c r="C17" i="13"/>
  <c r="E17" i="13"/>
  <c r="F17" i="13"/>
  <c r="C18" i="13"/>
  <c r="E18" i="13"/>
  <c r="F18" i="13"/>
  <c r="C19" i="13"/>
  <c r="E19" i="13"/>
  <c r="F19" i="13"/>
  <c r="C20" i="13"/>
  <c r="E20" i="13"/>
  <c r="F20" i="13"/>
  <c r="C21" i="13"/>
  <c r="E21" i="13"/>
  <c r="F21" i="13"/>
  <c r="C22" i="13"/>
  <c r="E22" i="13"/>
  <c r="F22" i="13"/>
  <c r="C23" i="13"/>
  <c r="E23" i="13"/>
  <c r="F23" i="13"/>
  <c r="C24" i="13"/>
  <c r="E24" i="13"/>
  <c r="F24" i="13"/>
  <c r="C25" i="13"/>
  <c r="E25" i="13"/>
  <c r="F25" i="13"/>
  <c r="C26" i="13"/>
  <c r="E26" i="13"/>
  <c r="F26" i="13"/>
  <c r="C27" i="13"/>
  <c r="E27" i="13"/>
  <c r="F27" i="13"/>
  <c r="C28" i="13"/>
  <c r="E28" i="13"/>
  <c r="F28" i="13"/>
  <c r="C29" i="13"/>
  <c r="E29" i="13"/>
  <c r="F29" i="13"/>
  <c r="C30" i="13"/>
  <c r="E30" i="13"/>
  <c r="F30" i="13"/>
  <c r="C31" i="13"/>
  <c r="E31" i="13"/>
  <c r="F31" i="13"/>
  <c r="C32" i="13"/>
  <c r="E32" i="13"/>
  <c r="F32" i="13"/>
  <c r="F2" i="13"/>
  <c r="E2" i="13"/>
  <c r="C2" i="13"/>
  <c r="M383" i="13"/>
  <c r="R383" i="13"/>
  <c r="M287" i="13"/>
  <c r="R287" i="13"/>
  <c r="M223" i="13"/>
  <c r="R223" i="13"/>
  <c r="M127" i="13"/>
  <c r="R127" i="13"/>
  <c r="M95" i="13"/>
  <c r="R95" i="13"/>
  <c r="C383" i="11"/>
  <c r="E383" i="11"/>
  <c r="F383" i="11"/>
  <c r="M383" i="11"/>
  <c r="R383" i="11"/>
  <c r="C287" i="11"/>
  <c r="E287" i="11"/>
  <c r="F287" i="11"/>
  <c r="M287" i="11"/>
  <c r="R287" i="11"/>
  <c r="C223" i="11"/>
  <c r="E223" i="11"/>
  <c r="F223" i="11"/>
  <c r="M223" i="11"/>
  <c r="R223" i="11"/>
  <c r="C127" i="11"/>
  <c r="E127" i="11"/>
  <c r="F127" i="11"/>
  <c r="M127" i="11"/>
  <c r="R127" i="11"/>
  <c r="C94" i="11"/>
  <c r="E94" i="11"/>
  <c r="F94" i="11"/>
  <c r="M94" i="11"/>
  <c r="R94" i="11"/>
  <c r="F384" i="12"/>
  <c r="E384" i="12"/>
  <c r="C384" i="12"/>
  <c r="F383" i="12"/>
  <c r="E383" i="12"/>
  <c r="C383" i="12"/>
  <c r="F382" i="12"/>
  <c r="H382" i="12" s="1"/>
  <c r="E382" i="12"/>
  <c r="C382" i="12"/>
  <c r="F381" i="12"/>
  <c r="E381" i="12"/>
  <c r="C381" i="12"/>
  <c r="F380" i="12"/>
  <c r="E380" i="12"/>
  <c r="C380" i="12"/>
  <c r="F379" i="12"/>
  <c r="E379" i="12"/>
  <c r="C379" i="12"/>
  <c r="F378" i="12"/>
  <c r="E378" i="12"/>
  <c r="C378" i="12"/>
  <c r="F377" i="12"/>
  <c r="E377" i="12"/>
  <c r="C377" i="12"/>
  <c r="F376" i="12"/>
  <c r="E376" i="12"/>
  <c r="C376" i="12"/>
  <c r="F375" i="12"/>
  <c r="E375" i="12"/>
  <c r="C375" i="12"/>
  <c r="F374" i="12"/>
  <c r="E374" i="12"/>
  <c r="C374" i="12"/>
  <c r="F373" i="12"/>
  <c r="E373" i="12"/>
  <c r="C373" i="12"/>
  <c r="F372" i="12"/>
  <c r="E372" i="12"/>
  <c r="C372" i="12"/>
  <c r="F371" i="12"/>
  <c r="E371" i="12"/>
  <c r="C371" i="12"/>
  <c r="F370" i="12"/>
  <c r="E370" i="12"/>
  <c r="C370" i="12"/>
  <c r="F369" i="12"/>
  <c r="E369" i="12"/>
  <c r="C369" i="12"/>
  <c r="F368" i="12"/>
  <c r="E368" i="12"/>
  <c r="C368" i="12"/>
  <c r="F367" i="12"/>
  <c r="E367" i="12"/>
  <c r="C367" i="12"/>
  <c r="F366" i="12"/>
  <c r="E366" i="12"/>
  <c r="C366" i="12"/>
  <c r="F365" i="12"/>
  <c r="E365" i="12"/>
  <c r="C365" i="12"/>
  <c r="F364" i="12"/>
  <c r="E364" i="12"/>
  <c r="C364" i="12"/>
  <c r="F363" i="12"/>
  <c r="E363" i="12"/>
  <c r="C363" i="12"/>
  <c r="F362" i="12"/>
  <c r="E362" i="12"/>
  <c r="C362" i="12"/>
  <c r="F361" i="12"/>
  <c r="E361" i="12"/>
  <c r="C361" i="12"/>
  <c r="F360" i="12"/>
  <c r="E360" i="12"/>
  <c r="C360" i="12"/>
  <c r="F359" i="12"/>
  <c r="E359" i="12"/>
  <c r="C359" i="12"/>
  <c r="F358" i="12"/>
  <c r="E358" i="12"/>
  <c r="C358" i="12"/>
  <c r="F357" i="12"/>
  <c r="E357" i="12"/>
  <c r="C357" i="12"/>
  <c r="F356" i="12"/>
  <c r="E356" i="12"/>
  <c r="C356" i="12"/>
  <c r="F355" i="12"/>
  <c r="E355" i="12"/>
  <c r="C355" i="12"/>
  <c r="F354" i="12"/>
  <c r="E354" i="12"/>
  <c r="C354" i="12"/>
  <c r="M382" i="12"/>
  <c r="R382" i="12"/>
  <c r="C385" i="12"/>
  <c r="F385" i="12"/>
  <c r="F352" i="12"/>
  <c r="E352" i="12"/>
  <c r="C352" i="12"/>
  <c r="F351" i="12"/>
  <c r="E351" i="12"/>
  <c r="C351" i="12"/>
  <c r="F350" i="12"/>
  <c r="E350" i="12"/>
  <c r="C350" i="12"/>
  <c r="F349" i="12"/>
  <c r="E349" i="12"/>
  <c r="C349" i="12"/>
  <c r="F348" i="12"/>
  <c r="E348" i="12"/>
  <c r="C348" i="12"/>
  <c r="F347" i="12"/>
  <c r="E347" i="12"/>
  <c r="C347" i="12"/>
  <c r="F346" i="12"/>
  <c r="E346" i="12"/>
  <c r="C346" i="12"/>
  <c r="F345" i="12"/>
  <c r="E345" i="12"/>
  <c r="C345" i="12"/>
  <c r="F344" i="12"/>
  <c r="E344" i="12"/>
  <c r="C344" i="12"/>
  <c r="F343" i="12"/>
  <c r="E343" i="12"/>
  <c r="C343" i="12"/>
  <c r="F342" i="12"/>
  <c r="E342" i="12"/>
  <c r="C342" i="12"/>
  <c r="F341" i="12"/>
  <c r="E341" i="12"/>
  <c r="C341" i="12"/>
  <c r="F340" i="12"/>
  <c r="E340" i="12"/>
  <c r="C340" i="12"/>
  <c r="F339" i="12"/>
  <c r="E339" i="12"/>
  <c r="C339" i="12"/>
  <c r="F338" i="12"/>
  <c r="E338" i="12"/>
  <c r="C338" i="12"/>
  <c r="F337" i="12"/>
  <c r="E337" i="12"/>
  <c r="C337" i="12"/>
  <c r="F336" i="12"/>
  <c r="E336" i="12"/>
  <c r="C336" i="12"/>
  <c r="F335" i="12"/>
  <c r="E335" i="12"/>
  <c r="C335" i="12"/>
  <c r="F334" i="12"/>
  <c r="E334" i="12"/>
  <c r="C334" i="12"/>
  <c r="F333" i="12"/>
  <c r="E333" i="12"/>
  <c r="C333" i="12"/>
  <c r="F332" i="12"/>
  <c r="E332" i="12"/>
  <c r="C332" i="12"/>
  <c r="F331" i="12"/>
  <c r="E331" i="12"/>
  <c r="C331" i="12"/>
  <c r="F330" i="12"/>
  <c r="E330" i="12"/>
  <c r="C330" i="12"/>
  <c r="F329" i="12"/>
  <c r="E329" i="12"/>
  <c r="C329" i="12"/>
  <c r="F328" i="12"/>
  <c r="E328" i="12"/>
  <c r="C328" i="12"/>
  <c r="F327" i="12"/>
  <c r="E327" i="12"/>
  <c r="C327" i="12"/>
  <c r="F326" i="12"/>
  <c r="E326" i="12"/>
  <c r="C326" i="12"/>
  <c r="F325" i="12"/>
  <c r="E325" i="12"/>
  <c r="C325" i="12"/>
  <c r="F324" i="12"/>
  <c r="E324" i="12"/>
  <c r="C324" i="12"/>
  <c r="F323" i="12"/>
  <c r="E323" i="12"/>
  <c r="C323" i="12"/>
  <c r="F322" i="12"/>
  <c r="E322" i="12"/>
  <c r="C322" i="12"/>
  <c r="F320" i="12"/>
  <c r="E320" i="12"/>
  <c r="C320" i="12"/>
  <c r="F319" i="12"/>
  <c r="E319" i="12"/>
  <c r="C319" i="12"/>
  <c r="F318" i="12"/>
  <c r="E318" i="12"/>
  <c r="C318" i="12"/>
  <c r="F317" i="12"/>
  <c r="E317" i="12"/>
  <c r="C317" i="12"/>
  <c r="F316" i="12"/>
  <c r="E316" i="12"/>
  <c r="C316" i="12"/>
  <c r="F315" i="12"/>
  <c r="E315" i="12"/>
  <c r="C315" i="12"/>
  <c r="F314" i="12"/>
  <c r="E314" i="12"/>
  <c r="C314" i="12"/>
  <c r="F313" i="12"/>
  <c r="E313" i="12"/>
  <c r="C313" i="12"/>
  <c r="F312" i="12"/>
  <c r="E312" i="12"/>
  <c r="C312" i="12"/>
  <c r="F311" i="12"/>
  <c r="E311" i="12"/>
  <c r="C311" i="12"/>
  <c r="F310" i="12"/>
  <c r="E310" i="12"/>
  <c r="C310" i="12"/>
  <c r="F309" i="12"/>
  <c r="E309" i="12"/>
  <c r="C309" i="12"/>
  <c r="F308" i="12"/>
  <c r="E308" i="12"/>
  <c r="C308" i="12"/>
  <c r="F307" i="12"/>
  <c r="E307" i="12"/>
  <c r="C307" i="12"/>
  <c r="F306" i="12"/>
  <c r="E306" i="12"/>
  <c r="C306" i="12"/>
  <c r="F305" i="12"/>
  <c r="E305" i="12"/>
  <c r="C305" i="12"/>
  <c r="F304" i="12"/>
  <c r="E304" i="12"/>
  <c r="C304" i="12"/>
  <c r="F303" i="12"/>
  <c r="E303" i="12"/>
  <c r="C303" i="12"/>
  <c r="F302" i="12"/>
  <c r="E302" i="12"/>
  <c r="C302" i="12"/>
  <c r="F301" i="12"/>
  <c r="E301" i="12"/>
  <c r="C301" i="12"/>
  <c r="F300" i="12"/>
  <c r="E300" i="12"/>
  <c r="C300" i="12"/>
  <c r="F299" i="12"/>
  <c r="E299" i="12"/>
  <c r="C299" i="12"/>
  <c r="F298" i="12"/>
  <c r="E298" i="12"/>
  <c r="C298" i="12"/>
  <c r="F297" i="12"/>
  <c r="E297" i="12"/>
  <c r="C297" i="12"/>
  <c r="F296" i="12"/>
  <c r="E296" i="12"/>
  <c r="C296" i="12"/>
  <c r="F295" i="12"/>
  <c r="E295" i="12"/>
  <c r="C295" i="12"/>
  <c r="F294" i="12"/>
  <c r="E294" i="12"/>
  <c r="C294" i="12"/>
  <c r="F293" i="12"/>
  <c r="E293" i="12"/>
  <c r="C293" i="12"/>
  <c r="F292" i="12"/>
  <c r="E292" i="12"/>
  <c r="C292" i="12"/>
  <c r="F291" i="12"/>
  <c r="E291" i="12"/>
  <c r="C291" i="12"/>
  <c r="F290" i="12"/>
  <c r="E290" i="12"/>
  <c r="C290" i="12"/>
  <c r="F288" i="12"/>
  <c r="E288" i="12"/>
  <c r="C288" i="12"/>
  <c r="F287" i="12"/>
  <c r="E287" i="12"/>
  <c r="C287" i="12"/>
  <c r="F286" i="12"/>
  <c r="H286" i="12" s="1"/>
  <c r="E286" i="12"/>
  <c r="C286" i="12"/>
  <c r="F285" i="12"/>
  <c r="E285" i="12"/>
  <c r="C285" i="12"/>
  <c r="F284" i="12"/>
  <c r="E284" i="12"/>
  <c r="C284" i="12"/>
  <c r="F283" i="12"/>
  <c r="E283" i="12"/>
  <c r="C283" i="12"/>
  <c r="F282" i="12"/>
  <c r="E282" i="12"/>
  <c r="C282" i="12"/>
  <c r="F281" i="12"/>
  <c r="E281" i="12"/>
  <c r="C281" i="12"/>
  <c r="F280" i="12"/>
  <c r="E280" i="12"/>
  <c r="C280" i="12"/>
  <c r="F279" i="12"/>
  <c r="E279" i="12"/>
  <c r="C279" i="12"/>
  <c r="F278" i="12"/>
  <c r="E278" i="12"/>
  <c r="C278" i="12"/>
  <c r="F277" i="12"/>
  <c r="E277" i="12"/>
  <c r="C277" i="12"/>
  <c r="F276" i="12"/>
  <c r="E276" i="12"/>
  <c r="C276" i="12"/>
  <c r="F275" i="12"/>
  <c r="E275" i="12"/>
  <c r="C275" i="12"/>
  <c r="F274" i="12"/>
  <c r="E274" i="12"/>
  <c r="C274" i="12"/>
  <c r="F273" i="12"/>
  <c r="E273" i="12"/>
  <c r="C273" i="12"/>
  <c r="F272" i="12"/>
  <c r="E272" i="12"/>
  <c r="C272" i="12"/>
  <c r="F271" i="12"/>
  <c r="E271" i="12"/>
  <c r="C271" i="12"/>
  <c r="F270" i="12"/>
  <c r="E270" i="12"/>
  <c r="C270" i="12"/>
  <c r="F269" i="12"/>
  <c r="E269" i="12"/>
  <c r="C269" i="12"/>
  <c r="F268" i="12"/>
  <c r="E268" i="12"/>
  <c r="C268" i="12"/>
  <c r="F267" i="12"/>
  <c r="E267" i="12"/>
  <c r="C267" i="12"/>
  <c r="F266" i="12"/>
  <c r="E266" i="12"/>
  <c r="C266" i="12"/>
  <c r="F265" i="12"/>
  <c r="E265" i="12"/>
  <c r="C265" i="12"/>
  <c r="F264" i="12"/>
  <c r="E264" i="12"/>
  <c r="C264" i="12"/>
  <c r="F263" i="12"/>
  <c r="E263" i="12"/>
  <c r="C263" i="12"/>
  <c r="F262" i="12"/>
  <c r="E262" i="12"/>
  <c r="C262" i="12"/>
  <c r="F261" i="12"/>
  <c r="E261" i="12"/>
  <c r="C261" i="12"/>
  <c r="F260" i="12"/>
  <c r="E260" i="12"/>
  <c r="C260" i="12"/>
  <c r="F259" i="12"/>
  <c r="E259" i="12"/>
  <c r="C259" i="12"/>
  <c r="F258" i="12"/>
  <c r="E258" i="12"/>
  <c r="C258" i="12"/>
  <c r="F256" i="12"/>
  <c r="E256" i="12"/>
  <c r="C256" i="12"/>
  <c r="F255" i="12"/>
  <c r="E255" i="12"/>
  <c r="C255" i="12"/>
  <c r="F254" i="12"/>
  <c r="E254" i="12"/>
  <c r="C254" i="12"/>
  <c r="F253" i="12"/>
  <c r="E253" i="12"/>
  <c r="C253" i="12"/>
  <c r="F252" i="12"/>
  <c r="E252" i="12"/>
  <c r="C252" i="12"/>
  <c r="F251" i="12"/>
  <c r="E251" i="12"/>
  <c r="C251" i="12"/>
  <c r="F250" i="12"/>
  <c r="E250" i="12"/>
  <c r="C250" i="12"/>
  <c r="F249" i="12"/>
  <c r="E249" i="12"/>
  <c r="C249" i="12"/>
  <c r="F248" i="12"/>
  <c r="E248" i="12"/>
  <c r="C248" i="12"/>
  <c r="F247" i="12"/>
  <c r="E247" i="12"/>
  <c r="C247" i="12"/>
  <c r="F246" i="12"/>
  <c r="E246" i="12"/>
  <c r="C246" i="12"/>
  <c r="F245" i="12"/>
  <c r="E245" i="12"/>
  <c r="C245" i="12"/>
  <c r="F244" i="12"/>
  <c r="E244" i="12"/>
  <c r="C244" i="12"/>
  <c r="F243" i="12"/>
  <c r="E243" i="12"/>
  <c r="C243" i="12"/>
  <c r="F242" i="12"/>
  <c r="E242" i="12"/>
  <c r="C242" i="12"/>
  <c r="F241" i="12"/>
  <c r="E241" i="12"/>
  <c r="C241" i="12"/>
  <c r="F240" i="12"/>
  <c r="E240" i="12"/>
  <c r="C240" i="12"/>
  <c r="F239" i="12"/>
  <c r="E239" i="12"/>
  <c r="C239" i="12"/>
  <c r="F238" i="12"/>
  <c r="E238" i="12"/>
  <c r="C238" i="12"/>
  <c r="F237" i="12"/>
  <c r="E237" i="12"/>
  <c r="C237" i="12"/>
  <c r="F236" i="12"/>
  <c r="E236" i="12"/>
  <c r="C236" i="12"/>
  <c r="F235" i="12"/>
  <c r="E235" i="12"/>
  <c r="C235" i="12"/>
  <c r="F234" i="12"/>
  <c r="E234" i="12"/>
  <c r="C234" i="12"/>
  <c r="F233" i="12"/>
  <c r="E233" i="12"/>
  <c r="C233" i="12"/>
  <c r="F232" i="12"/>
  <c r="E232" i="12"/>
  <c r="C232" i="12"/>
  <c r="F231" i="12"/>
  <c r="E231" i="12"/>
  <c r="C231" i="12"/>
  <c r="F230" i="12"/>
  <c r="E230" i="12"/>
  <c r="C230" i="12"/>
  <c r="F229" i="12"/>
  <c r="E229" i="12"/>
  <c r="C229" i="12"/>
  <c r="F228" i="12"/>
  <c r="E228" i="12"/>
  <c r="C228" i="12"/>
  <c r="F227" i="12"/>
  <c r="E227" i="12"/>
  <c r="C227" i="12"/>
  <c r="F226" i="12"/>
  <c r="E226" i="12"/>
  <c r="C226" i="12"/>
  <c r="F224" i="12"/>
  <c r="E224" i="12"/>
  <c r="C224" i="12"/>
  <c r="F223" i="12"/>
  <c r="E223" i="12"/>
  <c r="C223" i="12"/>
  <c r="F222" i="12"/>
  <c r="H222" i="12" s="1"/>
  <c r="E222" i="12"/>
  <c r="C222" i="12"/>
  <c r="F221" i="12"/>
  <c r="E221" i="12"/>
  <c r="C221" i="12"/>
  <c r="F220" i="12"/>
  <c r="E220" i="12"/>
  <c r="C220" i="12"/>
  <c r="F219" i="12"/>
  <c r="E219" i="12"/>
  <c r="C219" i="12"/>
  <c r="F218" i="12"/>
  <c r="E218" i="12"/>
  <c r="C218" i="12"/>
  <c r="F217" i="12"/>
  <c r="E217" i="12"/>
  <c r="C217" i="12"/>
  <c r="F216" i="12"/>
  <c r="E216" i="12"/>
  <c r="C216" i="12"/>
  <c r="F215" i="12"/>
  <c r="E215" i="12"/>
  <c r="C215" i="12"/>
  <c r="F214" i="12"/>
  <c r="E214" i="12"/>
  <c r="C214" i="12"/>
  <c r="F213" i="12"/>
  <c r="E213" i="12"/>
  <c r="C213" i="12"/>
  <c r="F212" i="12"/>
  <c r="E212" i="12"/>
  <c r="C212" i="12"/>
  <c r="F211" i="12"/>
  <c r="E211" i="12"/>
  <c r="C211" i="12"/>
  <c r="F210" i="12"/>
  <c r="E210" i="12"/>
  <c r="C210" i="12"/>
  <c r="F209" i="12"/>
  <c r="E209" i="12"/>
  <c r="C209" i="12"/>
  <c r="F208" i="12"/>
  <c r="E208" i="12"/>
  <c r="C208" i="12"/>
  <c r="F207" i="12"/>
  <c r="E207" i="12"/>
  <c r="C207" i="12"/>
  <c r="F206" i="12"/>
  <c r="E206" i="12"/>
  <c r="C206" i="12"/>
  <c r="F205" i="12"/>
  <c r="E205" i="12"/>
  <c r="C205" i="12"/>
  <c r="F204" i="12"/>
  <c r="E204" i="12"/>
  <c r="C204" i="12"/>
  <c r="F203" i="12"/>
  <c r="E203" i="12"/>
  <c r="C203" i="12"/>
  <c r="F202" i="12"/>
  <c r="E202" i="12"/>
  <c r="C202" i="12"/>
  <c r="F201" i="12"/>
  <c r="E201" i="12"/>
  <c r="C201" i="12"/>
  <c r="F200" i="12"/>
  <c r="E200" i="12"/>
  <c r="C200" i="12"/>
  <c r="F199" i="12"/>
  <c r="E199" i="12"/>
  <c r="C199" i="12"/>
  <c r="F198" i="12"/>
  <c r="E198" i="12"/>
  <c r="C198" i="12"/>
  <c r="F197" i="12"/>
  <c r="E197" i="12"/>
  <c r="C197" i="12"/>
  <c r="F196" i="12"/>
  <c r="E196" i="12"/>
  <c r="C196" i="12"/>
  <c r="F195" i="12"/>
  <c r="E195" i="12"/>
  <c r="C195" i="12"/>
  <c r="F194" i="12"/>
  <c r="E194" i="12"/>
  <c r="C194" i="12"/>
  <c r="F192" i="12"/>
  <c r="E192" i="12"/>
  <c r="C192" i="12"/>
  <c r="F191" i="12"/>
  <c r="E191" i="12"/>
  <c r="C191" i="12"/>
  <c r="F190" i="12"/>
  <c r="E190" i="12"/>
  <c r="C190" i="12"/>
  <c r="F189" i="12"/>
  <c r="E189" i="12"/>
  <c r="C189" i="12"/>
  <c r="F188" i="12"/>
  <c r="E188" i="12"/>
  <c r="C188" i="12"/>
  <c r="F187" i="12"/>
  <c r="E187" i="12"/>
  <c r="C187" i="12"/>
  <c r="F186" i="12"/>
  <c r="E186" i="12"/>
  <c r="C186" i="12"/>
  <c r="F185" i="12"/>
  <c r="E185" i="12"/>
  <c r="C185" i="12"/>
  <c r="F184" i="12"/>
  <c r="E184" i="12"/>
  <c r="C184" i="12"/>
  <c r="F183" i="12"/>
  <c r="E183" i="12"/>
  <c r="C183" i="12"/>
  <c r="F182" i="12"/>
  <c r="E182" i="12"/>
  <c r="C182" i="12"/>
  <c r="F181" i="12"/>
  <c r="E181" i="12"/>
  <c r="C181" i="12"/>
  <c r="F180" i="12"/>
  <c r="E180" i="12"/>
  <c r="C180" i="12"/>
  <c r="F179" i="12"/>
  <c r="E179" i="12"/>
  <c r="C179" i="12"/>
  <c r="F178" i="12"/>
  <c r="E178" i="12"/>
  <c r="C178" i="12"/>
  <c r="F177" i="12"/>
  <c r="E177" i="12"/>
  <c r="C177" i="12"/>
  <c r="F176" i="12"/>
  <c r="E176" i="12"/>
  <c r="C176" i="12"/>
  <c r="F175" i="12"/>
  <c r="E175" i="12"/>
  <c r="C175" i="12"/>
  <c r="F174" i="12"/>
  <c r="E174" i="12"/>
  <c r="C174" i="12"/>
  <c r="F173" i="12"/>
  <c r="E173" i="12"/>
  <c r="C173" i="12"/>
  <c r="F172" i="12"/>
  <c r="E172" i="12"/>
  <c r="C172" i="12"/>
  <c r="F171" i="12"/>
  <c r="E171" i="12"/>
  <c r="C171" i="12"/>
  <c r="F170" i="12"/>
  <c r="E170" i="12"/>
  <c r="C170" i="12"/>
  <c r="F169" i="12"/>
  <c r="E169" i="12"/>
  <c r="C169" i="12"/>
  <c r="F168" i="12"/>
  <c r="E168" i="12"/>
  <c r="C168" i="12"/>
  <c r="F167" i="12"/>
  <c r="E167" i="12"/>
  <c r="C167" i="12"/>
  <c r="F166" i="12"/>
  <c r="E166" i="12"/>
  <c r="C166" i="12"/>
  <c r="F165" i="12"/>
  <c r="E165" i="12"/>
  <c r="C165" i="12"/>
  <c r="F164" i="12"/>
  <c r="E164" i="12"/>
  <c r="C164" i="12"/>
  <c r="F163" i="12"/>
  <c r="E163" i="12"/>
  <c r="C163" i="12"/>
  <c r="F162" i="12"/>
  <c r="E162" i="12"/>
  <c r="C162" i="12"/>
  <c r="F160" i="12"/>
  <c r="E160" i="12"/>
  <c r="C160" i="12"/>
  <c r="F159" i="12"/>
  <c r="E159" i="12"/>
  <c r="C159" i="12"/>
  <c r="F158" i="12"/>
  <c r="E158" i="12"/>
  <c r="C158" i="12"/>
  <c r="F157" i="12"/>
  <c r="E157" i="12"/>
  <c r="C157" i="12"/>
  <c r="F156" i="12"/>
  <c r="E156" i="12"/>
  <c r="C156" i="12"/>
  <c r="F155" i="12"/>
  <c r="E155" i="12"/>
  <c r="C155" i="12"/>
  <c r="F154" i="12"/>
  <c r="E154" i="12"/>
  <c r="C154" i="12"/>
  <c r="F153" i="12"/>
  <c r="E153" i="12"/>
  <c r="C153" i="12"/>
  <c r="F152" i="12"/>
  <c r="E152" i="12"/>
  <c r="C152" i="12"/>
  <c r="F151" i="12"/>
  <c r="E151" i="12"/>
  <c r="C151" i="12"/>
  <c r="F150" i="12"/>
  <c r="E150" i="12"/>
  <c r="C150" i="12"/>
  <c r="F149" i="12"/>
  <c r="E149" i="12"/>
  <c r="C149" i="12"/>
  <c r="F148" i="12"/>
  <c r="E148" i="12"/>
  <c r="C148" i="12"/>
  <c r="F147" i="12"/>
  <c r="E147" i="12"/>
  <c r="C147" i="12"/>
  <c r="F146" i="12"/>
  <c r="E146" i="12"/>
  <c r="C146" i="12"/>
  <c r="F145" i="12"/>
  <c r="E145" i="12"/>
  <c r="C145" i="12"/>
  <c r="F144" i="12"/>
  <c r="E144" i="12"/>
  <c r="C144" i="12"/>
  <c r="F143" i="12"/>
  <c r="E143" i="12"/>
  <c r="C143" i="12"/>
  <c r="F142" i="12"/>
  <c r="E142" i="12"/>
  <c r="C142" i="12"/>
  <c r="F141" i="12"/>
  <c r="E141" i="12"/>
  <c r="C141" i="12"/>
  <c r="F140" i="12"/>
  <c r="E140" i="12"/>
  <c r="C140" i="12"/>
  <c r="F139" i="12"/>
  <c r="E139" i="12"/>
  <c r="C139" i="12"/>
  <c r="F138" i="12"/>
  <c r="E138" i="12"/>
  <c r="C138" i="12"/>
  <c r="F137" i="12"/>
  <c r="E137" i="12"/>
  <c r="C137" i="12"/>
  <c r="F136" i="12"/>
  <c r="E136" i="12"/>
  <c r="C136" i="12"/>
  <c r="F135" i="12"/>
  <c r="E135" i="12"/>
  <c r="C135" i="12"/>
  <c r="F134" i="12"/>
  <c r="E134" i="12"/>
  <c r="C134" i="12"/>
  <c r="F133" i="12"/>
  <c r="E133" i="12"/>
  <c r="C133" i="12"/>
  <c r="F132" i="12"/>
  <c r="E132" i="12"/>
  <c r="C132" i="12"/>
  <c r="F131" i="12"/>
  <c r="E131" i="12"/>
  <c r="C131" i="12"/>
  <c r="F130" i="12"/>
  <c r="E130" i="12"/>
  <c r="C130" i="12"/>
  <c r="F128" i="12"/>
  <c r="E128" i="12"/>
  <c r="C128" i="12"/>
  <c r="F127" i="12"/>
  <c r="E127" i="12"/>
  <c r="C127" i="12"/>
  <c r="F126" i="12"/>
  <c r="E126" i="12"/>
  <c r="C126" i="12"/>
  <c r="F125" i="12"/>
  <c r="H125" i="12" s="1"/>
  <c r="E125" i="12"/>
  <c r="C125" i="12"/>
  <c r="F124" i="12"/>
  <c r="E124" i="12"/>
  <c r="C124" i="12"/>
  <c r="F123" i="12"/>
  <c r="E123" i="12"/>
  <c r="C123" i="12"/>
  <c r="F122" i="12"/>
  <c r="E122" i="12"/>
  <c r="C122" i="12"/>
  <c r="F121" i="12"/>
  <c r="E121" i="12"/>
  <c r="C121" i="12"/>
  <c r="F120" i="12"/>
  <c r="E120" i="12"/>
  <c r="C120" i="12"/>
  <c r="F119" i="12"/>
  <c r="E119" i="12"/>
  <c r="C119" i="12"/>
  <c r="F118" i="12"/>
  <c r="E118" i="12"/>
  <c r="C118" i="12"/>
  <c r="F117" i="12"/>
  <c r="E117" i="12"/>
  <c r="C117" i="12"/>
  <c r="F116" i="12"/>
  <c r="E116" i="12"/>
  <c r="C116" i="12"/>
  <c r="F115" i="12"/>
  <c r="E115" i="12"/>
  <c r="C115" i="12"/>
  <c r="F114" i="12"/>
  <c r="E114" i="12"/>
  <c r="C114" i="12"/>
  <c r="F113" i="12"/>
  <c r="E113" i="12"/>
  <c r="C113" i="12"/>
  <c r="F112" i="12"/>
  <c r="E112" i="12"/>
  <c r="C112" i="12"/>
  <c r="F111" i="12"/>
  <c r="E111" i="12"/>
  <c r="C111" i="12"/>
  <c r="F110" i="12"/>
  <c r="E110" i="12"/>
  <c r="C110" i="12"/>
  <c r="F109" i="12"/>
  <c r="E109" i="12"/>
  <c r="C109" i="12"/>
  <c r="F108" i="12"/>
  <c r="E108" i="12"/>
  <c r="C108" i="12"/>
  <c r="F107" i="12"/>
  <c r="E107" i="12"/>
  <c r="C107" i="12"/>
  <c r="F106" i="12"/>
  <c r="E106" i="12"/>
  <c r="C106" i="12"/>
  <c r="F105" i="12"/>
  <c r="E105" i="12"/>
  <c r="C105" i="12"/>
  <c r="F104" i="12"/>
  <c r="E104" i="12"/>
  <c r="C104" i="12"/>
  <c r="F103" i="12"/>
  <c r="E103" i="12"/>
  <c r="C103" i="12"/>
  <c r="F102" i="12"/>
  <c r="E102" i="12"/>
  <c r="C102" i="12"/>
  <c r="F101" i="12"/>
  <c r="E101" i="12"/>
  <c r="C101" i="12"/>
  <c r="F100" i="12"/>
  <c r="E100" i="12"/>
  <c r="C100" i="12"/>
  <c r="F99" i="12"/>
  <c r="E99" i="12"/>
  <c r="C99" i="12"/>
  <c r="F98" i="12"/>
  <c r="E98" i="12"/>
  <c r="C98" i="12"/>
  <c r="F96" i="12"/>
  <c r="E96" i="12"/>
  <c r="C96" i="12"/>
  <c r="F95" i="12"/>
  <c r="E95" i="12"/>
  <c r="C95" i="12"/>
  <c r="F94" i="12"/>
  <c r="E94" i="12"/>
  <c r="C94" i="12"/>
  <c r="F93" i="12"/>
  <c r="E93" i="12"/>
  <c r="C93" i="12"/>
  <c r="F92" i="12"/>
  <c r="E92" i="12"/>
  <c r="C92" i="12"/>
  <c r="F91" i="12"/>
  <c r="E91" i="12"/>
  <c r="C91" i="12"/>
  <c r="F90" i="12"/>
  <c r="E90" i="12"/>
  <c r="C90" i="12"/>
  <c r="F89" i="12"/>
  <c r="E89" i="12"/>
  <c r="C89" i="12"/>
  <c r="F88" i="12"/>
  <c r="E88" i="12"/>
  <c r="C88" i="12"/>
  <c r="F87" i="12"/>
  <c r="E87" i="12"/>
  <c r="C87" i="12"/>
  <c r="F86" i="12"/>
  <c r="E86" i="12"/>
  <c r="C86" i="12"/>
  <c r="F85" i="12"/>
  <c r="E85" i="12"/>
  <c r="C85" i="12"/>
  <c r="F84" i="12"/>
  <c r="E84" i="12"/>
  <c r="C84" i="12"/>
  <c r="F83" i="12"/>
  <c r="E83" i="12"/>
  <c r="C83" i="12"/>
  <c r="F82" i="12"/>
  <c r="E82" i="12"/>
  <c r="C82" i="12"/>
  <c r="F81" i="12"/>
  <c r="E81" i="12"/>
  <c r="C81" i="12"/>
  <c r="F80" i="12"/>
  <c r="E80" i="12"/>
  <c r="C80" i="12"/>
  <c r="F79" i="12"/>
  <c r="E79" i="12"/>
  <c r="C79" i="12"/>
  <c r="F78" i="12"/>
  <c r="E78" i="12"/>
  <c r="C78" i="12"/>
  <c r="F77" i="12"/>
  <c r="E77" i="12"/>
  <c r="C77" i="12"/>
  <c r="F76" i="12"/>
  <c r="E76" i="12"/>
  <c r="C76" i="12"/>
  <c r="F75" i="12"/>
  <c r="E75" i="12"/>
  <c r="C75" i="12"/>
  <c r="F74" i="12"/>
  <c r="E74" i="12"/>
  <c r="C74" i="12"/>
  <c r="F73" i="12"/>
  <c r="E73" i="12"/>
  <c r="C73" i="12"/>
  <c r="F72" i="12"/>
  <c r="E72" i="12"/>
  <c r="C72" i="12"/>
  <c r="F71" i="12"/>
  <c r="E71" i="12"/>
  <c r="C71" i="12"/>
  <c r="F70" i="12"/>
  <c r="E70" i="12"/>
  <c r="C70" i="12"/>
  <c r="F69" i="12"/>
  <c r="E69" i="12"/>
  <c r="C69" i="12"/>
  <c r="F68" i="12"/>
  <c r="E68" i="12"/>
  <c r="C68" i="12"/>
  <c r="F67" i="12"/>
  <c r="E67" i="12"/>
  <c r="C67" i="12"/>
  <c r="F66" i="12"/>
  <c r="E66" i="12"/>
  <c r="C66" i="12"/>
  <c r="F64" i="12"/>
  <c r="E64" i="12"/>
  <c r="C64" i="12"/>
  <c r="F63" i="12"/>
  <c r="E63" i="12"/>
  <c r="C63" i="12"/>
  <c r="F62" i="12"/>
  <c r="E62" i="12"/>
  <c r="C62" i="12"/>
  <c r="F61" i="12"/>
  <c r="E61" i="12"/>
  <c r="C61" i="12"/>
  <c r="F60" i="12"/>
  <c r="E60" i="12"/>
  <c r="C60" i="12"/>
  <c r="F59" i="12"/>
  <c r="E59" i="12"/>
  <c r="C59" i="12"/>
  <c r="F58" i="12"/>
  <c r="E58" i="12"/>
  <c r="C58" i="12"/>
  <c r="F57" i="12"/>
  <c r="E57" i="12"/>
  <c r="C57" i="12"/>
  <c r="F56" i="12"/>
  <c r="E56" i="12"/>
  <c r="C56" i="12"/>
  <c r="F55" i="12"/>
  <c r="E55" i="12"/>
  <c r="C55" i="12"/>
  <c r="F54" i="12"/>
  <c r="E54" i="12"/>
  <c r="C54" i="12"/>
  <c r="F53" i="12"/>
  <c r="E53" i="12"/>
  <c r="C53" i="12"/>
  <c r="F52" i="12"/>
  <c r="E52" i="12"/>
  <c r="C52" i="12"/>
  <c r="F51" i="12"/>
  <c r="E51" i="12"/>
  <c r="C51" i="12"/>
  <c r="F50" i="12"/>
  <c r="E50" i="12"/>
  <c r="C50" i="12"/>
  <c r="F49" i="12"/>
  <c r="E49" i="12"/>
  <c r="C49" i="12"/>
  <c r="F48" i="12"/>
  <c r="E48" i="12"/>
  <c r="C48" i="12"/>
  <c r="F47" i="12"/>
  <c r="E47" i="12"/>
  <c r="C47" i="12"/>
  <c r="F46" i="12"/>
  <c r="E46" i="12"/>
  <c r="C46" i="12"/>
  <c r="F45" i="12"/>
  <c r="E45" i="12"/>
  <c r="C45" i="12"/>
  <c r="F44" i="12"/>
  <c r="E44" i="12"/>
  <c r="C44" i="12"/>
  <c r="F43" i="12"/>
  <c r="E43" i="12"/>
  <c r="C43" i="12"/>
  <c r="F42" i="12"/>
  <c r="E42" i="12"/>
  <c r="C42" i="12"/>
  <c r="F41" i="12"/>
  <c r="E41" i="12"/>
  <c r="C41" i="12"/>
  <c r="F40" i="12"/>
  <c r="E40" i="12"/>
  <c r="C40" i="12"/>
  <c r="F39" i="12"/>
  <c r="E39" i="12"/>
  <c r="C39" i="12"/>
  <c r="F38" i="12"/>
  <c r="E38" i="12"/>
  <c r="C38" i="12"/>
  <c r="F37" i="12"/>
  <c r="E37" i="12"/>
  <c r="C37" i="12"/>
  <c r="F36" i="12"/>
  <c r="E36" i="12"/>
  <c r="C36" i="12"/>
  <c r="F35" i="12"/>
  <c r="E35" i="12"/>
  <c r="C35" i="12"/>
  <c r="F34" i="12"/>
  <c r="E34" i="12"/>
  <c r="C34" i="12"/>
  <c r="M286" i="12"/>
  <c r="R286" i="12"/>
  <c r="M222" i="12"/>
  <c r="R222" i="12"/>
  <c r="M125" i="12"/>
  <c r="R125" i="12"/>
  <c r="C129" i="12"/>
  <c r="M94" i="12"/>
  <c r="R94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" i="12"/>
  <c r="C2" i="12"/>
  <c r="F2" i="12"/>
  <c r="H95" i="12" s="1"/>
  <c r="E2" i="12"/>
  <c r="R386" i="13"/>
  <c r="M386" i="13"/>
  <c r="J386" i="13"/>
  <c r="F386" i="13"/>
  <c r="E386" i="13"/>
  <c r="C386" i="13"/>
  <c r="F385" i="13"/>
  <c r="C385" i="13"/>
  <c r="R384" i="13"/>
  <c r="M384" i="13"/>
  <c r="H384" i="13"/>
  <c r="R382" i="13"/>
  <c r="M382" i="13"/>
  <c r="H382" i="13"/>
  <c r="R381" i="13"/>
  <c r="M381" i="13"/>
  <c r="H381" i="13"/>
  <c r="R380" i="13"/>
  <c r="M380" i="13"/>
  <c r="H380" i="13"/>
  <c r="R379" i="13"/>
  <c r="M379" i="13"/>
  <c r="H379" i="13"/>
  <c r="R378" i="13"/>
  <c r="M378" i="13"/>
  <c r="H378" i="13"/>
  <c r="R377" i="13"/>
  <c r="M377" i="13"/>
  <c r="H377" i="13"/>
  <c r="R376" i="13"/>
  <c r="M376" i="13"/>
  <c r="H376" i="13"/>
  <c r="R375" i="13"/>
  <c r="M375" i="13"/>
  <c r="H375" i="13"/>
  <c r="R374" i="13"/>
  <c r="M374" i="13"/>
  <c r="H374" i="13"/>
  <c r="R373" i="13"/>
  <c r="M373" i="13"/>
  <c r="H373" i="13"/>
  <c r="R372" i="13"/>
  <c r="M372" i="13"/>
  <c r="H372" i="13"/>
  <c r="R371" i="13"/>
  <c r="M371" i="13"/>
  <c r="H371" i="13"/>
  <c r="R370" i="13"/>
  <c r="M370" i="13"/>
  <c r="H370" i="13"/>
  <c r="R369" i="13"/>
  <c r="M369" i="13"/>
  <c r="H369" i="13"/>
  <c r="R368" i="13"/>
  <c r="M368" i="13"/>
  <c r="H368" i="13"/>
  <c r="R367" i="13"/>
  <c r="M367" i="13"/>
  <c r="H367" i="13"/>
  <c r="R366" i="13"/>
  <c r="M366" i="13"/>
  <c r="H366" i="13"/>
  <c r="R365" i="13"/>
  <c r="M365" i="13"/>
  <c r="H365" i="13"/>
  <c r="R364" i="13"/>
  <c r="M364" i="13"/>
  <c r="H364" i="13"/>
  <c r="R363" i="13"/>
  <c r="M363" i="13"/>
  <c r="H363" i="13"/>
  <c r="R362" i="13"/>
  <c r="M362" i="13"/>
  <c r="H362" i="13"/>
  <c r="R361" i="13"/>
  <c r="M361" i="13"/>
  <c r="H361" i="13"/>
  <c r="R360" i="13"/>
  <c r="M360" i="13"/>
  <c r="H360" i="13"/>
  <c r="R359" i="13"/>
  <c r="M359" i="13"/>
  <c r="H359" i="13"/>
  <c r="R358" i="13"/>
  <c r="M358" i="13"/>
  <c r="H358" i="13"/>
  <c r="R357" i="13"/>
  <c r="M357" i="13"/>
  <c r="H357" i="13"/>
  <c r="R356" i="13"/>
  <c r="M356" i="13"/>
  <c r="H356" i="13"/>
  <c r="R355" i="13"/>
  <c r="M355" i="13"/>
  <c r="H355" i="13"/>
  <c r="R354" i="13"/>
  <c r="M354" i="13"/>
  <c r="H354" i="13"/>
  <c r="F353" i="13"/>
  <c r="C353" i="13"/>
  <c r="R352" i="13"/>
  <c r="M352" i="13"/>
  <c r="H352" i="13"/>
  <c r="R351" i="13"/>
  <c r="M351" i="13"/>
  <c r="H351" i="13"/>
  <c r="R350" i="13"/>
  <c r="M350" i="13"/>
  <c r="H350" i="13"/>
  <c r="R349" i="13"/>
  <c r="M349" i="13"/>
  <c r="H349" i="13"/>
  <c r="R348" i="13"/>
  <c r="M348" i="13"/>
  <c r="H348" i="13"/>
  <c r="R347" i="13"/>
  <c r="M347" i="13"/>
  <c r="H347" i="13"/>
  <c r="R346" i="13"/>
  <c r="M346" i="13"/>
  <c r="H346" i="13"/>
  <c r="R345" i="13"/>
  <c r="M345" i="13"/>
  <c r="H345" i="13"/>
  <c r="R344" i="13"/>
  <c r="M344" i="13"/>
  <c r="H344" i="13"/>
  <c r="R343" i="13"/>
  <c r="M343" i="13"/>
  <c r="H343" i="13"/>
  <c r="R342" i="13"/>
  <c r="M342" i="13"/>
  <c r="H342" i="13"/>
  <c r="R341" i="13"/>
  <c r="M341" i="13"/>
  <c r="H341" i="13"/>
  <c r="R340" i="13"/>
  <c r="M340" i="13"/>
  <c r="H340" i="13"/>
  <c r="R339" i="13"/>
  <c r="M339" i="13"/>
  <c r="H339" i="13"/>
  <c r="R338" i="13"/>
  <c r="M338" i="13"/>
  <c r="H338" i="13"/>
  <c r="R337" i="13"/>
  <c r="M337" i="13"/>
  <c r="H337" i="13"/>
  <c r="R336" i="13"/>
  <c r="M336" i="13"/>
  <c r="H336" i="13"/>
  <c r="R335" i="13"/>
  <c r="M335" i="13"/>
  <c r="H335" i="13"/>
  <c r="R334" i="13"/>
  <c r="M334" i="13"/>
  <c r="H334" i="13"/>
  <c r="R333" i="13"/>
  <c r="M333" i="13"/>
  <c r="H333" i="13"/>
  <c r="R332" i="13"/>
  <c r="M332" i="13"/>
  <c r="H332" i="13"/>
  <c r="R331" i="13"/>
  <c r="M331" i="13"/>
  <c r="H331" i="13"/>
  <c r="R330" i="13"/>
  <c r="M330" i="13"/>
  <c r="H330" i="13"/>
  <c r="R329" i="13"/>
  <c r="M329" i="13"/>
  <c r="H329" i="13"/>
  <c r="R328" i="13"/>
  <c r="M328" i="13"/>
  <c r="H328" i="13"/>
  <c r="R327" i="13"/>
  <c r="M327" i="13"/>
  <c r="H327" i="13"/>
  <c r="R326" i="13"/>
  <c r="M326" i="13"/>
  <c r="H326" i="13"/>
  <c r="R325" i="13"/>
  <c r="M325" i="13"/>
  <c r="H325" i="13"/>
  <c r="R324" i="13"/>
  <c r="M324" i="13"/>
  <c r="H324" i="13"/>
  <c r="R323" i="13"/>
  <c r="M323" i="13"/>
  <c r="H323" i="13"/>
  <c r="R322" i="13"/>
  <c r="M322" i="13"/>
  <c r="H322" i="13"/>
  <c r="H353" i="13" s="1"/>
  <c r="F321" i="13"/>
  <c r="C321" i="13"/>
  <c r="R320" i="13"/>
  <c r="M320" i="13"/>
  <c r="H320" i="13"/>
  <c r="R319" i="13"/>
  <c r="M319" i="13"/>
  <c r="H319" i="13"/>
  <c r="R318" i="13"/>
  <c r="M318" i="13"/>
  <c r="H318" i="13"/>
  <c r="R317" i="13"/>
  <c r="M317" i="13"/>
  <c r="H317" i="13"/>
  <c r="R316" i="13"/>
  <c r="M316" i="13"/>
  <c r="H316" i="13"/>
  <c r="R315" i="13"/>
  <c r="M315" i="13"/>
  <c r="H315" i="13"/>
  <c r="R314" i="13"/>
  <c r="M314" i="13"/>
  <c r="H314" i="13"/>
  <c r="R313" i="13"/>
  <c r="M313" i="13"/>
  <c r="H313" i="13"/>
  <c r="R312" i="13"/>
  <c r="M312" i="13"/>
  <c r="H312" i="13"/>
  <c r="R311" i="13"/>
  <c r="M311" i="13"/>
  <c r="H311" i="13"/>
  <c r="R310" i="13"/>
  <c r="M310" i="13"/>
  <c r="H310" i="13"/>
  <c r="R309" i="13"/>
  <c r="M309" i="13"/>
  <c r="H309" i="13"/>
  <c r="R308" i="13"/>
  <c r="M308" i="13"/>
  <c r="H308" i="13"/>
  <c r="R307" i="13"/>
  <c r="M307" i="13"/>
  <c r="H307" i="13"/>
  <c r="R306" i="13"/>
  <c r="M306" i="13"/>
  <c r="H306" i="13"/>
  <c r="R305" i="13"/>
  <c r="M305" i="13"/>
  <c r="H305" i="13"/>
  <c r="R304" i="13"/>
  <c r="M304" i="13"/>
  <c r="H304" i="13"/>
  <c r="R303" i="13"/>
  <c r="M303" i="13"/>
  <c r="H303" i="13"/>
  <c r="R302" i="13"/>
  <c r="M302" i="13"/>
  <c r="H302" i="13"/>
  <c r="R301" i="13"/>
  <c r="M301" i="13"/>
  <c r="H301" i="13"/>
  <c r="R300" i="13"/>
  <c r="M300" i="13"/>
  <c r="H300" i="13"/>
  <c r="R299" i="13"/>
  <c r="M299" i="13"/>
  <c r="H299" i="13"/>
  <c r="R298" i="13"/>
  <c r="M298" i="13"/>
  <c r="H298" i="13"/>
  <c r="R297" i="13"/>
  <c r="M297" i="13"/>
  <c r="H297" i="13"/>
  <c r="R296" i="13"/>
  <c r="M296" i="13"/>
  <c r="H296" i="13"/>
  <c r="R295" i="13"/>
  <c r="M295" i="13"/>
  <c r="H295" i="13"/>
  <c r="R294" i="13"/>
  <c r="M294" i="13"/>
  <c r="H294" i="13"/>
  <c r="R293" i="13"/>
  <c r="M293" i="13"/>
  <c r="H293" i="13"/>
  <c r="R292" i="13"/>
  <c r="M292" i="13"/>
  <c r="H292" i="13"/>
  <c r="R291" i="13"/>
  <c r="M291" i="13"/>
  <c r="H291" i="13"/>
  <c r="R290" i="13"/>
  <c r="M290" i="13"/>
  <c r="H290" i="13"/>
  <c r="H321" i="13" s="1"/>
  <c r="F289" i="13"/>
  <c r="C289" i="13"/>
  <c r="R288" i="13"/>
  <c r="M288" i="13"/>
  <c r="H288" i="13"/>
  <c r="R286" i="13"/>
  <c r="M286" i="13"/>
  <c r="H286" i="13"/>
  <c r="R285" i="13"/>
  <c r="M285" i="13"/>
  <c r="H285" i="13"/>
  <c r="R284" i="13"/>
  <c r="M284" i="13"/>
  <c r="H284" i="13"/>
  <c r="R283" i="13"/>
  <c r="M283" i="13"/>
  <c r="H283" i="13"/>
  <c r="R282" i="13"/>
  <c r="M282" i="13"/>
  <c r="H282" i="13"/>
  <c r="R281" i="13"/>
  <c r="M281" i="13"/>
  <c r="H281" i="13"/>
  <c r="R280" i="13"/>
  <c r="M280" i="13"/>
  <c r="H280" i="13"/>
  <c r="R279" i="13"/>
  <c r="M279" i="13"/>
  <c r="H279" i="13"/>
  <c r="R278" i="13"/>
  <c r="M278" i="13"/>
  <c r="H278" i="13"/>
  <c r="R277" i="13"/>
  <c r="M277" i="13"/>
  <c r="H277" i="13"/>
  <c r="R276" i="13"/>
  <c r="M276" i="13"/>
  <c r="H276" i="13"/>
  <c r="R275" i="13"/>
  <c r="M275" i="13"/>
  <c r="H275" i="13"/>
  <c r="R274" i="13"/>
  <c r="M274" i="13"/>
  <c r="H274" i="13"/>
  <c r="R273" i="13"/>
  <c r="M273" i="13"/>
  <c r="H273" i="13"/>
  <c r="R272" i="13"/>
  <c r="M272" i="13"/>
  <c r="H272" i="13"/>
  <c r="R271" i="13"/>
  <c r="M271" i="13"/>
  <c r="H271" i="13"/>
  <c r="R270" i="13"/>
  <c r="M270" i="13"/>
  <c r="H270" i="13"/>
  <c r="R269" i="13"/>
  <c r="M269" i="13"/>
  <c r="H269" i="13"/>
  <c r="R268" i="13"/>
  <c r="M268" i="13"/>
  <c r="H268" i="13"/>
  <c r="R267" i="13"/>
  <c r="M267" i="13"/>
  <c r="H267" i="13"/>
  <c r="R266" i="13"/>
  <c r="M266" i="13"/>
  <c r="H266" i="13"/>
  <c r="R265" i="13"/>
  <c r="M265" i="13"/>
  <c r="H265" i="13"/>
  <c r="R264" i="13"/>
  <c r="M264" i="13"/>
  <c r="H264" i="13"/>
  <c r="R263" i="13"/>
  <c r="M263" i="13"/>
  <c r="H263" i="13"/>
  <c r="R262" i="13"/>
  <c r="M262" i="13"/>
  <c r="H262" i="13"/>
  <c r="R261" i="13"/>
  <c r="M261" i="13"/>
  <c r="H261" i="13"/>
  <c r="R260" i="13"/>
  <c r="M260" i="13"/>
  <c r="H260" i="13"/>
  <c r="R259" i="13"/>
  <c r="M259" i="13"/>
  <c r="H259" i="13"/>
  <c r="R258" i="13"/>
  <c r="M258" i="13"/>
  <c r="H258" i="13"/>
  <c r="F257" i="13"/>
  <c r="C257" i="13"/>
  <c r="R256" i="13"/>
  <c r="M256" i="13"/>
  <c r="H256" i="13"/>
  <c r="R255" i="13"/>
  <c r="M255" i="13"/>
  <c r="H255" i="13"/>
  <c r="R254" i="13"/>
  <c r="M254" i="13"/>
  <c r="H254" i="13"/>
  <c r="R253" i="13"/>
  <c r="M253" i="13"/>
  <c r="H253" i="13"/>
  <c r="R252" i="13"/>
  <c r="M252" i="13"/>
  <c r="H252" i="13"/>
  <c r="R251" i="13"/>
  <c r="M251" i="13"/>
  <c r="H251" i="13"/>
  <c r="R250" i="13"/>
  <c r="M250" i="13"/>
  <c r="H250" i="13"/>
  <c r="R249" i="13"/>
  <c r="M249" i="13"/>
  <c r="H249" i="13"/>
  <c r="R248" i="13"/>
  <c r="M248" i="13"/>
  <c r="H248" i="13"/>
  <c r="R247" i="13"/>
  <c r="M247" i="13"/>
  <c r="H247" i="13"/>
  <c r="R246" i="13"/>
  <c r="M246" i="13"/>
  <c r="H246" i="13"/>
  <c r="R245" i="13"/>
  <c r="M245" i="13"/>
  <c r="H245" i="13"/>
  <c r="R244" i="13"/>
  <c r="M244" i="13"/>
  <c r="H244" i="13"/>
  <c r="R243" i="13"/>
  <c r="M243" i="13"/>
  <c r="H243" i="13"/>
  <c r="R242" i="13"/>
  <c r="M242" i="13"/>
  <c r="H242" i="13"/>
  <c r="R241" i="13"/>
  <c r="M241" i="13"/>
  <c r="H241" i="13"/>
  <c r="R240" i="13"/>
  <c r="M240" i="13"/>
  <c r="H240" i="13"/>
  <c r="R239" i="13"/>
  <c r="M239" i="13"/>
  <c r="H239" i="13"/>
  <c r="R238" i="13"/>
  <c r="M238" i="13"/>
  <c r="H238" i="13"/>
  <c r="R237" i="13"/>
  <c r="M237" i="13"/>
  <c r="H237" i="13"/>
  <c r="R236" i="13"/>
  <c r="M236" i="13"/>
  <c r="H236" i="13"/>
  <c r="R235" i="13"/>
  <c r="M235" i="13"/>
  <c r="H235" i="13"/>
  <c r="R234" i="13"/>
  <c r="M234" i="13"/>
  <c r="H234" i="13"/>
  <c r="R233" i="13"/>
  <c r="M233" i="13"/>
  <c r="H233" i="13"/>
  <c r="R232" i="13"/>
  <c r="M232" i="13"/>
  <c r="H232" i="13"/>
  <c r="R231" i="13"/>
  <c r="M231" i="13"/>
  <c r="H231" i="13"/>
  <c r="R230" i="13"/>
  <c r="M230" i="13"/>
  <c r="H230" i="13"/>
  <c r="R229" i="13"/>
  <c r="M229" i="13"/>
  <c r="H229" i="13"/>
  <c r="R228" i="13"/>
  <c r="M228" i="13"/>
  <c r="H228" i="13"/>
  <c r="R227" i="13"/>
  <c r="M227" i="13"/>
  <c r="H227" i="13"/>
  <c r="R226" i="13"/>
  <c r="M226" i="13"/>
  <c r="H226" i="13"/>
  <c r="H257" i="13" s="1"/>
  <c r="F225" i="13"/>
  <c r="C225" i="13"/>
  <c r="R224" i="13"/>
  <c r="M224" i="13"/>
  <c r="H224" i="13"/>
  <c r="R222" i="13"/>
  <c r="M222" i="13"/>
  <c r="H222" i="13"/>
  <c r="R221" i="13"/>
  <c r="M221" i="13"/>
  <c r="H221" i="13"/>
  <c r="R220" i="13"/>
  <c r="M220" i="13"/>
  <c r="H220" i="13"/>
  <c r="R219" i="13"/>
  <c r="M219" i="13"/>
  <c r="H219" i="13"/>
  <c r="R218" i="13"/>
  <c r="M218" i="13"/>
  <c r="H218" i="13"/>
  <c r="R217" i="13"/>
  <c r="M217" i="13"/>
  <c r="H217" i="13"/>
  <c r="R216" i="13"/>
  <c r="M216" i="13"/>
  <c r="H216" i="13"/>
  <c r="R215" i="13"/>
  <c r="M215" i="13"/>
  <c r="H215" i="13"/>
  <c r="R214" i="13"/>
  <c r="M214" i="13"/>
  <c r="H214" i="13"/>
  <c r="R213" i="13"/>
  <c r="M213" i="13"/>
  <c r="H213" i="13"/>
  <c r="R212" i="13"/>
  <c r="M212" i="13"/>
  <c r="H212" i="13"/>
  <c r="R211" i="13"/>
  <c r="M211" i="13"/>
  <c r="H211" i="13"/>
  <c r="R210" i="13"/>
  <c r="M210" i="13"/>
  <c r="H210" i="13"/>
  <c r="R209" i="13"/>
  <c r="M209" i="13"/>
  <c r="H209" i="13"/>
  <c r="R208" i="13"/>
  <c r="M208" i="13"/>
  <c r="H208" i="13"/>
  <c r="R207" i="13"/>
  <c r="M207" i="13"/>
  <c r="H207" i="13"/>
  <c r="R206" i="13"/>
  <c r="M206" i="13"/>
  <c r="H206" i="13"/>
  <c r="R205" i="13"/>
  <c r="M205" i="13"/>
  <c r="H205" i="13"/>
  <c r="R204" i="13"/>
  <c r="M204" i="13"/>
  <c r="H204" i="13"/>
  <c r="R203" i="13"/>
  <c r="M203" i="13"/>
  <c r="H203" i="13"/>
  <c r="R202" i="13"/>
  <c r="M202" i="13"/>
  <c r="H202" i="13"/>
  <c r="R201" i="13"/>
  <c r="M201" i="13"/>
  <c r="H201" i="13"/>
  <c r="R200" i="13"/>
  <c r="M200" i="13"/>
  <c r="H200" i="13"/>
  <c r="R199" i="13"/>
  <c r="M199" i="13"/>
  <c r="H199" i="13"/>
  <c r="R198" i="13"/>
  <c r="M198" i="13"/>
  <c r="H198" i="13"/>
  <c r="R197" i="13"/>
  <c r="M197" i="13"/>
  <c r="H197" i="13"/>
  <c r="R196" i="13"/>
  <c r="M196" i="13"/>
  <c r="H196" i="13"/>
  <c r="R195" i="13"/>
  <c r="M195" i="13"/>
  <c r="H195" i="13"/>
  <c r="R194" i="13"/>
  <c r="M194" i="13"/>
  <c r="H194" i="13"/>
  <c r="F193" i="13"/>
  <c r="C193" i="13"/>
  <c r="R192" i="13"/>
  <c r="M192" i="13"/>
  <c r="H192" i="13"/>
  <c r="R191" i="13"/>
  <c r="M191" i="13"/>
  <c r="H191" i="13"/>
  <c r="R190" i="13"/>
  <c r="M190" i="13"/>
  <c r="H190" i="13"/>
  <c r="R189" i="13"/>
  <c r="M189" i="13"/>
  <c r="H189" i="13"/>
  <c r="R188" i="13"/>
  <c r="M188" i="13"/>
  <c r="H188" i="13"/>
  <c r="R187" i="13"/>
  <c r="M187" i="13"/>
  <c r="H187" i="13"/>
  <c r="R186" i="13"/>
  <c r="M186" i="13"/>
  <c r="H186" i="13"/>
  <c r="R185" i="13"/>
  <c r="M185" i="13"/>
  <c r="H185" i="13"/>
  <c r="R184" i="13"/>
  <c r="M184" i="13"/>
  <c r="H184" i="13"/>
  <c r="R183" i="13"/>
  <c r="M183" i="13"/>
  <c r="H183" i="13"/>
  <c r="R182" i="13"/>
  <c r="M182" i="13"/>
  <c r="H182" i="13"/>
  <c r="R181" i="13"/>
  <c r="M181" i="13"/>
  <c r="H181" i="13"/>
  <c r="R180" i="13"/>
  <c r="M180" i="13"/>
  <c r="H180" i="13"/>
  <c r="R179" i="13"/>
  <c r="M179" i="13"/>
  <c r="H179" i="13"/>
  <c r="R178" i="13"/>
  <c r="M178" i="13"/>
  <c r="H178" i="13"/>
  <c r="R177" i="13"/>
  <c r="M177" i="13"/>
  <c r="H177" i="13"/>
  <c r="R176" i="13"/>
  <c r="M176" i="13"/>
  <c r="H176" i="13"/>
  <c r="R175" i="13"/>
  <c r="M175" i="13"/>
  <c r="H175" i="13"/>
  <c r="R174" i="13"/>
  <c r="M174" i="13"/>
  <c r="H174" i="13"/>
  <c r="R173" i="13"/>
  <c r="M173" i="13"/>
  <c r="H173" i="13"/>
  <c r="R172" i="13"/>
  <c r="M172" i="13"/>
  <c r="H172" i="13"/>
  <c r="R171" i="13"/>
  <c r="M171" i="13"/>
  <c r="H171" i="13"/>
  <c r="R170" i="13"/>
  <c r="M170" i="13"/>
  <c r="H170" i="13"/>
  <c r="R169" i="13"/>
  <c r="M169" i="13"/>
  <c r="H169" i="13"/>
  <c r="R168" i="13"/>
  <c r="M168" i="13"/>
  <c r="H168" i="13"/>
  <c r="R167" i="13"/>
  <c r="M167" i="13"/>
  <c r="H167" i="13"/>
  <c r="R166" i="13"/>
  <c r="M166" i="13"/>
  <c r="H166" i="13"/>
  <c r="R165" i="13"/>
  <c r="M165" i="13"/>
  <c r="H165" i="13"/>
  <c r="R164" i="13"/>
  <c r="M164" i="13"/>
  <c r="H164" i="13"/>
  <c r="R163" i="13"/>
  <c r="M163" i="13"/>
  <c r="H163" i="13"/>
  <c r="R162" i="13"/>
  <c r="M162" i="13"/>
  <c r="H162" i="13"/>
  <c r="H193" i="13" s="1"/>
  <c r="F161" i="13"/>
  <c r="C161" i="13"/>
  <c r="R160" i="13"/>
  <c r="M160" i="13"/>
  <c r="H160" i="13"/>
  <c r="R159" i="13"/>
  <c r="M159" i="13"/>
  <c r="H159" i="13"/>
  <c r="R158" i="13"/>
  <c r="M158" i="13"/>
  <c r="H158" i="13"/>
  <c r="R157" i="13"/>
  <c r="M157" i="13"/>
  <c r="H157" i="13"/>
  <c r="R156" i="13"/>
  <c r="M156" i="13"/>
  <c r="H156" i="13"/>
  <c r="R155" i="13"/>
  <c r="M155" i="13"/>
  <c r="H155" i="13"/>
  <c r="R154" i="13"/>
  <c r="M154" i="13"/>
  <c r="H154" i="13"/>
  <c r="R153" i="13"/>
  <c r="M153" i="13"/>
  <c r="H153" i="13"/>
  <c r="R152" i="13"/>
  <c r="M152" i="13"/>
  <c r="H152" i="13"/>
  <c r="R151" i="13"/>
  <c r="M151" i="13"/>
  <c r="H151" i="13"/>
  <c r="R150" i="13"/>
  <c r="M150" i="13"/>
  <c r="H150" i="13"/>
  <c r="R149" i="13"/>
  <c r="M149" i="13"/>
  <c r="H149" i="13"/>
  <c r="R148" i="13"/>
  <c r="M148" i="13"/>
  <c r="H148" i="13"/>
  <c r="R147" i="13"/>
  <c r="M147" i="13"/>
  <c r="H147" i="13"/>
  <c r="R146" i="13"/>
  <c r="M146" i="13"/>
  <c r="H146" i="13"/>
  <c r="R145" i="13"/>
  <c r="M145" i="13"/>
  <c r="H145" i="13"/>
  <c r="R144" i="13"/>
  <c r="M144" i="13"/>
  <c r="H144" i="13"/>
  <c r="R143" i="13"/>
  <c r="M143" i="13"/>
  <c r="H143" i="13"/>
  <c r="R142" i="13"/>
  <c r="M142" i="13"/>
  <c r="H142" i="13"/>
  <c r="R141" i="13"/>
  <c r="M141" i="13"/>
  <c r="H141" i="13"/>
  <c r="R140" i="13"/>
  <c r="M140" i="13"/>
  <c r="H140" i="13"/>
  <c r="R139" i="13"/>
  <c r="M139" i="13"/>
  <c r="H139" i="13"/>
  <c r="R138" i="13"/>
  <c r="M138" i="13"/>
  <c r="H138" i="13"/>
  <c r="R137" i="13"/>
  <c r="M137" i="13"/>
  <c r="H137" i="13"/>
  <c r="R136" i="13"/>
  <c r="M136" i="13"/>
  <c r="H136" i="13"/>
  <c r="R135" i="13"/>
  <c r="M135" i="13"/>
  <c r="H135" i="13"/>
  <c r="R134" i="13"/>
  <c r="M134" i="13"/>
  <c r="H134" i="13"/>
  <c r="R133" i="13"/>
  <c r="M133" i="13"/>
  <c r="H133" i="13"/>
  <c r="R132" i="13"/>
  <c r="M132" i="13"/>
  <c r="H132" i="13"/>
  <c r="R131" i="13"/>
  <c r="M131" i="13"/>
  <c r="H131" i="13"/>
  <c r="R130" i="13"/>
  <c r="M130" i="13"/>
  <c r="H130" i="13"/>
  <c r="H161" i="13" s="1"/>
  <c r="C129" i="13"/>
  <c r="R128" i="13"/>
  <c r="M128" i="13"/>
  <c r="H128" i="13"/>
  <c r="R126" i="13"/>
  <c r="M126" i="13"/>
  <c r="H126" i="13"/>
  <c r="R125" i="13"/>
  <c r="M125" i="13"/>
  <c r="H125" i="13"/>
  <c r="R124" i="13"/>
  <c r="M124" i="13"/>
  <c r="H124" i="13"/>
  <c r="R123" i="13"/>
  <c r="M123" i="13"/>
  <c r="H123" i="13"/>
  <c r="R122" i="13"/>
  <c r="M122" i="13"/>
  <c r="H122" i="13"/>
  <c r="R121" i="13"/>
  <c r="M121" i="13"/>
  <c r="H121" i="13"/>
  <c r="R120" i="13"/>
  <c r="M120" i="13"/>
  <c r="H120" i="13"/>
  <c r="R119" i="13"/>
  <c r="M119" i="13"/>
  <c r="H119" i="13"/>
  <c r="R118" i="13"/>
  <c r="M118" i="13"/>
  <c r="H118" i="13"/>
  <c r="R117" i="13"/>
  <c r="M117" i="13"/>
  <c r="H117" i="13"/>
  <c r="R116" i="13"/>
  <c r="M116" i="13"/>
  <c r="H116" i="13"/>
  <c r="R115" i="13"/>
  <c r="M115" i="13"/>
  <c r="H115" i="13"/>
  <c r="R114" i="13"/>
  <c r="M114" i="13"/>
  <c r="H114" i="13"/>
  <c r="R113" i="13"/>
  <c r="M113" i="13"/>
  <c r="H113" i="13"/>
  <c r="R112" i="13"/>
  <c r="M112" i="13"/>
  <c r="H112" i="13"/>
  <c r="R111" i="13"/>
  <c r="M111" i="13"/>
  <c r="H111" i="13"/>
  <c r="R110" i="13"/>
  <c r="M110" i="13"/>
  <c r="H110" i="13"/>
  <c r="R109" i="13"/>
  <c r="M109" i="13"/>
  <c r="H109" i="13"/>
  <c r="R108" i="13"/>
  <c r="M108" i="13"/>
  <c r="H108" i="13"/>
  <c r="R107" i="13"/>
  <c r="M107" i="13"/>
  <c r="H107" i="13"/>
  <c r="R106" i="13"/>
  <c r="M106" i="13"/>
  <c r="H106" i="13"/>
  <c r="R105" i="13"/>
  <c r="M105" i="13"/>
  <c r="H105" i="13"/>
  <c r="R104" i="13"/>
  <c r="M104" i="13"/>
  <c r="H104" i="13"/>
  <c r="R103" i="13"/>
  <c r="M103" i="13"/>
  <c r="H103" i="13"/>
  <c r="R102" i="13"/>
  <c r="M102" i="13"/>
  <c r="H102" i="13"/>
  <c r="R101" i="13"/>
  <c r="M101" i="13"/>
  <c r="H101" i="13"/>
  <c r="R100" i="13"/>
  <c r="M100" i="13"/>
  <c r="H100" i="13"/>
  <c r="R99" i="13"/>
  <c r="M99" i="13"/>
  <c r="H99" i="13"/>
  <c r="R98" i="13"/>
  <c r="M98" i="13"/>
  <c r="H98" i="13"/>
  <c r="R97" i="13"/>
  <c r="M97" i="13"/>
  <c r="C97" i="13"/>
  <c r="R96" i="13"/>
  <c r="M96" i="13"/>
  <c r="H96" i="13"/>
  <c r="R94" i="13"/>
  <c r="M94" i="13"/>
  <c r="H94" i="13"/>
  <c r="R93" i="13"/>
  <c r="M93" i="13"/>
  <c r="H93" i="13"/>
  <c r="R92" i="13"/>
  <c r="M92" i="13"/>
  <c r="H92" i="13"/>
  <c r="R91" i="13"/>
  <c r="M91" i="13"/>
  <c r="H91" i="13"/>
  <c r="R90" i="13"/>
  <c r="M90" i="13"/>
  <c r="H90" i="13"/>
  <c r="R89" i="13"/>
  <c r="M89" i="13"/>
  <c r="H89" i="13"/>
  <c r="R88" i="13"/>
  <c r="M88" i="13"/>
  <c r="H88" i="13"/>
  <c r="R87" i="13"/>
  <c r="M87" i="13"/>
  <c r="H87" i="13"/>
  <c r="R86" i="13"/>
  <c r="M86" i="13"/>
  <c r="H86" i="13"/>
  <c r="R85" i="13"/>
  <c r="M85" i="13"/>
  <c r="H85" i="13"/>
  <c r="R84" i="13"/>
  <c r="M84" i="13"/>
  <c r="H84" i="13"/>
  <c r="R83" i="13"/>
  <c r="M83" i="13"/>
  <c r="H83" i="13"/>
  <c r="R82" i="13"/>
  <c r="M82" i="13"/>
  <c r="H82" i="13"/>
  <c r="R81" i="13"/>
  <c r="M81" i="13"/>
  <c r="H81" i="13"/>
  <c r="R80" i="13"/>
  <c r="M80" i="13"/>
  <c r="H80" i="13"/>
  <c r="R79" i="13"/>
  <c r="M79" i="13"/>
  <c r="H79" i="13"/>
  <c r="R78" i="13"/>
  <c r="M78" i="13"/>
  <c r="H78" i="13"/>
  <c r="R77" i="13"/>
  <c r="M77" i="13"/>
  <c r="H77" i="13"/>
  <c r="R76" i="13"/>
  <c r="M76" i="13"/>
  <c r="H76" i="13"/>
  <c r="R75" i="13"/>
  <c r="M75" i="13"/>
  <c r="H75" i="13"/>
  <c r="R74" i="13"/>
  <c r="M74" i="13"/>
  <c r="H74" i="13"/>
  <c r="R73" i="13"/>
  <c r="M73" i="13"/>
  <c r="H73" i="13"/>
  <c r="R72" i="13"/>
  <c r="M72" i="13"/>
  <c r="H72" i="13"/>
  <c r="R71" i="13"/>
  <c r="M71" i="13"/>
  <c r="H71" i="13"/>
  <c r="R70" i="13"/>
  <c r="M70" i="13"/>
  <c r="H70" i="13"/>
  <c r="R69" i="13"/>
  <c r="M69" i="13"/>
  <c r="H69" i="13"/>
  <c r="R68" i="13"/>
  <c r="M68" i="13"/>
  <c r="H68" i="13"/>
  <c r="R67" i="13"/>
  <c r="M67" i="13"/>
  <c r="H67" i="13"/>
  <c r="R66" i="13"/>
  <c r="M66" i="13"/>
  <c r="H66" i="13"/>
  <c r="H97" i="13" s="1"/>
  <c r="C65" i="13"/>
  <c r="R64" i="13"/>
  <c r="M64" i="13"/>
  <c r="H64" i="13"/>
  <c r="R63" i="13"/>
  <c r="M63" i="13"/>
  <c r="H63" i="13"/>
  <c r="R62" i="13"/>
  <c r="M62" i="13"/>
  <c r="H62" i="13"/>
  <c r="R61" i="13"/>
  <c r="M61" i="13"/>
  <c r="H61" i="13"/>
  <c r="R60" i="13"/>
  <c r="M60" i="13"/>
  <c r="H60" i="13"/>
  <c r="R59" i="13"/>
  <c r="M59" i="13"/>
  <c r="H59" i="13"/>
  <c r="R58" i="13"/>
  <c r="M58" i="13"/>
  <c r="H58" i="13"/>
  <c r="R57" i="13"/>
  <c r="M57" i="13"/>
  <c r="H57" i="13"/>
  <c r="R56" i="13"/>
  <c r="M56" i="13"/>
  <c r="H56" i="13"/>
  <c r="R55" i="13"/>
  <c r="M55" i="13"/>
  <c r="H55" i="13"/>
  <c r="R54" i="13"/>
  <c r="M54" i="13"/>
  <c r="H54" i="13"/>
  <c r="R53" i="13"/>
  <c r="M53" i="13"/>
  <c r="H53" i="13"/>
  <c r="R52" i="13"/>
  <c r="M52" i="13"/>
  <c r="H52" i="13"/>
  <c r="R51" i="13"/>
  <c r="M51" i="13"/>
  <c r="H51" i="13"/>
  <c r="R50" i="13"/>
  <c r="M50" i="13"/>
  <c r="H50" i="13"/>
  <c r="R49" i="13"/>
  <c r="M49" i="13"/>
  <c r="H49" i="13"/>
  <c r="R48" i="13"/>
  <c r="M48" i="13"/>
  <c r="H48" i="13"/>
  <c r="R47" i="13"/>
  <c r="M47" i="13"/>
  <c r="H47" i="13"/>
  <c r="R46" i="13"/>
  <c r="M46" i="13"/>
  <c r="H46" i="13"/>
  <c r="R45" i="13"/>
  <c r="M45" i="13"/>
  <c r="H45" i="13"/>
  <c r="R44" i="13"/>
  <c r="M44" i="13"/>
  <c r="H44" i="13"/>
  <c r="R43" i="13"/>
  <c r="M43" i="13"/>
  <c r="H43" i="13"/>
  <c r="R42" i="13"/>
  <c r="M42" i="13"/>
  <c r="H42" i="13"/>
  <c r="R41" i="13"/>
  <c r="M41" i="13"/>
  <c r="H41" i="13"/>
  <c r="R40" i="13"/>
  <c r="M40" i="13"/>
  <c r="H40" i="13"/>
  <c r="R39" i="13"/>
  <c r="M39" i="13"/>
  <c r="H39" i="13"/>
  <c r="R38" i="13"/>
  <c r="M38" i="13"/>
  <c r="H38" i="13"/>
  <c r="R37" i="13"/>
  <c r="M37" i="13"/>
  <c r="H37" i="13"/>
  <c r="R36" i="13"/>
  <c r="M36" i="13"/>
  <c r="H36" i="13"/>
  <c r="R35" i="13"/>
  <c r="M35" i="13"/>
  <c r="H35" i="13"/>
  <c r="R34" i="13"/>
  <c r="M34" i="13"/>
  <c r="H34" i="13"/>
  <c r="H65" i="13" s="1"/>
  <c r="R32" i="13"/>
  <c r="M32" i="13"/>
  <c r="H32" i="13"/>
  <c r="R31" i="13"/>
  <c r="M31" i="13"/>
  <c r="H31" i="13"/>
  <c r="R30" i="13"/>
  <c r="M30" i="13"/>
  <c r="H30" i="13"/>
  <c r="R29" i="13"/>
  <c r="M29" i="13"/>
  <c r="H29" i="13"/>
  <c r="R28" i="13"/>
  <c r="M28" i="13"/>
  <c r="H28" i="13"/>
  <c r="R27" i="13"/>
  <c r="M27" i="13"/>
  <c r="H27" i="13"/>
  <c r="R26" i="13"/>
  <c r="M26" i="13"/>
  <c r="H26" i="13"/>
  <c r="R25" i="13"/>
  <c r="M25" i="13"/>
  <c r="H25" i="13"/>
  <c r="R24" i="13"/>
  <c r="M24" i="13"/>
  <c r="H24" i="13"/>
  <c r="R23" i="13"/>
  <c r="M23" i="13"/>
  <c r="H23" i="13"/>
  <c r="R22" i="13"/>
  <c r="M22" i="13"/>
  <c r="H22" i="13"/>
  <c r="R21" i="13"/>
  <c r="M21" i="13"/>
  <c r="H21" i="13"/>
  <c r="R20" i="13"/>
  <c r="M20" i="13"/>
  <c r="H20" i="13"/>
  <c r="R19" i="13"/>
  <c r="M19" i="13"/>
  <c r="H19" i="13"/>
  <c r="R18" i="13"/>
  <c r="M18" i="13"/>
  <c r="H18" i="13"/>
  <c r="R17" i="13"/>
  <c r="M17" i="13"/>
  <c r="H17" i="13"/>
  <c r="R16" i="13"/>
  <c r="M16" i="13"/>
  <c r="H16" i="13"/>
  <c r="R15" i="13"/>
  <c r="M15" i="13"/>
  <c r="H15" i="13"/>
  <c r="R14" i="13"/>
  <c r="M14" i="13"/>
  <c r="H14" i="13"/>
  <c r="R13" i="13"/>
  <c r="M13" i="13"/>
  <c r="H13" i="13"/>
  <c r="R12" i="13"/>
  <c r="M12" i="13"/>
  <c r="H12" i="13"/>
  <c r="R11" i="13"/>
  <c r="M11" i="13"/>
  <c r="H11" i="13"/>
  <c r="R10" i="13"/>
  <c r="M10" i="13"/>
  <c r="H10" i="13"/>
  <c r="R9" i="13"/>
  <c r="M9" i="13"/>
  <c r="H9" i="13"/>
  <c r="R8" i="13"/>
  <c r="M8" i="13"/>
  <c r="H8" i="13"/>
  <c r="R7" i="13"/>
  <c r="M7" i="13"/>
  <c r="H7" i="13"/>
  <c r="R6" i="13"/>
  <c r="M6" i="13"/>
  <c r="H6" i="13"/>
  <c r="R5" i="13"/>
  <c r="M5" i="13"/>
  <c r="H5" i="13"/>
  <c r="R4" i="13"/>
  <c r="M4" i="13"/>
  <c r="H4" i="13"/>
  <c r="R3" i="13"/>
  <c r="M3" i="13"/>
  <c r="H3" i="13"/>
  <c r="R2" i="13"/>
  <c r="M2" i="13"/>
  <c r="H383" i="13"/>
  <c r="R386" i="12"/>
  <c r="M386" i="12"/>
  <c r="J386" i="12"/>
  <c r="F386" i="12"/>
  <c r="E386" i="12"/>
  <c r="C386" i="12"/>
  <c r="R384" i="12"/>
  <c r="M384" i="12"/>
  <c r="H384" i="12"/>
  <c r="R383" i="12"/>
  <c r="M383" i="12"/>
  <c r="H383" i="12"/>
  <c r="R381" i="12"/>
  <c r="M381" i="12"/>
  <c r="H381" i="12"/>
  <c r="R380" i="12"/>
  <c r="M380" i="12"/>
  <c r="H380" i="12"/>
  <c r="R379" i="12"/>
  <c r="M379" i="12"/>
  <c r="H379" i="12"/>
  <c r="R378" i="12"/>
  <c r="M378" i="12"/>
  <c r="H378" i="12"/>
  <c r="R377" i="12"/>
  <c r="M377" i="12"/>
  <c r="H377" i="12"/>
  <c r="R376" i="12"/>
  <c r="M376" i="12"/>
  <c r="H376" i="12"/>
  <c r="R375" i="12"/>
  <c r="M375" i="12"/>
  <c r="H375" i="12"/>
  <c r="R374" i="12"/>
  <c r="M374" i="12"/>
  <c r="H374" i="12"/>
  <c r="R373" i="12"/>
  <c r="M373" i="12"/>
  <c r="H373" i="12"/>
  <c r="R372" i="12"/>
  <c r="M372" i="12"/>
  <c r="H372" i="12"/>
  <c r="R371" i="12"/>
  <c r="M371" i="12"/>
  <c r="H371" i="12"/>
  <c r="R370" i="12"/>
  <c r="M370" i="12"/>
  <c r="H370" i="12"/>
  <c r="R369" i="12"/>
  <c r="M369" i="12"/>
  <c r="H369" i="12"/>
  <c r="R368" i="12"/>
  <c r="M368" i="12"/>
  <c r="H368" i="12"/>
  <c r="R367" i="12"/>
  <c r="M367" i="12"/>
  <c r="H367" i="12"/>
  <c r="R366" i="12"/>
  <c r="M366" i="12"/>
  <c r="H366" i="12"/>
  <c r="R365" i="12"/>
  <c r="M365" i="12"/>
  <c r="H365" i="12"/>
  <c r="R364" i="12"/>
  <c r="M364" i="12"/>
  <c r="H364" i="12"/>
  <c r="R363" i="12"/>
  <c r="M363" i="12"/>
  <c r="H363" i="12"/>
  <c r="R362" i="12"/>
  <c r="M362" i="12"/>
  <c r="H362" i="12"/>
  <c r="R361" i="12"/>
  <c r="M361" i="12"/>
  <c r="H361" i="12"/>
  <c r="R360" i="12"/>
  <c r="M360" i="12"/>
  <c r="H360" i="12"/>
  <c r="R359" i="12"/>
  <c r="M359" i="12"/>
  <c r="H359" i="12"/>
  <c r="R358" i="12"/>
  <c r="M358" i="12"/>
  <c r="H358" i="12"/>
  <c r="R357" i="12"/>
  <c r="M357" i="12"/>
  <c r="H357" i="12"/>
  <c r="R356" i="12"/>
  <c r="M356" i="12"/>
  <c r="H356" i="12"/>
  <c r="R355" i="12"/>
  <c r="M355" i="12"/>
  <c r="H355" i="12"/>
  <c r="R354" i="12"/>
  <c r="M354" i="12"/>
  <c r="H354" i="12"/>
  <c r="H385" i="12" s="1"/>
  <c r="F353" i="12"/>
  <c r="C353" i="12"/>
  <c r="R352" i="12"/>
  <c r="M352" i="12"/>
  <c r="H352" i="12"/>
  <c r="R351" i="12"/>
  <c r="M351" i="12"/>
  <c r="H351" i="12"/>
  <c r="R350" i="12"/>
  <c r="M350" i="12"/>
  <c r="H350" i="12"/>
  <c r="R349" i="12"/>
  <c r="M349" i="12"/>
  <c r="H349" i="12"/>
  <c r="R348" i="12"/>
  <c r="M348" i="12"/>
  <c r="H348" i="12"/>
  <c r="R347" i="12"/>
  <c r="M347" i="12"/>
  <c r="H347" i="12"/>
  <c r="R346" i="12"/>
  <c r="M346" i="12"/>
  <c r="H346" i="12"/>
  <c r="R345" i="12"/>
  <c r="M345" i="12"/>
  <c r="H345" i="12"/>
  <c r="R344" i="12"/>
  <c r="M344" i="12"/>
  <c r="H344" i="12"/>
  <c r="R343" i="12"/>
  <c r="M343" i="12"/>
  <c r="H343" i="12"/>
  <c r="R342" i="12"/>
  <c r="M342" i="12"/>
  <c r="H342" i="12"/>
  <c r="R341" i="12"/>
  <c r="M341" i="12"/>
  <c r="H341" i="12"/>
  <c r="R340" i="12"/>
  <c r="M340" i="12"/>
  <c r="H340" i="12"/>
  <c r="R339" i="12"/>
  <c r="M339" i="12"/>
  <c r="H339" i="12"/>
  <c r="R338" i="12"/>
  <c r="M338" i="12"/>
  <c r="H338" i="12"/>
  <c r="R337" i="12"/>
  <c r="M337" i="12"/>
  <c r="H337" i="12"/>
  <c r="R336" i="12"/>
  <c r="M336" i="12"/>
  <c r="H336" i="12"/>
  <c r="R335" i="12"/>
  <c r="M335" i="12"/>
  <c r="H335" i="12"/>
  <c r="R334" i="12"/>
  <c r="M334" i="12"/>
  <c r="H334" i="12"/>
  <c r="R333" i="12"/>
  <c r="M333" i="12"/>
  <c r="H333" i="12"/>
  <c r="R332" i="12"/>
  <c r="M332" i="12"/>
  <c r="H332" i="12"/>
  <c r="R331" i="12"/>
  <c r="M331" i="12"/>
  <c r="H331" i="12"/>
  <c r="R330" i="12"/>
  <c r="M330" i="12"/>
  <c r="H330" i="12"/>
  <c r="R329" i="12"/>
  <c r="M329" i="12"/>
  <c r="H329" i="12"/>
  <c r="R328" i="12"/>
  <c r="M328" i="12"/>
  <c r="H328" i="12"/>
  <c r="R327" i="12"/>
  <c r="M327" i="12"/>
  <c r="H327" i="12"/>
  <c r="R326" i="12"/>
  <c r="M326" i="12"/>
  <c r="H326" i="12"/>
  <c r="R325" i="12"/>
  <c r="M325" i="12"/>
  <c r="H325" i="12"/>
  <c r="R324" i="12"/>
  <c r="M324" i="12"/>
  <c r="H324" i="12"/>
  <c r="R323" i="12"/>
  <c r="M323" i="12"/>
  <c r="H323" i="12"/>
  <c r="R322" i="12"/>
  <c r="M322" i="12"/>
  <c r="H322" i="12"/>
  <c r="H353" i="12" s="1"/>
  <c r="F321" i="12"/>
  <c r="C321" i="12"/>
  <c r="R320" i="12"/>
  <c r="M320" i="12"/>
  <c r="H320" i="12"/>
  <c r="R319" i="12"/>
  <c r="M319" i="12"/>
  <c r="H319" i="12"/>
  <c r="R318" i="12"/>
  <c r="M318" i="12"/>
  <c r="H318" i="12"/>
  <c r="R317" i="12"/>
  <c r="M317" i="12"/>
  <c r="H317" i="12"/>
  <c r="R316" i="12"/>
  <c r="M316" i="12"/>
  <c r="H316" i="12"/>
  <c r="R315" i="12"/>
  <c r="M315" i="12"/>
  <c r="H315" i="12"/>
  <c r="R314" i="12"/>
  <c r="M314" i="12"/>
  <c r="H314" i="12"/>
  <c r="R313" i="12"/>
  <c r="M313" i="12"/>
  <c r="H313" i="12"/>
  <c r="R312" i="12"/>
  <c r="M312" i="12"/>
  <c r="H312" i="12"/>
  <c r="R311" i="12"/>
  <c r="M311" i="12"/>
  <c r="H311" i="12"/>
  <c r="R310" i="12"/>
  <c r="M310" i="12"/>
  <c r="H310" i="12"/>
  <c r="R309" i="12"/>
  <c r="M309" i="12"/>
  <c r="H309" i="12"/>
  <c r="R308" i="12"/>
  <c r="M308" i="12"/>
  <c r="H308" i="12"/>
  <c r="R307" i="12"/>
  <c r="M307" i="12"/>
  <c r="H307" i="12"/>
  <c r="R306" i="12"/>
  <c r="M306" i="12"/>
  <c r="H306" i="12"/>
  <c r="R305" i="12"/>
  <c r="M305" i="12"/>
  <c r="H305" i="12"/>
  <c r="R304" i="12"/>
  <c r="M304" i="12"/>
  <c r="H304" i="12"/>
  <c r="R303" i="12"/>
  <c r="M303" i="12"/>
  <c r="H303" i="12"/>
  <c r="R302" i="12"/>
  <c r="M302" i="12"/>
  <c r="H302" i="12"/>
  <c r="R301" i="12"/>
  <c r="M301" i="12"/>
  <c r="H301" i="12"/>
  <c r="R300" i="12"/>
  <c r="M300" i="12"/>
  <c r="H300" i="12"/>
  <c r="R299" i="12"/>
  <c r="M299" i="12"/>
  <c r="H299" i="12"/>
  <c r="R298" i="12"/>
  <c r="M298" i="12"/>
  <c r="H298" i="12"/>
  <c r="R297" i="12"/>
  <c r="M297" i="12"/>
  <c r="H297" i="12"/>
  <c r="R296" i="12"/>
  <c r="M296" i="12"/>
  <c r="H296" i="12"/>
  <c r="R295" i="12"/>
  <c r="M295" i="12"/>
  <c r="H295" i="12"/>
  <c r="R294" i="12"/>
  <c r="M294" i="12"/>
  <c r="H294" i="12"/>
  <c r="R293" i="12"/>
  <c r="M293" i="12"/>
  <c r="H293" i="12"/>
  <c r="R292" i="12"/>
  <c r="M292" i="12"/>
  <c r="H292" i="12"/>
  <c r="R291" i="12"/>
  <c r="M291" i="12"/>
  <c r="H291" i="12"/>
  <c r="R290" i="12"/>
  <c r="M290" i="12"/>
  <c r="H290" i="12"/>
  <c r="H321" i="12" s="1"/>
  <c r="F289" i="12"/>
  <c r="C289" i="12"/>
  <c r="R288" i="12"/>
  <c r="M288" i="12"/>
  <c r="H288" i="12"/>
  <c r="R287" i="12"/>
  <c r="M287" i="12"/>
  <c r="H287" i="12"/>
  <c r="R285" i="12"/>
  <c r="M285" i="12"/>
  <c r="H285" i="12"/>
  <c r="R284" i="12"/>
  <c r="M284" i="12"/>
  <c r="H284" i="12"/>
  <c r="R283" i="12"/>
  <c r="M283" i="12"/>
  <c r="H283" i="12"/>
  <c r="R282" i="12"/>
  <c r="M282" i="12"/>
  <c r="H282" i="12"/>
  <c r="R281" i="12"/>
  <c r="M281" i="12"/>
  <c r="H281" i="12"/>
  <c r="R280" i="12"/>
  <c r="M280" i="12"/>
  <c r="H280" i="12"/>
  <c r="R279" i="12"/>
  <c r="M279" i="12"/>
  <c r="H279" i="12"/>
  <c r="R278" i="12"/>
  <c r="M278" i="12"/>
  <c r="H278" i="12"/>
  <c r="R277" i="12"/>
  <c r="M277" i="12"/>
  <c r="H277" i="12"/>
  <c r="R276" i="12"/>
  <c r="M276" i="12"/>
  <c r="H276" i="12"/>
  <c r="R275" i="12"/>
  <c r="M275" i="12"/>
  <c r="H275" i="12"/>
  <c r="R274" i="12"/>
  <c r="M274" i="12"/>
  <c r="H274" i="12"/>
  <c r="R273" i="12"/>
  <c r="M273" i="12"/>
  <c r="H273" i="12"/>
  <c r="R272" i="12"/>
  <c r="M272" i="12"/>
  <c r="H272" i="12"/>
  <c r="R271" i="12"/>
  <c r="M271" i="12"/>
  <c r="H271" i="12"/>
  <c r="R270" i="12"/>
  <c r="M270" i="12"/>
  <c r="H270" i="12"/>
  <c r="R269" i="12"/>
  <c r="M269" i="12"/>
  <c r="H269" i="12"/>
  <c r="R268" i="12"/>
  <c r="M268" i="12"/>
  <c r="H268" i="12"/>
  <c r="R267" i="12"/>
  <c r="M267" i="12"/>
  <c r="H267" i="12"/>
  <c r="R266" i="12"/>
  <c r="M266" i="12"/>
  <c r="H266" i="12"/>
  <c r="R265" i="12"/>
  <c r="M265" i="12"/>
  <c r="H265" i="12"/>
  <c r="R264" i="12"/>
  <c r="M264" i="12"/>
  <c r="H264" i="12"/>
  <c r="R263" i="12"/>
  <c r="M263" i="12"/>
  <c r="H263" i="12"/>
  <c r="R262" i="12"/>
  <c r="M262" i="12"/>
  <c r="H262" i="12"/>
  <c r="R261" i="12"/>
  <c r="M261" i="12"/>
  <c r="H261" i="12"/>
  <c r="R260" i="12"/>
  <c r="M260" i="12"/>
  <c r="H260" i="12"/>
  <c r="R259" i="12"/>
  <c r="M259" i="12"/>
  <c r="H259" i="12"/>
  <c r="R258" i="12"/>
  <c r="M258" i="12"/>
  <c r="H258" i="12"/>
  <c r="F257" i="12"/>
  <c r="C257" i="12"/>
  <c r="R256" i="12"/>
  <c r="M256" i="12"/>
  <c r="H256" i="12"/>
  <c r="R255" i="12"/>
  <c r="M255" i="12"/>
  <c r="H255" i="12"/>
  <c r="R254" i="12"/>
  <c r="M254" i="12"/>
  <c r="H254" i="12"/>
  <c r="R253" i="12"/>
  <c r="M253" i="12"/>
  <c r="H253" i="12"/>
  <c r="R252" i="12"/>
  <c r="M252" i="12"/>
  <c r="H252" i="12"/>
  <c r="R251" i="12"/>
  <c r="M251" i="12"/>
  <c r="H251" i="12"/>
  <c r="R250" i="12"/>
  <c r="M250" i="12"/>
  <c r="H250" i="12"/>
  <c r="R249" i="12"/>
  <c r="M249" i="12"/>
  <c r="H249" i="12"/>
  <c r="R248" i="12"/>
  <c r="M248" i="12"/>
  <c r="H248" i="12"/>
  <c r="R247" i="12"/>
  <c r="M247" i="12"/>
  <c r="H247" i="12"/>
  <c r="R246" i="12"/>
  <c r="M246" i="12"/>
  <c r="H246" i="12"/>
  <c r="R245" i="12"/>
  <c r="M245" i="12"/>
  <c r="H245" i="12"/>
  <c r="R244" i="12"/>
  <c r="M244" i="12"/>
  <c r="H244" i="12"/>
  <c r="R243" i="12"/>
  <c r="M243" i="12"/>
  <c r="H243" i="12"/>
  <c r="R242" i="12"/>
  <c r="M242" i="12"/>
  <c r="H242" i="12"/>
  <c r="R241" i="12"/>
  <c r="M241" i="12"/>
  <c r="H241" i="12"/>
  <c r="R240" i="12"/>
  <c r="M240" i="12"/>
  <c r="H240" i="12"/>
  <c r="R239" i="12"/>
  <c r="M239" i="12"/>
  <c r="H239" i="12"/>
  <c r="R238" i="12"/>
  <c r="M238" i="12"/>
  <c r="H238" i="12"/>
  <c r="R237" i="12"/>
  <c r="M237" i="12"/>
  <c r="H237" i="12"/>
  <c r="R236" i="12"/>
  <c r="M236" i="12"/>
  <c r="H236" i="12"/>
  <c r="R235" i="12"/>
  <c r="M235" i="12"/>
  <c r="H235" i="12"/>
  <c r="R234" i="12"/>
  <c r="M234" i="12"/>
  <c r="H234" i="12"/>
  <c r="R233" i="12"/>
  <c r="M233" i="12"/>
  <c r="H233" i="12"/>
  <c r="R232" i="12"/>
  <c r="M232" i="12"/>
  <c r="H232" i="12"/>
  <c r="R231" i="12"/>
  <c r="M231" i="12"/>
  <c r="H231" i="12"/>
  <c r="R230" i="12"/>
  <c r="M230" i="12"/>
  <c r="H230" i="12"/>
  <c r="R229" i="12"/>
  <c r="M229" i="12"/>
  <c r="H229" i="12"/>
  <c r="R228" i="12"/>
  <c r="M228" i="12"/>
  <c r="H228" i="12"/>
  <c r="R227" i="12"/>
  <c r="M227" i="12"/>
  <c r="H227" i="12"/>
  <c r="R226" i="12"/>
  <c r="M226" i="12"/>
  <c r="H226" i="12"/>
  <c r="H257" i="12" s="1"/>
  <c r="F225" i="12"/>
  <c r="C225" i="12"/>
  <c r="R224" i="12"/>
  <c r="M224" i="12"/>
  <c r="H224" i="12"/>
  <c r="R223" i="12"/>
  <c r="M223" i="12"/>
  <c r="H223" i="12"/>
  <c r="R221" i="12"/>
  <c r="M221" i="12"/>
  <c r="H221" i="12"/>
  <c r="R220" i="12"/>
  <c r="M220" i="12"/>
  <c r="H220" i="12"/>
  <c r="R219" i="12"/>
  <c r="M219" i="12"/>
  <c r="H219" i="12"/>
  <c r="R218" i="12"/>
  <c r="M218" i="12"/>
  <c r="H218" i="12"/>
  <c r="R217" i="12"/>
  <c r="M217" i="12"/>
  <c r="H217" i="12"/>
  <c r="R216" i="12"/>
  <c r="M216" i="12"/>
  <c r="H216" i="12"/>
  <c r="R215" i="12"/>
  <c r="M215" i="12"/>
  <c r="H215" i="12"/>
  <c r="R214" i="12"/>
  <c r="M214" i="12"/>
  <c r="H214" i="12"/>
  <c r="R213" i="12"/>
  <c r="M213" i="12"/>
  <c r="H213" i="12"/>
  <c r="R212" i="12"/>
  <c r="M212" i="12"/>
  <c r="H212" i="12"/>
  <c r="R211" i="12"/>
  <c r="M211" i="12"/>
  <c r="H211" i="12"/>
  <c r="R210" i="12"/>
  <c r="M210" i="12"/>
  <c r="H210" i="12"/>
  <c r="R209" i="12"/>
  <c r="M209" i="12"/>
  <c r="H209" i="12"/>
  <c r="R208" i="12"/>
  <c r="M208" i="12"/>
  <c r="H208" i="12"/>
  <c r="R207" i="12"/>
  <c r="M207" i="12"/>
  <c r="H207" i="12"/>
  <c r="R206" i="12"/>
  <c r="M206" i="12"/>
  <c r="H206" i="12"/>
  <c r="R205" i="12"/>
  <c r="M205" i="12"/>
  <c r="H205" i="12"/>
  <c r="R204" i="12"/>
  <c r="M204" i="12"/>
  <c r="H204" i="12"/>
  <c r="R203" i="12"/>
  <c r="M203" i="12"/>
  <c r="H203" i="12"/>
  <c r="R202" i="12"/>
  <c r="M202" i="12"/>
  <c r="H202" i="12"/>
  <c r="R201" i="12"/>
  <c r="M201" i="12"/>
  <c r="H201" i="12"/>
  <c r="R200" i="12"/>
  <c r="M200" i="12"/>
  <c r="H200" i="12"/>
  <c r="R199" i="12"/>
  <c r="M199" i="12"/>
  <c r="H199" i="12"/>
  <c r="R198" i="12"/>
  <c r="M198" i="12"/>
  <c r="H198" i="12"/>
  <c r="R197" i="12"/>
  <c r="M197" i="12"/>
  <c r="H197" i="12"/>
  <c r="R196" i="12"/>
  <c r="M196" i="12"/>
  <c r="H196" i="12"/>
  <c r="R195" i="12"/>
  <c r="M195" i="12"/>
  <c r="H195" i="12"/>
  <c r="R194" i="12"/>
  <c r="M194" i="12"/>
  <c r="H194" i="12"/>
  <c r="F193" i="12"/>
  <c r="C193" i="12"/>
  <c r="R192" i="12"/>
  <c r="M192" i="12"/>
  <c r="H192" i="12"/>
  <c r="R191" i="12"/>
  <c r="M191" i="12"/>
  <c r="H191" i="12"/>
  <c r="R190" i="12"/>
  <c r="M190" i="12"/>
  <c r="H190" i="12"/>
  <c r="R189" i="12"/>
  <c r="M189" i="12"/>
  <c r="H189" i="12"/>
  <c r="R188" i="12"/>
  <c r="M188" i="12"/>
  <c r="H188" i="12"/>
  <c r="R187" i="12"/>
  <c r="M187" i="12"/>
  <c r="H187" i="12"/>
  <c r="R186" i="12"/>
  <c r="M186" i="12"/>
  <c r="H186" i="12"/>
  <c r="R185" i="12"/>
  <c r="M185" i="12"/>
  <c r="H185" i="12"/>
  <c r="R184" i="12"/>
  <c r="M184" i="12"/>
  <c r="H184" i="12"/>
  <c r="R183" i="12"/>
  <c r="M183" i="12"/>
  <c r="H183" i="12"/>
  <c r="R182" i="12"/>
  <c r="M182" i="12"/>
  <c r="H182" i="12"/>
  <c r="R181" i="12"/>
  <c r="M181" i="12"/>
  <c r="H181" i="12"/>
  <c r="R180" i="12"/>
  <c r="M180" i="12"/>
  <c r="H180" i="12"/>
  <c r="R179" i="12"/>
  <c r="M179" i="12"/>
  <c r="H179" i="12"/>
  <c r="R178" i="12"/>
  <c r="M178" i="12"/>
  <c r="H178" i="12"/>
  <c r="R177" i="12"/>
  <c r="M177" i="12"/>
  <c r="H177" i="12"/>
  <c r="R176" i="12"/>
  <c r="M176" i="12"/>
  <c r="H176" i="12"/>
  <c r="R175" i="12"/>
  <c r="M175" i="12"/>
  <c r="H175" i="12"/>
  <c r="R174" i="12"/>
  <c r="M174" i="12"/>
  <c r="H174" i="12"/>
  <c r="R173" i="12"/>
  <c r="M173" i="12"/>
  <c r="H173" i="12"/>
  <c r="R172" i="12"/>
  <c r="M172" i="12"/>
  <c r="H172" i="12"/>
  <c r="R171" i="12"/>
  <c r="M171" i="12"/>
  <c r="H171" i="12"/>
  <c r="R170" i="12"/>
  <c r="M170" i="12"/>
  <c r="H170" i="12"/>
  <c r="R169" i="12"/>
  <c r="M169" i="12"/>
  <c r="H169" i="12"/>
  <c r="R168" i="12"/>
  <c r="M168" i="12"/>
  <c r="H168" i="12"/>
  <c r="R167" i="12"/>
  <c r="M167" i="12"/>
  <c r="H167" i="12"/>
  <c r="R166" i="12"/>
  <c r="M166" i="12"/>
  <c r="H166" i="12"/>
  <c r="R165" i="12"/>
  <c r="M165" i="12"/>
  <c r="H165" i="12"/>
  <c r="R164" i="12"/>
  <c r="M164" i="12"/>
  <c r="H164" i="12"/>
  <c r="R163" i="12"/>
  <c r="M163" i="12"/>
  <c r="H163" i="12"/>
  <c r="R162" i="12"/>
  <c r="M162" i="12"/>
  <c r="H162" i="12"/>
  <c r="H193" i="12" s="1"/>
  <c r="F161" i="12"/>
  <c r="C161" i="12"/>
  <c r="R160" i="12"/>
  <c r="M160" i="12"/>
  <c r="H160" i="12"/>
  <c r="R159" i="12"/>
  <c r="M159" i="12"/>
  <c r="H159" i="12"/>
  <c r="R158" i="12"/>
  <c r="M158" i="12"/>
  <c r="H158" i="12"/>
  <c r="R157" i="12"/>
  <c r="M157" i="12"/>
  <c r="H157" i="12"/>
  <c r="R156" i="12"/>
  <c r="M156" i="12"/>
  <c r="H156" i="12"/>
  <c r="R155" i="12"/>
  <c r="M155" i="12"/>
  <c r="H155" i="12"/>
  <c r="R154" i="12"/>
  <c r="M154" i="12"/>
  <c r="H154" i="12"/>
  <c r="R153" i="12"/>
  <c r="M153" i="12"/>
  <c r="H153" i="12"/>
  <c r="R152" i="12"/>
  <c r="M152" i="12"/>
  <c r="H152" i="12"/>
  <c r="R151" i="12"/>
  <c r="M151" i="12"/>
  <c r="H151" i="12"/>
  <c r="R150" i="12"/>
  <c r="M150" i="12"/>
  <c r="H150" i="12"/>
  <c r="R149" i="12"/>
  <c r="M149" i="12"/>
  <c r="H149" i="12"/>
  <c r="R148" i="12"/>
  <c r="M148" i="12"/>
  <c r="H148" i="12"/>
  <c r="R147" i="12"/>
  <c r="M147" i="12"/>
  <c r="H147" i="12"/>
  <c r="R146" i="12"/>
  <c r="M146" i="12"/>
  <c r="H146" i="12"/>
  <c r="R145" i="12"/>
  <c r="M145" i="12"/>
  <c r="H145" i="12"/>
  <c r="R144" i="12"/>
  <c r="M144" i="12"/>
  <c r="H144" i="12"/>
  <c r="R143" i="12"/>
  <c r="M143" i="12"/>
  <c r="H143" i="12"/>
  <c r="R142" i="12"/>
  <c r="M142" i="12"/>
  <c r="H142" i="12"/>
  <c r="R141" i="12"/>
  <c r="M141" i="12"/>
  <c r="H141" i="12"/>
  <c r="R140" i="12"/>
  <c r="M140" i="12"/>
  <c r="H140" i="12"/>
  <c r="R139" i="12"/>
  <c r="M139" i="12"/>
  <c r="H139" i="12"/>
  <c r="R138" i="12"/>
  <c r="M138" i="12"/>
  <c r="H138" i="12"/>
  <c r="R137" i="12"/>
  <c r="M137" i="12"/>
  <c r="H137" i="12"/>
  <c r="R136" i="12"/>
  <c r="M136" i="12"/>
  <c r="H136" i="12"/>
  <c r="R135" i="12"/>
  <c r="M135" i="12"/>
  <c r="H135" i="12"/>
  <c r="R134" i="12"/>
  <c r="M134" i="12"/>
  <c r="H134" i="12"/>
  <c r="R133" i="12"/>
  <c r="M133" i="12"/>
  <c r="H133" i="12"/>
  <c r="R132" i="12"/>
  <c r="M132" i="12"/>
  <c r="H132" i="12"/>
  <c r="R131" i="12"/>
  <c r="M131" i="12"/>
  <c r="H131" i="12"/>
  <c r="R130" i="12"/>
  <c r="M130" i="12"/>
  <c r="H130" i="12"/>
  <c r="H161" i="12" s="1"/>
  <c r="R128" i="12"/>
  <c r="M128" i="12"/>
  <c r="H128" i="12"/>
  <c r="R127" i="12"/>
  <c r="M127" i="12"/>
  <c r="H127" i="12"/>
  <c r="R126" i="12"/>
  <c r="M126" i="12"/>
  <c r="H126" i="12"/>
  <c r="R124" i="12"/>
  <c r="M124" i="12"/>
  <c r="H124" i="12"/>
  <c r="R123" i="12"/>
  <c r="M123" i="12"/>
  <c r="H123" i="12"/>
  <c r="R122" i="12"/>
  <c r="M122" i="12"/>
  <c r="H122" i="12"/>
  <c r="R121" i="12"/>
  <c r="M121" i="12"/>
  <c r="H121" i="12"/>
  <c r="R120" i="12"/>
  <c r="M120" i="12"/>
  <c r="H120" i="12"/>
  <c r="R119" i="12"/>
  <c r="M119" i="12"/>
  <c r="H119" i="12"/>
  <c r="R118" i="12"/>
  <c r="M118" i="12"/>
  <c r="H118" i="12"/>
  <c r="R117" i="12"/>
  <c r="M117" i="12"/>
  <c r="H117" i="12"/>
  <c r="R116" i="12"/>
  <c r="M116" i="12"/>
  <c r="H116" i="12"/>
  <c r="R115" i="12"/>
  <c r="M115" i="12"/>
  <c r="H115" i="12"/>
  <c r="R114" i="12"/>
  <c r="M114" i="12"/>
  <c r="H114" i="12"/>
  <c r="R113" i="12"/>
  <c r="M113" i="12"/>
  <c r="H113" i="12"/>
  <c r="R112" i="12"/>
  <c r="M112" i="12"/>
  <c r="H112" i="12"/>
  <c r="R111" i="12"/>
  <c r="M111" i="12"/>
  <c r="H111" i="12"/>
  <c r="R110" i="12"/>
  <c r="M110" i="12"/>
  <c r="H110" i="12"/>
  <c r="R109" i="12"/>
  <c r="M109" i="12"/>
  <c r="H109" i="12"/>
  <c r="R108" i="12"/>
  <c r="M108" i="12"/>
  <c r="H108" i="12"/>
  <c r="R107" i="12"/>
  <c r="M107" i="12"/>
  <c r="H107" i="12"/>
  <c r="R106" i="12"/>
  <c r="M106" i="12"/>
  <c r="H106" i="12"/>
  <c r="R105" i="12"/>
  <c r="M105" i="12"/>
  <c r="H105" i="12"/>
  <c r="R104" i="12"/>
  <c r="M104" i="12"/>
  <c r="H104" i="12"/>
  <c r="R103" i="12"/>
  <c r="M103" i="12"/>
  <c r="H103" i="12"/>
  <c r="R102" i="12"/>
  <c r="M102" i="12"/>
  <c r="H102" i="12"/>
  <c r="R101" i="12"/>
  <c r="M101" i="12"/>
  <c r="H101" i="12"/>
  <c r="R100" i="12"/>
  <c r="M100" i="12"/>
  <c r="H100" i="12"/>
  <c r="R99" i="12"/>
  <c r="M99" i="12"/>
  <c r="H99" i="12"/>
  <c r="R98" i="12"/>
  <c r="M98" i="12"/>
  <c r="H98" i="12"/>
  <c r="R97" i="12"/>
  <c r="M97" i="12"/>
  <c r="C97" i="12"/>
  <c r="R96" i="12"/>
  <c r="M96" i="12"/>
  <c r="H96" i="12"/>
  <c r="R95" i="12"/>
  <c r="M95" i="12"/>
  <c r="R93" i="12"/>
  <c r="M93" i="12"/>
  <c r="H93" i="12"/>
  <c r="R92" i="12"/>
  <c r="M92" i="12"/>
  <c r="H92" i="12"/>
  <c r="R91" i="12"/>
  <c r="M91" i="12"/>
  <c r="H91" i="12"/>
  <c r="R90" i="12"/>
  <c r="M90" i="12"/>
  <c r="H90" i="12"/>
  <c r="R89" i="12"/>
  <c r="M89" i="12"/>
  <c r="H89" i="12"/>
  <c r="R88" i="12"/>
  <c r="M88" i="12"/>
  <c r="H88" i="12"/>
  <c r="R87" i="12"/>
  <c r="M87" i="12"/>
  <c r="H87" i="12"/>
  <c r="R86" i="12"/>
  <c r="M86" i="12"/>
  <c r="H86" i="12"/>
  <c r="R85" i="12"/>
  <c r="M85" i="12"/>
  <c r="H85" i="12"/>
  <c r="R84" i="12"/>
  <c r="M84" i="12"/>
  <c r="H84" i="12"/>
  <c r="R83" i="12"/>
  <c r="M83" i="12"/>
  <c r="H83" i="12"/>
  <c r="R82" i="12"/>
  <c r="M82" i="12"/>
  <c r="H82" i="12"/>
  <c r="R81" i="12"/>
  <c r="M81" i="12"/>
  <c r="H81" i="12"/>
  <c r="R80" i="12"/>
  <c r="M80" i="12"/>
  <c r="H80" i="12"/>
  <c r="R79" i="12"/>
  <c r="M79" i="12"/>
  <c r="H79" i="12"/>
  <c r="R78" i="12"/>
  <c r="M78" i="12"/>
  <c r="H78" i="12"/>
  <c r="R77" i="12"/>
  <c r="M77" i="12"/>
  <c r="H77" i="12"/>
  <c r="R76" i="12"/>
  <c r="M76" i="12"/>
  <c r="H76" i="12"/>
  <c r="R75" i="12"/>
  <c r="M75" i="12"/>
  <c r="H75" i="12"/>
  <c r="R74" i="12"/>
  <c r="M74" i="12"/>
  <c r="H74" i="12"/>
  <c r="R73" i="12"/>
  <c r="M73" i="12"/>
  <c r="H73" i="12"/>
  <c r="R72" i="12"/>
  <c r="M72" i="12"/>
  <c r="H72" i="12"/>
  <c r="R71" i="12"/>
  <c r="M71" i="12"/>
  <c r="H71" i="12"/>
  <c r="R70" i="12"/>
  <c r="M70" i="12"/>
  <c r="H70" i="12"/>
  <c r="R69" i="12"/>
  <c r="M69" i="12"/>
  <c r="H69" i="12"/>
  <c r="R68" i="12"/>
  <c r="M68" i="12"/>
  <c r="H68" i="12"/>
  <c r="R67" i="12"/>
  <c r="M67" i="12"/>
  <c r="H67" i="12"/>
  <c r="R66" i="12"/>
  <c r="M66" i="12"/>
  <c r="H66" i="12"/>
  <c r="C65" i="12"/>
  <c r="R64" i="12"/>
  <c r="M64" i="12"/>
  <c r="H64" i="12"/>
  <c r="R63" i="12"/>
  <c r="M63" i="12"/>
  <c r="H63" i="12"/>
  <c r="R62" i="12"/>
  <c r="M62" i="12"/>
  <c r="H62" i="12"/>
  <c r="R61" i="12"/>
  <c r="M61" i="12"/>
  <c r="H61" i="12"/>
  <c r="R60" i="12"/>
  <c r="M60" i="12"/>
  <c r="H60" i="12"/>
  <c r="R59" i="12"/>
  <c r="M59" i="12"/>
  <c r="H59" i="12"/>
  <c r="R58" i="12"/>
  <c r="M58" i="12"/>
  <c r="H58" i="12"/>
  <c r="R57" i="12"/>
  <c r="M57" i="12"/>
  <c r="H57" i="12"/>
  <c r="R56" i="12"/>
  <c r="M56" i="12"/>
  <c r="H56" i="12"/>
  <c r="R55" i="12"/>
  <c r="M55" i="12"/>
  <c r="H55" i="12"/>
  <c r="R54" i="12"/>
  <c r="M54" i="12"/>
  <c r="H54" i="12"/>
  <c r="R53" i="12"/>
  <c r="M53" i="12"/>
  <c r="H53" i="12"/>
  <c r="R52" i="12"/>
  <c r="M52" i="12"/>
  <c r="H52" i="12"/>
  <c r="R51" i="12"/>
  <c r="M51" i="12"/>
  <c r="H51" i="12"/>
  <c r="R50" i="12"/>
  <c r="M50" i="12"/>
  <c r="H50" i="12"/>
  <c r="R49" i="12"/>
  <c r="M49" i="12"/>
  <c r="H49" i="12"/>
  <c r="R48" i="12"/>
  <c r="M48" i="12"/>
  <c r="H48" i="12"/>
  <c r="R47" i="12"/>
  <c r="M47" i="12"/>
  <c r="H47" i="12"/>
  <c r="R46" i="12"/>
  <c r="M46" i="12"/>
  <c r="H46" i="12"/>
  <c r="R45" i="12"/>
  <c r="M45" i="12"/>
  <c r="H45" i="12"/>
  <c r="R44" i="12"/>
  <c r="M44" i="12"/>
  <c r="H44" i="12"/>
  <c r="R43" i="12"/>
  <c r="M43" i="12"/>
  <c r="H43" i="12"/>
  <c r="R42" i="12"/>
  <c r="M42" i="12"/>
  <c r="H42" i="12"/>
  <c r="R41" i="12"/>
  <c r="M41" i="12"/>
  <c r="H41" i="12"/>
  <c r="R40" i="12"/>
  <c r="M40" i="12"/>
  <c r="H40" i="12"/>
  <c r="R39" i="12"/>
  <c r="M39" i="12"/>
  <c r="H39" i="12"/>
  <c r="R38" i="12"/>
  <c r="M38" i="12"/>
  <c r="H38" i="12"/>
  <c r="R37" i="12"/>
  <c r="M37" i="12"/>
  <c r="H37" i="12"/>
  <c r="R36" i="12"/>
  <c r="M36" i="12"/>
  <c r="H36" i="12"/>
  <c r="R35" i="12"/>
  <c r="M35" i="12"/>
  <c r="H35" i="12"/>
  <c r="R34" i="12"/>
  <c r="M34" i="12"/>
  <c r="H34" i="12"/>
  <c r="H65" i="12" s="1"/>
  <c r="R32" i="12"/>
  <c r="M32" i="12"/>
  <c r="F32" i="12"/>
  <c r="H32" i="12" s="1"/>
  <c r="R31" i="12"/>
  <c r="M31" i="12"/>
  <c r="H31" i="12"/>
  <c r="R30" i="12"/>
  <c r="M30" i="12"/>
  <c r="H30" i="12"/>
  <c r="R29" i="12"/>
  <c r="M29" i="12"/>
  <c r="H29" i="12"/>
  <c r="R28" i="12"/>
  <c r="M28" i="12"/>
  <c r="H28" i="12"/>
  <c r="R27" i="12"/>
  <c r="M27" i="12"/>
  <c r="H27" i="12"/>
  <c r="R26" i="12"/>
  <c r="M26" i="12"/>
  <c r="H26" i="12"/>
  <c r="R25" i="12"/>
  <c r="M25" i="12"/>
  <c r="H25" i="12"/>
  <c r="R24" i="12"/>
  <c r="M24" i="12"/>
  <c r="H24" i="12"/>
  <c r="R23" i="12"/>
  <c r="M23" i="12"/>
  <c r="H23" i="12"/>
  <c r="R22" i="12"/>
  <c r="M22" i="12"/>
  <c r="H22" i="12"/>
  <c r="R21" i="12"/>
  <c r="M21" i="12"/>
  <c r="H21" i="12"/>
  <c r="R20" i="12"/>
  <c r="M20" i="12"/>
  <c r="H20" i="12"/>
  <c r="R19" i="12"/>
  <c r="M19" i="12"/>
  <c r="H19" i="12"/>
  <c r="R18" i="12"/>
  <c r="M18" i="12"/>
  <c r="H18" i="12"/>
  <c r="R17" i="12"/>
  <c r="M17" i="12"/>
  <c r="H17" i="12"/>
  <c r="R16" i="12"/>
  <c r="M16" i="12"/>
  <c r="H16" i="12"/>
  <c r="R15" i="12"/>
  <c r="M15" i="12"/>
  <c r="H15" i="12"/>
  <c r="R14" i="12"/>
  <c r="M14" i="12"/>
  <c r="H14" i="12"/>
  <c r="R13" i="12"/>
  <c r="M13" i="12"/>
  <c r="H13" i="12"/>
  <c r="R12" i="12"/>
  <c r="M12" i="12"/>
  <c r="H12" i="12"/>
  <c r="R11" i="12"/>
  <c r="M11" i="12"/>
  <c r="H11" i="12"/>
  <c r="R10" i="12"/>
  <c r="M10" i="12"/>
  <c r="H10" i="12"/>
  <c r="R9" i="12"/>
  <c r="M9" i="12"/>
  <c r="H9" i="12"/>
  <c r="R8" i="12"/>
  <c r="M8" i="12"/>
  <c r="H8" i="12"/>
  <c r="R7" i="12"/>
  <c r="M7" i="12"/>
  <c r="H7" i="12"/>
  <c r="R6" i="12"/>
  <c r="M6" i="12"/>
  <c r="H6" i="12"/>
  <c r="R5" i="12"/>
  <c r="M5" i="12"/>
  <c r="H5" i="12"/>
  <c r="R4" i="12"/>
  <c r="M4" i="12"/>
  <c r="H4" i="12"/>
  <c r="R3" i="12"/>
  <c r="M3" i="12"/>
  <c r="H3" i="12"/>
  <c r="R2" i="12"/>
  <c r="M2" i="12"/>
  <c r="M66" i="11"/>
  <c r="R66" i="11"/>
  <c r="R2" i="11"/>
  <c r="R3" i="11"/>
  <c r="R4" i="11"/>
  <c r="R5" i="11"/>
  <c r="R6" i="11"/>
  <c r="R7" i="11"/>
  <c r="R8" i="11"/>
  <c r="R9" i="11"/>
  <c r="R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25" i="11"/>
  <c r="R26" i="11"/>
  <c r="R27" i="11"/>
  <c r="R28" i="11"/>
  <c r="R29" i="11"/>
  <c r="R30" i="11"/>
  <c r="R31" i="11"/>
  <c r="R32" i="11"/>
  <c r="R34" i="11"/>
  <c r="R35" i="11"/>
  <c r="R36" i="11"/>
  <c r="R37" i="11"/>
  <c r="R38" i="11"/>
  <c r="R39" i="11"/>
  <c r="R40" i="11"/>
  <c r="R41" i="11"/>
  <c r="R42" i="11"/>
  <c r="R43" i="11"/>
  <c r="R44" i="11"/>
  <c r="R45" i="11"/>
  <c r="R46" i="11"/>
  <c r="R47" i="11"/>
  <c r="R48" i="11"/>
  <c r="R49" i="11"/>
  <c r="R50" i="11"/>
  <c r="R51" i="11"/>
  <c r="R52" i="11"/>
  <c r="R53" i="11"/>
  <c r="R54" i="11"/>
  <c r="R55" i="11"/>
  <c r="R56" i="11"/>
  <c r="R57" i="11"/>
  <c r="R58" i="11"/>
  <c r="R59" i="11"/>
  <c r="R60" i="11"/>
  <c r="R61" i="11"/>
  <c r="R62" i="11"/>
  <c r="R63" i="11"/>
  <c r="R64" i="11"/>
  <c r="R67" i="11"/>
  <c r="R68" i="11"/>
  <c r="R69" i="11"/>
  <c r="R70" i="11"/>
  <c r="R71" i="11"/>
  <c r="R72" i="11"/>
  <c r="R73" i="11"/>
  <c r="R74" i="11"/>
  <c r="R75" i="11"/>
  <c r="R76" i="11"/>
  <c r="R77" i="11"/>
  <c r="R78" i="11"/>
  <c r="R79" i="11"/>
  <c r="R80" i="11"/>
  <c r="R81" i="11"/>
  <c r="R82" i="11"/>
  <c r="R83" i="11"/>
  <c r="R84" i="11"/>
  <c r="R85" i="11"/>
  <c r="R86" i="11"/>
  <c r="R87" i="11"/>
  <c r="R88" i="11"/>
  <c r="R89" i="11"/>
  <c r="R90" i="11"/>
  <c r="R91" i="11"/>
  <c r="R92" i="11"/>
  <c r="R93" i="11"/>
  <c r="R95" i="11"/>
  <c r="R96" i="11"/>
  <c r="R97" i="11"/>
  <c r="R98" i="11"/>
  <c r="R99" i="11"/>
  <c r="R100" i="11"/>
  <c r="R101" i="11"/>
  <c r="R102" i="11"/>
  <c r="R103" i="11"/>
  <c r="R104" i="11"/>
  <c r="R105" i="11"/>
  <c r="R106" i="11"/>
  <c r="R107" i="11"/>
  <c r="R108" i="11"/>
  <c r="R109" i="11"/>
  <c r="R110" i="11"/>
  <c r="R111" i="11"/>
  <c r="R112" i="11"/>
  <c r="R113" i="11"/>
  <c r="R114" i="11"/>
  <c r="R115" i="11"/>
  <c r="R116" i="11"/>
  <c r="R117" i="11"/>
  <c r="R118" i="11"/>
  <c r="R119" i="11"/>
  <c r="R120" i="11"/>
  <c r="R121" i="11"/>
  <c r="R122" i="11"/>
  <c r="R123" i="11"/>
  <c r="R124" i="11"/>
  <c r="R125" i="11"/>
  <c r="R126" i="11"/>
  <c r="R128" i="11"/>
  <c r="R130" i="11"/>
  <c r="R131" i="11"/>
  <c r="R132" i="11"/>
  <c r="R133" i="11"/>
  <c r="R134" i="11"/>
  <c r="R135" i="11"/>
  <c r="R136" i="11"/>
  <c r="R137" i="11"/>
  <c r="R138" i="11"/>
  <c r="R139" i="11"/>
  <c r="R140" i="11"/>
  <c r="R141" i="11"/>
  <c r="R142" i="11"/>
  <c r="R143" i="11"/>
  <c r="R144" i="11"/>
  <c r="R145" i="11"/>
  <c r="R146" i="11"/>
  <c r="R147" i="11"/>
  <c r="R148" i="11"/>
  <c r="R149" i="11"/>
  <c r="R150" i="11"/>
  <c r="R151" i="11"/>
  <c r="R152" i="11"/>
  <c r="R153" i="11"/>
  <c r="R154" i="11"/>
  <c r="R155" i="11"/>
  <c r="R156" i="11"/>
  <c r="R157" i="11"/>
  <c r="R158" i="11"/>
  <c r="R159" i="11"/>
  <c r="R160" i="11"/>
  <c r="R162" i="11"/>
  <c r="R163" i="11"/>
  <c r="R164" i="11"/>
  <c r="R165" i="11"/>
  <c r="R166" i="11"/>
  <c r="R167" i="11"/>
  <c r="R168" i="11"/>
  <c r="R169" i="11"/>
  <c r="R170" i="11"/>
  <c r="R171" i="11"/>
  <c r="R172" i="11"/>
  <c r="R173" i="11"/>
  <c r="R174" i="11"/>
  <c r="R175" i="11"/>
  <c r="R176" i="11"/>
  <c r="R177" i="11"/>
  <c r="R178" i="11"/>
  <c r="R179" i="11"/>
  <c r="R180" i="11"/>
  <c r="R181" i="11"/>
  <c r="R182" i="11"/>
  <c r="R183" i="11"/>
  <c r="R184" i="11"/>
  <c r="R185" i="11"/>
  <c r="R186" i="11"/>
  <c r="R187" i="11"/>
  <c r="R188" i="11"/>
  <c r="R189" i="11"/>
  <c r="R190" i="11"/>
  <c r="R191" i="11"/>
  <c r="R192" i="11"/>
  <c r="R194" i="11"/>
  <c r="R195" i="11"/>
  <c r="R196" i="11"/>
  <c r="R197" i="11"/>
  <c r="R198" i="11"/>
  <c r="R199" i="11"/>
  <c r="R200" i="11"/>
  <c r="R201" i="11"/>
  <c r="R202" i="11"/>
  <c r="R203" i="11"/>
  <c r="R204" i="11"/>
  <c r="R205" i="11"/>
  <c r="R206" i="11"/>
  <c r="R207" i="11"/>
  <c r="R208" i="11"/>
  <c r="R209" i="11"/>
  <c r="R210" i="11"/>
  <c r="R211" i="11"/>
  <c r="R212" i="11"/>
  <c r="R213" i="11"/>
  <c r="R214" i="11"/>
  <c r="R215" i="11"/>
  <c r="R216" i="11"/>
  <c r="R217" i="11"/>
  <c r="R218" i="11"/>
  <c r="R219" i="11"/>
  <c r="R220" i="11"/>
  <c r="R221" i="11"/>
  <c r="R222" i="11"/>
  <c r="R224" i="11"/>
  <c r="R226" i="11"/>
  <c r="R227" i="11"/>
  <c r="R228" i="11"/>
  <c r="R229" i="11"/>
  <c r="R230" i="11"/>
  <c r="R231" i="11"/>
  <c r="R232" i="11"/>
  <c r="R233" i="11"/>
  <c r="R234" i="11"/>
  <c r="R235" i="11"/>
  <c r="R236" i="11"/>
  <c r="R237" i="11"/>
  <c r="R238" i="11"/>
  <c r="R239" i="11"/>
  <c r="R240" i="11"/>
  <c r="R241" i="11"/>
  <c r="R242" i="11"/>
  <c r="R243" i="11"/>
  <c r="R244" i="11"/>
  <c r="R245" i="11"/>
  <c r="R246" i="11"/>
  <c r="R247" i="11"/>
  <c r="R248" i="11"/>
  <c r="R249" i="11"/>
  <c r="R250" i="11"/>
  <c r="R251" i="11"/>
  <c r="R252" i="11"/>
  <c r="R253" i="11"/>
  <c r="R254" i="11"/>
  <c r="R255" i="11"/>
  <c r="R256" i="11"/>
  <c r="R258" i="11"/>
  <c r="R259" i="11"/>
  <c r="R260" i="11"/>
  <c r="R261" i="11"/>
  <c r="R262" i="11"/>
  <c r="R263" i="11"/>
  <c r="R264" i="11"/>
  <c r="R265" i="11"/>
  <c r="R266" i="11"/>
  <c r="R267" i="11"/>
  <c r="R268" i="11"/>
  <c r="R269" i="11"/>
  <c r="R270" i="11"/>
  <c r="R271" i="11"/>
  <c r="R272" i="11"/>
  <c r="R273" i="11"/>
  <c r="R274" i="11"/>
  <c r="R275" i="11"/>
  <c r="R276" i="11"/>
  <c r="R277" i="11"/>
  <c r="R278" i="11"/>
  <c r="R279" i="11"/>
  <c r="R280" i="11"/>
  <c r="R281" i="11"/>
  <c r="R282" i="11"/>
  <c r="R283" i="11"/>
  <c r="R284" i="11"/>
  <c r="R285" i="11"/>
  <c r="R286" i="11"/>
  <c r="R288" i="11"/>
  <c r="R290" i="11"/>
  <c r="R291" i="11"/>
  <c r="R292" i="11"/>
  <c r="R293" i="11"/>
  <c r="R294" i="11"/>
  <c r="R295" i="11"/>
  <c r="R296" i="11"/>
  <c r="R297" i="11"/>
  <c r="R298" i="11"/>
  <c r="R299" i="11"/>
  <c r="R300" i="11"/>
  <c r="R301" i="11"/>
  <c r="R302" i="11"/>
  <c r="R303" i="11"/>
  <c r="R304" i="11"/>
  <c r="R305" i="11"/>
  <c r="R306" i="11"/>
  <c r="R307" i="11"/>
  <c r="R308" i="11"/>
  <c r="R309" i="11"/>
  <c r="R310" i="11"/>
  <c r="R311" i="11"/>
  <c r="R312" i="11"/>
  <c r="R313" i="11"/>
  <c r="R314" i="11"/>
  <c r="R315" i="11"/>
  <c r="R316" i="11"/>
  <c r="R317" i="11"/>
  <c r="R318" i="11"/>
  <c r="R319" i="11"/>
  <c r="R320" i="11"/>
  <c r="R322" i="11"/>
  <c r="R323" i="11"/>
  <c r="R324" i="11"/>
  <c r="R325" i="11"/>
  <c r="R326" i="11"/>
  <c r="R327" i="11"/>
  <c r="R328" i="11"/>
  <c r="R329" i="11"/>
  <c r="R330" i="11"/>
  <c r="R331" i="11"/>
  <c r="R332" i="11"/>
  <c r="R333" i="11"/>
  <c r="R334" i="11"/>
  <c r="R335" i="11"/>
  <c r="R336" i="11"/>
  <c r="R337" i="11"/>
  <c r="R338" i="11"/>
  <c r="R339" i="11"/>
  <c r="R340" i="11"/>
  <c r="R341" i="11"/>
  <c r="R342" i="11"/>
  <c r="R343" i="11"/>
  <c r="R344" i="11"/>
  <c r="R345" i="11"/>
  <c r="R346" i="11"/>
  <c r="R347" i="11"/>
  <c r="R348" i="11"/>
  <c r="R349" i="11"/>
  <c r="R350" i="11"/>
  <c r="R351" i="11"/>
  <c r="R352" i="11"/>
  <c r="R354" i="11"/>
  <c r="R355" i="11"/>
  <c r="R356" i="11"/>
  <c r="R357" i="11"/>
  <c r="R358" i="11"/>
  <c r="R359" i="11"/>
  <c r="R360" i="11"/>
  <c r="R361" i="11"/>
  <c r="R362" i="11"/>
  <c r="R363" i="11"/>
  <c r="R364" i="11"/>
  <c r="R365" i="11"/>
  <c r="R366" i="11"/>
  <c r="R367" i="11"/>
  <c r="R368" i="11"/>
  <c r="R369" i="11"/>
  <c r="R370" i="11"/>
  <c r="R371" i="11"/>
  <c r="R372" i="11"/>
  <c r="R373" i="11"/>
  <c r="R374" i="11"/>
  <c r="R375" i="11"/>
  <c r="R376" i="11"/>
  <c r="R377" i="11"/>
  <c r="R378" i="11"/>
  <c r="R379" i="11"/>
  <c r="R380" i="11"/>
  <c r="R381" i="11"/>
  <c r="R382" i="11"/>
  <c r="R384" i="11"/>
  <c r="R386" i="11"/>
  <c r="F2" i="11"/>
  <c r="F3" i="11"/>
  <c r="H3" i="11" s="1"/>
  <c r="F4" i="11"/>
  <c r="H4" i="11" s="1"/>
  <c r="F5" i="11"/>
  <c r="H5" i="11" s="1"/>
  <c r="F6" i="11"/>
  <c r="H6" i="11" s="1"/>
  <c r="F7" i="11"/>
  <c r="H7" i="11" s="1"/>
  <c r="F8" i="11"/>
  <c r="H8" i="11" s="1"/>
  <c r="F9" i="11"/>
  <c r="H9" i="11" s="1"/>
  <c r="F10" i="11"/>
  <c r="H10" i="11" s="1"/>
  <c r="F11" i="11"/>
  <c r="H11" i="11" s="1"/>
  <c r="F12" i="11"/>
  <c r="H12" i="11" s="1"/>
  <c r="F13" i="11"/>
  <c r="H13" i="11" s="1"/>
  <c r="F14" i="11"/>
  <c r="H14" i="11" s="1"/>
  <c r="F15" i="11"/>
  <c r="H15" i="11" s="1"/>
  <c r="F16" i="11"/>
  <c r="H16" i="11" s="1"/>
  <c r="F17" i="11"/>
  <c r="H17" i="11" s="1"/>
  <c r="F18" i="11"/>
  <c r="H18" i="11" s="1"/>
  <c r="F19" i="11"/>
  <c r="H19" i="11" s="1"/>
  <c r="F20" i="11"/>
  <c r="H20" i="11" s="1"/>
  <c r="F21" i="11"/>
  <c r="H21" i="11" s="1"/>
  <c r="F22" i="11"/>
  <c r="H22" i="11" s="1"/>
  <c r="F23" i="11"/>
  <c r="H23" i="11" s="1"/>
  <c r="F24" i="11"/>
  <c r="H24" i="11" s="1"/>
  <c r="F25" i="11"/>
  <c r="H25" i="11" s="1"/>
  <c r="F26" i="11"/>
  <c r="H26" i="11" s="1"/>
  <c r="F27" i="11"/>
  <c r="H27" i="11" s="1"/>
  <c r="F28" i="11"/>
  <c r="H28" i="11" s="1"/>
  <c r="F29" i="11"/>
  <c r="H29" i="11" s="1"/>
  <c r="F30" i="11"/>
  <c r="H30" i="11" s="1"/>
  <c r="F31" i="11"/>
  <c r="H31" i="11" s="1"/>
  <c r="F32" i="11"/>
  <c r="H32" i="11" s="1"/>
  <c r="F34" i="11"/>
  <c r="H34" i="11" s="1"/>
  <c r="F35" i="11"/>
  <c r="H35" i="11" s="1"/>
  <c r="F36" i="11"/>
  <c r="H36" i="11" s="1"/>
  <c r="F37" i="11"/>
  <c r="H37" i="11" s="1"/>
  <c r="F38" i="11"/>
  <c r="H38" i="11" s="1"/>
  <c r="F39" i="11"/>
  <c r="H39" i="11" s="1"/>
  <c r="F40" i="11"/>
  <c r="H40" i="11" s="1"/>
  <c r="F41" i="11"/>
  <c r="H41" i="11" s="1"/>
  <c r="F42" i="11"/>
  <c r="H42" i="11" s="1"/>
  <c r="F43" i="11"/>
  <c r="H43" i="11" s="1"/>
  <c r="F44" i="11"/>
  <c r="H44" i="11" s="1"/>
  <c r="F45" i="11"/>
  <c r="H45" i="11" s="1"/>
  <c r="F46" i="11"/>
  <c r="H46" i="11" s="1"/>
  <c r="F47" i="11"/>
  <c r="H47" i="11" s="1"/>
  <c r="F48" i="11"/>
  <c r="H48" i="11" s="1"/>
  <c r="F49" i="11"/>
  <c r="H49" i="11" s="1"/>
  <c r="F50" i="11"/>
  <c r="H50" i="11" s="1"/>
  <c r="F51" i="11"/>
  <c r="H51" i="11" s="1"/>
  <c r="F52" i="11"/>
  <c r="H52" i="11" s="1"/>
  <c r="F53" i="11"/>
  <c r="H53" i="11" s="1"/>
  <c r="F54" i="11"/>
  <c r="H54" i="11" s="1"/>
  <c r="F55" i="11"/>
  <c r="H55" i="11" s="1"/>
  <c r="F56" i="11"/>
  <c r="H56" i="11" s="1"/>
  <c r="F57" i="11"/>
  <c r="H57" i="11" s="1"/>
  <c r="F58" i="11"/>
  <c r="H58" i="11" s="1"/>
  <c r="F59" i="11"/>
  <c r="H59" i="11" s="1"/>
  <c r="F60" i="11"/>
  <c r="H60" i="11" s="1"/>
  <c r="F61" i="11"/>
  <c r="H61" i="11" s="1"/>
  <c r="F62" i="11"/>
  <c r="H62" i="11" s="1"/>
  <c r="F63" i="11"/>
  <c r="H63" i="11" s="1"/>
  <c r="F64" i="11"/>
  <c r="H64" i="11" s="1"/>
  <c r="F66" i="11"/>
  <c r="H66" i="11" s="1"/>
  <c r="F67" i="11"/>
  <c r="H67" i="11" s="1"/>
  <c r="F68" i="11"/>
  <c r="H68" i="11" s="1"/>
  <c r="F69" i="11"/>
  <c r="H69" i="11" s="1"/>
  <c r="F70" i="11"/>
  <c r="H70" i="11" s="1"/>
  <c r="F71" i="11"/>
  <c r="H71" i="11" s="1"/>
  <c r="F72" i="11"/>
  <c r="H72" i="11" s="1"/>
  <c r="F73" i="11"/>
  <c r="H73" i="11" s="1"/>
  <c r="F74" i="11"/>
  <c r="H74" i="11" s="1"/>
  <c r="F75" i="11"/>
  <c r="H75" i="11" s="1"/>
  <c r="F76" i="11"/>
  <c r="H76" i="11" s="1"/>
  <c r="F77" i="11"/>
  <c r="H77" i="11" s="1"/>
  <c r="F78" i="11"/>
  <c r="H78" i="11" s="1"/>
  <c r="F79" i="11"/>
  <c r="H79" i="11" s="1"/>
  <c r="F80" i="11"/>
  <c r="H80" i="11" s="1"/>
  <c r="F81" i="11"/>
  <c r="H81" i="11" s="1"/>
  <c r="F82" i="11"/>
  <c r="H82" i="11" s="1"/>
  <c r="F83" i="11"/>
  <c r="H83" i="11" s="1"/>
  <c r="F84" i="11"/>
  <c r="H84" i="11" s="1"/>
  <c r="F85" i="11"/>
  <c r="H85" i="11" s="1"/>
  <c r="F86" i="11"/>
  <c r="H86" i="11" s="1"/>
  <c r="F87" i="11"/>
  <c r="H87" i="11" s="1"/>
  <c r="F88" i="11"/>
  <c r="H88" i="11" s="1"/>
  <c r="F89" i="11"/>
  <c r="H89" i="11" s="1"/>
  <c r="F90" i="11"/>
  <c r="H90" i="11" s="1"/>
  <c r="F91" i="11"/>
  <c r="H91" i="11" s="1"/>
  <c r="F92" i="11"/>
  <c r="H92" i="11" s="1"/>
  <c r="F93" i="11"/>
  <c r="H93" i="11" s="1"/>
  <c r="F95" i="11"/>
  <c r="H95" i="11" s="1"/>
  <c r="F96" i="11"/>
  <c r="H96" i="11" s="1"/>
  <c r="F98" i="11"/>
  <c r="H98" i="11" s="1"/>
  <c r="F99" i="11"/>
  <c r="H99" i="11" s="1"/>
  <c r="F100" i="11"/>
  <c r="H100" i="11" s="1"/>
  <c r="F101" i="11"/>
  <c r="H101" i="11" s="1"/>
  <c r="F102" i="11"/>
  <c r="H102" i="11" s="1"/>
  <c r="F103" i="11"/>
  <c r="H103" i="11" s="1"/>
  <c r="F104" i="11"/>
  <c r="H104" i="11" s="1"/>
  <c r="F105" i="11"/>
  <c r="H105" i="11" s="1"/>
  <c r="F106" i="11"/>
  <c r="H106" i="11" s="1"/>
  <c r="F107" i="11"/>
  <c r="H107" i="11" s="1"/>
  <c r="F108" i="11"/>
  <c r="H108" i="11" s="1"/>
  <c r="F109" i="11"/>
  <c r="H109" i="11" s="1"/>
  <c r="F110" i="11"/>
  <c r="H110" i="11" s="1"/>
  <c r="F111" i="11"/>
  <c r="H111" i="11" s="1"/>
  <c r="F112" i="11"/>
  <c r="H112" i="11" s="1"/>
  <c r="F113" i="11"/>
  <c r="H113" i="11" s="1"/>
  <c r="F114" i="11"/>
  <c r="H114" i="11" s="1"/>
  <c r="F115" i="11"/>
  <c r="H115" i="11" s="1"/>
  <c r="F116" i="11"/>
  <c r="H116" i="11" s="1"/>
  <c r="F117" i="11"/>
  <c r="H117" i="11" s="1"/>
  <c r="F118" i="11"/>
  <c r="H118" i="11" s="1"/>
  <c r="F119" i="11"/>
  <c r="H119" i="11" s="1"/>
  <c r="F120" i="11"/>
  <c r="H120" i="11" s="1"/>
  <c r="F121" i="11"/>
  <c r="H121" i="11" s="1"/>
  <c r="F122" i="11"/>
  <c r="H122" i="11" s="1"/>
  <c r="F123" i="11"/>
  <c r="H123" i="11" s="1"/>
  <c r="F124" i="11"/>
  <c r="H124" i="11" s="1"/>
  <c r="F125" i="11"/>
  <c r="H125" i="11" s="1"/>
  <c r="F126" i="11"/>
  <c r="H126" i="11" s="1"/>
  <c r="F128" i="11"/>
  <c r="H128" i="11" s="1"/>
  <c r="F130" i="11"/>
  <c r="H130" i="11" s="1"/>
  <c r="F131" i="11"/>
  <c r="H131" i="11" s="1"/>
  <c r="F132" i="11"/>
  <c r="H132" i="11" s="1"/>
  <c r="F133" i="11"/>
  <c r="H133" i="11" s="1"/>
  <c r="F134" i="11"/>
  <c r="H134" i="11" s="1"/>
  <c r="F135" i="11"/>
  <c r="H135" i="11" s="1"/>
  <c r="F136" i="11"/>
  <c r="H136" i="11" s="1"/>
  <c r="F137" i="11"/>
  <c r="H137" i="11" s="1"/>
  <c r="F138" i="11"/>
  <c r="H138" i="11" s="1"/>
  <c r="F139" i="11"/>
  <c r="H139" i="11" s="1"/>
  <c r="F140" i="11"/>
  <c r="H140" i="11" s="1"/>
  <c r="F141" i="11"/>
  <c r="H141" i="11" s="1"/>
  <c r="F142" i="11"/>
  <c r="H142" i="11" s="1"/>
  <c r="F143" i="11"/>
  <c r="H143" i="11" s="1"/>
  <c r="F144" i="11"/>
  <c r="H144" i="11" s="1"/>
  <c r="F145" i="11"/>
  <c r="H145" i="11" s="1"/>
  <c r="F146" i="11"/>
  <c r="H146" i="11" s="1"/>
  <c r="F147" i="11"/>
  <c r="H147" i="11" s="1"/>
  <c r="F148" i="11"/>
  <c r="H148" i="11" s="1"/>
  <c r="F149" i="11"/>
  <c r="H149" i="11" s="1"/>
  <c r="F150" i="11"/>
  <c r="H150" i="11" s="1"/>
  <c r="F151" i="11"/>
  <c r="H151" i="11" s="1"/>
  <c r="F152" i="11"/>
  <c r="H152" i="11" s="1"/>
  <c r="F153" i="11"/>
  <c r="H153" i="11" s="1"/>
  <c r="F154" i="11"/>
  <c r="H154" i="11" s="1"/>
  <c r="F155" i="11"/>
  <c r="H155" i="11" s="1"/>
  <c r="F156" i="11"/>
  <c r="H156" i="11" s="1"/>
  <c r="F157" i="11"/>
  <c r="H157" i="11" s="1"/>
  <c r="F158" i="11"/>
  <c r="H158" i="11" s="1"/>
  <c r="F159" i="11"/>
  <c r="H159" i="11" s="1"/>
  <c r="F160" i="11"/>
  <c r="H160" i="11" s="1"/>
  <c r="F161" i="11"/>
  <c r="F162" i="11"/>
  <c r="H162" i="11" s="1"/>
  <c r="F163" i="11"/>
  <c r="H163" i="11" s="1"/>
  <c r="F164" i="11"/>
  <c r="H164" i="11" s="1"/>
  <c r="F165" i="11"/>
  <c r="H165" i="11" s="1"/>
  <c r="F166" i="11"/>
  <c r="H166" i="11" s="1"/>
  <c r="F167" i="11"/>
  <c r="H167" i="11" s="1"/>
  <c r="F168" i="11"/>
  <c r="H168" i="11" s="1"/>
  <c r="F169" i="11"/>
  <c r="H169" i="11" s="1"/>
  <c r="F170" i="11"/>
  <c r="H170" i="11" s="1"/>
  <c r="F171" i="11"/>
  <c r="H171" i="11" s="1"/>
  <c r="F172" i="11"/>
  <c r="H172" i="11" s="1"/>
  <c r="F173" i="11"/>
  <c r="H173" i="11" s="1"/>
  <c r="F174" i="11"/>
  <c r="H174" i="11" s="1"/>
  <c r="F175" i="11"/>
  <c r="H175" i="11" s="1"/>
  <c r="F176" i="11"/>
  <c r="H176" i="11" s="1"/>
  <c r="F177" i="11"/>
  <c r="H177" i="11" s="1"/>
  <c r="F178" i="11"/>
  <c r="H178" i="11" s="1"/>
  <c r="F179" i="11"/>
  <c r="H179" i="11" s="1"/>
  <c r="F180" i="11"/>
  <c r="H180" i="11" s="1"/>
  <c r="F181" i="11"/>
  <c r="H181" i="11" s="1"/>
  <c r="F182" i="11"/>
  <c r="H182" i="11" s="1"/>
  <c r="F183" i="11"/>
  <c r="H183" i="11" s="1"/>
  <c r="F184" i="11"/>
  <c r="H184" i="11" s="1"/>
  <c r="F185" i="11"/>
  <c r="H185" i="11" s="1"/>
  <c r="F186" i="11"/>
  <c r="H186" i="11" s="1"/>
  <c r="F187" i="11"/>
  <c r="H187" i="11" s="1"/>
  <c r="F188" i="11"/>
  <c r="H188" i="11" s="1"/>
  <c r="F189" i="11"/>
  <c r="H189" i="11" s="1"/>
  <c r="F190" i="11"/>
  <c r="H190" i="11" s="1"/>
  <c r="F191" i="11"/>
  <c r="H191" i="11" s="1"/>
  <c r="F192" i="11"/>
  <c r="H192" i="11" s="1"/>
  <c r="F193" i="11"/>
  <c r="F194" i="11"/>
  <c r="H194" i="11" s="1"/>
  <c r="F195" i="11"/>
  <c r="H195" i="11" s="1"/>
  <c r="F196" i="11"/>
  <c r="H196" i="11" s="1"/>
  <c r="F197" i="11"/>
  <c r="H197" i="11" s="1"/>
  <c r="F198" i="11"/>
  <c r="H198" i="11" s="1"/>
  <c r="F199" i="11"/>
  <c r="H199" i="11" s="1"/>
  <c r="F200" i="11"/>
  <c r="H200" i="11" s="1"/>
  <c r="F201" i="11"/>
  <c r="H201" i="11" s="1"/>
  <c r="F202" i="11"/>
  <c r="H202" i="11" s="1"/>
  <c r="F203" i="11"/>
  <c r="H203" i="11" s="1"/>
  <c r="F204" i="11"/>
  <c r="H204" i="11" s="1"/>
  <c r="F205" i="11"/>
  <c r="H205" i="11" s="1"/>
  <c r="F206" i="11"/>
  <c r="H206" i="11" s="1"/>
  <c r="F207" i="11"/>
  <c r="H207" i="11" s="1"/>
  <c r="F208" i="11"/>
  <c r="H208" i="11" s="1"/>
  <c r="F209" i="11"/>
  <c r="H209" i="11" s="1"/>
  <c r="F210" i="11"/>
  <c r="H210" i="11" s="1"/>
  <c r="F211" i="11"/>
  <c r="H211" i="11" s="1"/>
  <c r="F212" i="11"/>
  <c r="H212" i="11" s="1"/>
  <c r="F213" i="11"/>
  <c r="H213" i="11" s="1"/>
  <c r="F214" i="11"/>
  <c r="H214" i="11" s="1"/>
  <c r="F215" i="11"/>
  <c r="H215" i="11" s="1"/>
  <c r="F216" i="11"/>
  <c r="H216" i="11" s="1"/>
  <c r="F217" i="11"/>
  <c r="H217" i="11" s="1"/>
  <c r="F218" i="11"/>
  <c r="H218" i="11" s="1"/>
  <c r="F219" i="11"/>
  <c r="H219" i="11" s="1"/>
  <c r="F220" i="11"/>
  <c r="H220" i="11" s="1"/>
  <c r="F221" i="11"/>
  <c r="H221" i="11" s="1"/>
  <c r="F222" i="11"/>
  <c r="H222" i="11" s="1"/>
  <c r="F224" i="11"/>
  <c r="H224" i="11" s="1"/>
  <c r="F225" i="11"/>
  <c r="F226" i="11"/>
  <c r="H226" i="11" s="1"/>
  <c r="F227" i="11"/>
  <c r="H227" i="11" s="1"/>
  <c r="F228" i="11"/>
  <c r="H228" i="11" s="1"/>
  <c r="F229" i="11"/>
  <c r="H229" i="11" s="1"/>
  <c r="F230" i="11"/>
  <c r="H230" i="11" s="1"/>
  <c r="F231" i="11"/>
  <c r="H231" i="11" s="1"/>
  <c r="F232" i="11"/>
  <c r="H232" i="11" s="1"/>
  <c r="F233" i="11"/>
  <c r="H233" i="11" s="1"/>
  <c r="F234" i="11"/>
  <c r="H234" i="11" s="1"/>
  <c r="F235" i="11"/>
  <c r="H235" i="11" s="1"/>
  <c r="F236" i="11"/>
  <c r="H236" i="11" s="1"/>
  <c r="F237" i="11"/>
  <c r="H237" i="11" s="1"/>
  <c r="F238" i="11"/>
  <c r="H238" i="11" s="1"/>
  <c r="F239" i="11"/>
  <c r="H239" i="11" s="1"/>
  <c r="F240" i="11"/>
  <c r="H240" i="11" s="1"/>
  <c r="F241" i="11"/>
  <c r="H241" i="11" s="1"/>
  <c r="F242" i="11"/>
  <c r="H242" i="11" s="1"/>
  <c r="F243" i="11"/>
  <c r="H243" i="11" s="1"/>
  <c r="F244" i="11"/>
  <c r="H244" i="11" s="1"/>
  <c r="F245" i="11"/>
  <c r="H245" i="11" s="1"/>
  <c r="F246" i="11"/>
  <c r="H246" i="11" s="1"/>
  <c r="F247" i="11"/>
  <c r="H247" i="11" s="1"/>
  <c r="F248" i="11"/>
  <c r="H248" i="11" s="1"/>
  <c r="F249" i="11"/>
  <c r="H249" i="11" s="1"/>
  <c r="F250" i="11"/>
  <c r="H250" i="11" s="1"/>
  <c r="F251" i="11"/>
  <c r="H251" i="11" s="1"/>
  <c r="F252" i="11"/>
  <c r="H252" i="11" s="1"/>
  <c r="F253" i="11"/>
  <c r="H253" i="11" s="1"/>
  <c r="F254" i="11"/>
  <c r="H254" i="11" s="1"/>
  <c r="F255" i="11"/>
  <c r="H255" i="11" s="1"/>
  <c r="F256" i="11"/>
  <c r="H256" i="11" s="1"/>
  <c r="F257" i="11"/>
  <c r="F258" i="11"/>
  <c r="H258" i="11" s="1"/>
  <c r="F259" i="11"/>
  <c r="H259" i="11" s="1"/>
  <c r="F260" i="11"/>
  <c r="H260" i="11" s="1"/>
  <c r="F261" i="11"/>
  <c r="H261" i="11" s="1"/>
  <c r="F262" i="11"/>
  <c r="H262" i="11" s="1"/>
  <c r="F263" i="11"/>
  <c r="H263" i="11" s="1"/>
  <c r="F264" i="11"/>
  <c r="H264" i="11" s="1"/>
  <c r="F265" i="11"/>
  <c r="H265" i="11" s="1"/>
  <c r="F266" i="11"/>
  <c r="H266" i="11" s="1"/>
  <c r="F267" i="11"/>
  <c r="H267" i="11" s="1"/>
  <c r="F268" i="11"/>
  <c r="H268" i="11" s="1"/>
  <c r="F269" i="11"/>
  <c r="H269" i="11" s="1"/>
  <c r="F270" i="11"/>
  <c r="H270" i="11" s="1"/>
  <c r="F271" i="11"/>
  <c r="H271" i="11" s="1"/>
  <c r="F272" i="11"/>
  <c r="H272" i="11" s="1"/>
  <c r="F273" i="11"/>
  <c r="H273" i="11" s="1"/>
  <c r="F274" i="11"/>
  <c r="H274" i="11" s="1"/>
  <c r="F275" i="11"/>
  <c r="H275" i="11" s="1"/>
  <c r="F276" i="11"/>
  <c r="H276" i="11" s="1"/>
  <c r="F277" i="11"/>
  <c r="H277" i="11" s="1"/>
  <c r="F278" i="11"/>
  <c r="H278" i="11" s="1"/>
  <c r="F279" i="11"/>
  <c r="H279" i="11" s="1"/>
  <c r="F280" i="11"/>
  <c r="H280" i="11" s="1"/>
  <c r="F281" i="11"/>
  <c r="H281" i="11" s="1"/>
  <c r="F282" i="11"/>
  <c r="H282" i="11" s="1"/>
  <c r="F283" i="11"/>
  <c r="H283" i="11" s="1"/>
  <c r="F284" i="11"/>
  <c r="H284" i="11" s="1"/>
  <c r="F285" i="11"/>
  <c r="H285" i="11" s="1"/>
  <c r="F286" i="11"/>
  <c r="H286" i="11" s="1"/>
  <c r="F288" i="11"/>
  <c r="H288" i="11" s="1"/>
  <c r="F289" i="11"/>
  <c r="F290" i="11"/>
  <c r="H290" i="11" s="1"/>
  <c r="F291" i="11"/>
  <c r="H291" i="11" s="1"/>
  <c r="F292" i="11"/>
  <c r="H292" i="11" s="1"/>
  <c r="F293" i="11"/>
  <c r="H293" i="11" s="1"/>
  <c r="F294" i="11"/>
  <c r="H294" i="11" s="1"/>
  <c r="F295" i="11"/>
  <c r="H295" i="11" s="1"/>
  <c r="F296" i="11"/>
  <c r="H296" i="11" s="1"/>
  <c r="F297" i="11"/>
  <c r="H297" i="11" s="1"/>
  <c r="F298" i="11"/>
  <c r="H298" i="11" s="1"/>
  <c r="F299" i="11"/>
  <c r="H299" i="11" s="1"/>
  <c r="F300" i="11"/>
  <c r="H300" i="11" s="1"/>
  <c r="F301" i="11"/>
  <c r="H301" i="11" s="1"/>
  <c r="F302" i="11"/>
  <c r="H302" i="11" s="1"/>
  <c r="F303" i="11"/>
  <c r="H303" i="11" s="1"/>
  <c r="F304" i="11"/>
  <c r="H304" i="11" s="1"/>
  <c r="F305" i="11"/>
  <c r="H305" i="11" s="1"/>
  <c r="F306" i="11"/>
  <c r="H306" i="11" s="1"/>
  <c r="F307" i="11"/>
  <c r="H307" i="11" s="1"/>
  <c r="F308" i="11"/>
  <c r="H308" i="11" s="1"/>
  <c r="F309" i="11"/>
  <c r="H309" i="11" s="1"/>
  <c r="F310" i="11"/>
  <c r="H310" i="11" s="1"/>
  <c r="F311" i="11"/>
  <c r="H311" i="11" s="1"/>
  <c r="F312" i="11"/>
  <c r="H312" i="11" s="1"/>
  <c r="F313" i="11"/>
  <c r="H313" i="11" s="1"/>
  <c r="F314" i="11"/>
  <c r="H314" i="11" s="1"/>
  <c r="F315" i="11"/>
  <c r="H315" i="11" s="1"/>
  <c r="F316" i="11"/>
  <c r="H316" i="11" s="1"/>
  <c r="F317" i="11"/>
  <c r="H317" i="11" s="1"/>
  <c r="F318" i="11"/>
  <c r="H318" i="11" s="1"/>
  <c r="F319" i="11"/>
  <c r="H319" i="11" s="1"/>
  <c r="F320" i="11"/>
  <c r="H320" i="11" s="1"/>
  <c r="F321" i="11"/>
  <c r="F322" i="11"/>
  <c r="H322" i="11" s="1"/>
  <c r="F323" i="11"/>
  <c r="H323" i="11" s="1"/>
  <c r="F324" i="11"/>
  <c r="H324" i="11" s="1"/>
  <c r="F325" i="11"/>
  <c r="H325" i="11" s="1"/>
  <c r="F326" i="11"/>
  <c r="H326" i="11" s="1"/>
  <c r="F327" i="11"/>
  <c r="H327" i="11" s="1"/>
  <c r="F328" i="11"/>
  <c r="H328" i="11" s="1"/>
  <c r="F329" i="11"/>
  <c r="H329" i="11" s="1"/>
  <c r="F330" i="11"/>
  <c r="H330" i="11" s="1"/>
  <c r="F331" i="11"/>
  <c r="H331" i="11" s="1"/>
  <c r="F332" i="11"/>
  <c r="H332" i="11" s="1"/>
  <c r="F333" i="11"/>
  <c r="H333" i="11" s="1"/>
  <c r="F334" i="11"/>
  <c r="H334" i="11" s="1"/>
  <c r="F335" i="11"/>
  <c r="H335" i="11" s="1"/>
  <c r="F336" i="11"/>
  <c r="H336" i="11" s="1"/>
  <c r="F337" i="11"/>
  <c r="H337" i="11" s="1"/>
  <c r="F338" i="11"/>
  <c r="H338" i="11" s="1"/>
  <c r="F339" i="11"/>
  <c r="H339" i="11" s="1"/>
  <c r="F340" i="11"/>
  <c r="H340" i="11" s="1"/>
  <c r="F341" i="11"/>
  <c r="H341" i="11" s="1"/>
  <c r="F342" i="11"/>
  <c r="H342" i="11" s="1"/>
  <c r="F343" i="11"/>
  <c r="H343" i="11" s="1"/>
  <c r="F344" i="11"/>
  <c r="H344" i="11" s="1"/>
  <c r="F345" i="11"/>
  <c r="H345" i="11" s="1"/>
  <c r="F346" i="11"/>
  <c r="H346" i="11" s="1"/>
  <c r="F347" i="11"/>
  <c r="H347" i="11" s="1"/>
  <c r="F348" i="11"/>
  <c r="H348" i="11" s="1"/>
  <c r="F349" i="11"/>
  <c r="H349" i="11" s="1"/>
  <c r="F350" i="11"/>
  <c r="H350" i="11" s="1"/>
  <c r="F351" i="11"/>
  <c r="H351" i="11" s="1"/>
  <c r="F352" i="11"/>
  <c r="H352" i="11" s="1"/>
  <c r="F353" i="11"/>
  <c r="F354" i="11"/>
  <c r="H354" i="11" s="1"/>
  <c r="F355" i="11"/>
  <c r="H355" i="11" s="1"/>
  <c r="F356" i="11"/>
  <c r="H356" i="11" s="1"/>
  <c r="F357" i="11"/>
  <c r="H357" i="11" s="1"/>
  <c r="F358" i="11"/>
  <c r="H358" i="11" s="1"/>
  <c r="F359" i="11"/>
  <c r="H359" i="11" s="1"/>
  <c r="F360" i="11"/>
  <c r="H360" i="11" s="1"/>
  <c r="F361" i="11"/>
  <c r="H361" i="11" s="1"/>
  <c r="F362" i="11"/>
  <c r="H362" i="11" s="1"/>
  <c r="F363" i="11"/>
  <c r="H363" i="11" s="1"/>
  <c r="F364" i="11"/>
  <c r="H364" i="11" s="1"/>
  <c r="F365" i="11"/>
  <c r="H365" i="11" s="1"/>
  <c r="F366" i="11"/>
  <c r="H366" i="11" s="1"/>
  <c r="F367" i="11"/>
  <c r="H367" i="11" s="1"/>
  <c r="F368" i="11"/>
  <c r="H368" i="11" s="1"/>
  <c r="F369" i="11"/>
  <c r="H369" i="11" s="1"/>
  <c r="F370" i="11"/>
  <c r="H370" i="11" s="1"/>
  <c r="F371" i="11"/>
  <c r="H371" i="11" s="1"/>
  <c r="F372" i="11"/>
  <c r="H372" i="11" s="1"/>
  <c r="F373" i="11"/>
  <c r="H373" i="11" s="1"/>
  <c r="F374" i="11"/>
  <c r="H374" i="11" s="1"/>
  <c r="F375" i="11"/>
  <c r="H375" i="11" s="1"/>
  <c r="F376" i="11"/>
  <c r="H376" i="11" s="1"/>
  <c r="F377" i="11"/>
  <c r="H377" i="11" s="1"/>
  <c r="F378" i="11"/>
  <c r="H378" i="11" s="1"/>
  <c r="F379" i="11"/>
  <c r="H379" i="11" s="1"/>
  <c r="F380" i="11"/>
  <c r="H380" i="11" s="1"/>
  <c r="F381" i="11"/>
  <c r="H381" i="11" s="1"/>
  <c r="F382" i="11"/>
  <c r="H382" i="11" s="1"/>
  <c r="F384" i="11"/>
  <c r="H384" i="11" s="1"/>
  <c r="F385" i="11"/>
  <c r="F386" i="11"/>
  <c r="C12" i="11"/>
  <c r="C2" i="11"/>
  <c r="C3" i="11"/>
  <c r="C4" i="11"/>
  <c r="C5" i="11"/>
  <c r="C6" i="11"/>
  <c r="C7" i="11"/>
  <c r="C8" i="11"/>
  <c r="C9" i="11"/>
  <c r="C10" i="11"/>
  <c r="C11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C122" i="11"/>
  <c r="C123" i="11"/>
  <c r="C124" i="11"/>
  <c r="C125" i="11"/>
  <c r="C126" i="11"/>
  <c r="C128" i="11"/>
  <c r="C129" i="11"/>
  <c r="C130" i="11"/>
  <c r="C131" i="11"/>
  <c r="C132" i="11"/>
  <c r="C133" i="11"/>
  <c r="C134" i="11"/>
  <c r="C135" i="11"/>
  <c r="C136" i="11"/>
  <c r="C137" i="11"/>
  <c r="C138" i="11"/>
  <c r="C139" i="11"/>
  <c r="C140" i="11"/>
  <c r="C141" i="11"/>
  <c r="C142" i="11"/>
  <c r="C143" i="11"/>
  <c r="C144" i="11"/>
  <c r="C145" i="11"/>
  <c r="C146" i="11"/>
  <c r="C147" i="11"/>
  <c r="C148" i="11"/>
  <c r="C149" i="11"/>
  <c r="C150" i="11"/>
  <c r="C151" i="11"/>
  <c r="C152" i="11"/>
  <c r="C153" i="11"/>
  <c r="C154" i="11"/>
  <c r="C155" i="11"/>
  <c r="C156" i="11"/>
  <c r="C157" i="11"/>
  <c r="C158" i="11"/>
  <c r="C159" i="11"/>
  <c r="C160" i="11"/>
  <c r="C161" i="11"/>
  <c r="C162" i="11"/>
  <c r="C163" i="11"/>
  <c r="C164" i="11"/>
  <c r="C165" i="11"/>
  <c r="C166" i="11"/>
  <c r="C167" i="11"/>
  <c r="C168" i="11"/>
  <c r="C169" i="11"/>
  <c r="C170" i="11"/>
  <c r="C171" i="11"/>
  <c r="C172" i="11"/>
  <c r="C173" i="11"/>
  <c r="C174" i="11"/>
  <c r="C175" i="11"/>
  <c r="C176" i="11"/>
  <c r="C177" i="11"/>
  <c r="C178" i="11"/>
  <c r="C179" i="11"/>
  <c r="C180" i="11"/>
  <c r="C181" i="11"/>
  <c r="C182" i="11"/>
  <c r="C183" i="11"/>
  <c r="C184" i="11"/>
  <c r="C185" i="11"/>
  <c r="C186" i="11"/>
  <c r="C187" i="11"/>
  <c r="C188" i="11"/>
  <c r="C189" i="11"/>
  <c r="C190" i="11"/>
  <c r="C191" i="11"/>
  <c r="C192" i="11"/>
  <c r="C193" i="11"/>
  <c r="C194" i="11"/>
  <c r="C195" i="11"/>
  <c r="C196" i="11"/>
  <c r="C197" i="11"/>
  <c r="C198" i="11"/>
  <c r="C199" i="11"/>
  <c r="C200" i="11"/>
  <c r="C201" i="11"/>
  <c r="C202" i="11"/>
  <c r="C203" i="11"/>
  <c r="C204" i="11"/>
  <c r="C205" i="11"/>
  <c r="C206" i="11"/>
  <c r="C207" i="11"/>
  <c r="C208" i="11"/>
  <c r="C209" i="11"/>
  <c r="C210" i="11"/>
  <c r="C211" i="11"/>
  <c r="C212" i="11"/>
  <c r="C213" i="11"/>
  <c r="C214" i="11"/>
  <c r="C215" i="11"/>
  <c r="C216" i="11"/>
  <c r="C217" i="11"/>
  <c r="C218" i="11"/>
  <c r="C219" i="11"/>
  <c r="C220" i="11"/>
  <c r="C221" i="11"/>
  <c r="C222" i="11"/>
  <c r="C224" i="11"/>
  <c r="C225" i="11"/>
  <c r="C226" i="11"/>
  <c r="C227" i="11"/>
  <c r="C228" i="11"/>
  <c r="C229" i="11"/>
  <c r="C230" i="11"/>
  <c r="C231" i="11"/>
  <c r="C232" i="11"/>
  <c r="C233" i="11"/>
  <c r="C234" i="11"/>
  <c r="C235" i="11"/>
  <c r="C236" i="11"/>
  <c r="C237" i="11"/>
  <c r="C238" i="11"/>
  <c r="C239" i="11"/>
  <c r="C240" i="11"/>
  <c r="C241" i="11"/>
  <c r="C242" i="11"/>
  <c r="C243" i="11"/>
  <c r="C244" i="11"/>
  <c r="C245" i="11"/>
  <c r="C246" i="11"/>
  <c r="C247" i="11"/>
  <c r="C248" i="11"/>
  <c r="C249" i="11"/>
  <c r="C250" i="11"/>
  <c r="C251" i="11"/>
  <c r="C252" i="11"/>
  <c r="C253" i="11"/>
  <c r="C254" i="11"/>
  <c r="C255" i="11"/>
  <c r="C256" i="11"/>
  <c r="C257" i="11"/>
  <c r="C258" i="11"/>
  <c r="C259" i="11"/>
  <c r="C260" i="11"/>
  <c r="C261" i="11"/>
  <c r="C262" i="11"/>
  <c r="C263" i="11"/>
  <c r="C264" i="11"/>
  <c r="C265" i="11"/>
  <c r="C266" i="11"/>
  <c r="C267" i="11"/>
  <c r="C268" i="11"/>
  <c r="C269" i="11"/>
  <c r="C270" i="11"/>
  <c r="C271" i="11"/>
  <c r="C272" i="11"/>
  <c r="C273" i="11"/>
  <c r="C274" i="11"/>
  <c r="C275" i="11"/>
  <c r="C276" i="11"/>
  <c r="C277" i="11"/>
  <c r="C278" i="11"/>
  <c r="C279" i="11"/>
  <c r="C280" i="11"/>
  <c r="C281" i="11"/>
  <c r="C282" i="11"/>
  <c r="C283" i="11"/>
  <c r="C284" i="11"/>
  <c r="C285" i="11"/>
  <c r="C286" i="11"/>
  <c r="C288" i="11"/>
  <c r="C289" i="11"/>
  <c r="C290" i="11"/>
  <c r="C291" i="11"/>
  <c r="C292" i="11"/>
  <c r="C293" i="11"/>
  <c r="C294" i="11"/>
  <c r="C295" i="11"/>
  <c r="C296" i="11"/>
  <c r="C297" i="11"/>
  <c r="C298" i="11"/>
  <c r="C299" i="11"/>
  <c r="C300" i="11"/>
  <c r="C301" i="11"/>
  <c r="C302" i="11"/>
  <c r="C303" i="11"/>
  <c r="C304" i="11"/>
  <c r="C305" i="11"/>
  <c r="C306" i="11"/>
  <c r="C307" i="11"/>
  <c r="C308" i="11"/>
  <c r="C309" i="11"/>
  <c r="C310" i="11"/>
  <c r="C311" i="11"/>
  <c r="C312" i="11"/>
  <c r="C313" i="11"/>
  <c r="C314" i="11"/>
  <c r="C315" i="11"/>
  <c r="C316" i="11"/>
  <c r="C317" i="11"/>
  <c r="C318" i="11"/>
  <c r="C319" i="11"/>
  <c r="C320" i="11"/>
  <c r="C321" i="11"/>
  <c r="C322" i="11"/>
  <c r="C323" i="11"/>
  <c r="C324" i="11"/>
  <c r="C325" i="11"/>
  <c r="C326" i="11"/>
  <c r="C327" i="11"/>
  <c r="C328" i="11"/>
  <c r="C329" i="11"/>
  <c r="C330" i="11"/>
  <c r="C331" i="11"/>
  <c r="C332" i="11"/>
  <c r="C333" i="11"/>
  <c r="C334" i="11"/>
  <c r="C335" i="11"/>
  <c r="C336" i="11"/>
  <c r="C337" i="11"/>
  <c r="C338" i="11"/>
  <c r="C339" i="11"/>
  <c r="C340" i="11"/>
  <c r="C341" i="11"/>
  <c r="C342" i="11"/>
  <c r="C343" i="11"/>
  <c r="C344" i="11"/>
  <c r="C345" i="11"/>
  <c r="C346" i="11"/>
  <c r="C347" i="11"/>
  <c r="C348" i="11"/>
  <c r="C349" i="11"/>
  <c r="C350" i="11"/>
  <c r="C351" i="11"/>
  <c r="C352" i="11"/>
  <c r="C353" i="11"/>
  <c r="C354" i="11"/>
  <c r="C355" i="11"/>
  <c r="C356" i="11"/>
  <c r="C357" i="11"/>
  <c r="C358" i="11"/>
  <c r="C359" i="11"/>
  <c r="C360" i="11"/>
  <c r="C361" i="11"/>
  <c r="C362" i="11"/>
  <c r="C363" i="11"/>
  <c r="C364" i="11"/>
  <c r="C365" i="11"/>
  <c r="C366" i="11"/>
  <c r="C367" i="11"/>
  <c r="C368" i="11"/>
  <c r="C369" i="11"/>
  <c r="C370" i="11"/>
  <c r="C371" i="11"/>
  <c r="C372" i="11"/>
  <c r="C373" i="11"/>
  <c r="C374" i="11"/>
  <c r="C375" i="11"/>
  <c r="C376" i="11"/>
  <c r="C377" i="11"/>
  <c r="C378" i="11"/>
  <c r="C379" i="11"/>
  <c r="C380" i="11"/>
  <c r="C381" i="11"/>
  <c r="C382" i="11"/>
  <c r="C384" i="11"/>
  <c r="C385" i="11"/>
  <c r="C386" i="11"/>
  <c r="E2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5" i="11"/>
  <c r="E96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E122" i="11"/>
  <c r="E123" i="11"/>
  <c r="E124" i="11"/>
  <c r="E125" i="11"/>
  <c r="E126" i="11"/>
  <c r="E128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E158" i="11"/>
  <c r="E159" i="11"/>
  <c r="E160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E186" i="11"/>
  <c r="E187" i="11"/>
  <c r="E188" i="11"/>
  <c r="E189" i="11"/>
  <c r="E190" i="11"/>
  <c r="E191" i="11"/>
  <c r="E192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E206" i="11"/>
  <c r="E207" i="11"/>
  <c r="E208" i="11"/>
  <c r="E209" i="11"/>
  <c r="E210" i="11"/>
  <c r="E211" i="11"/>
  <c r="E212" i="11"/>
  <c r="E213" i="11"/>
  <c r="E214" i="11"/>
  <c r="E215" i="11"/>
  <c r="E216" i="11"/>
  <c r="E217" i="11"/>
  <c r="E218" i="11"/>
  <c r="E219" i="11"/>
  <c r="E220" i="11"/>
  <c r="E221" i="11"/>
  <c r="E222" i="11"/>
  <c r="E224" i="11"/>
  <c r="E226" i="11"/>
  <c r="E227" i="11"/>
  <c r="E228" i="11"/>
  <c r="E229" i="1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8" i="11"/>
  <c r="E259" i="11"/>
  <c r="E260" i="11"/>
  <c r="E261" i="11"/>
  <c r="E262" i="11"/>
  <c r="E263" i="11"/>
  <c r="E264" i="11"/>
  <c r="E265" i="11"/>
  <c r="E266" i="11"/>
  <c r="E267" i="11"/>
  <c r="E268" i="11"/>
  <c r="E269" i="11"/>
  <c r="E270" i="11"/>
  <c r="E271" i="11"/>
  <c r="E272" i="11"/>
  <c r="E273" i="11"/>
  <c r="E274" i="11"/>
  <c r="E275" i="11"/>
  <c r="E276" i="11"/>
  <c r="E277" i="11"/>
  <c r="E278" i="11"/>
  <c r="E279" i="11"/>
  <c r="E280" i="11"/>
  <c r="E281" i="11"/>
  <c r="E282" i="11"/>
  <c r="E283" i="11"/>
  <c r="E284" i="11"/>
  <c r="E285" i="11"/>
  <c r="E286" i="11"/>
  <c r="E288" i="11"/>
  <c r="E290" i="11"/>
  <c r="E291" i="11"/>
  <c r="E292" i="11"/>
  <c r="E293" i="11"/>
  <c r="E294" i="11"/>
  <c r="E295" i="11"/>
  <c r="E296" i="11"/>
  <c r="E297" i="11"/>
  <c r="E298" i="11"/>
  <c r="E299" i="11"/>
  <c r="E300" i="11"/>
  <c r="E301" i="11"/>
  <c r="E302" i="11"/>
  <c r="E303" i="11"/>
  <c r="E304" i="11"/>
  <c r="E305" i="11"/>
  <c r="E306" i="11"/>
  <c r="E307" i="11"/>
  <c r="E308" i="11"/>
  <c r="E309" i="11"/>
  <c r="E310" i="11"/>
  <c r="E311" i="11"/>
  <c r="E312" i="11"/>
  <c r="E313" i="11"/>
  <c r="E314" i="11"/>
  <c r="E315" i="11"/>
  <c r="E316" i="11"/>
  <c r="E317" i="11"/>
  <c r="E318" i="11"/>
  <c r="E319" i="11"/>
  <c r="E320" i="11"/>
  <c r="E322" i="11"/>
  <c r="E323" i="11"/>
  <c r="E324" i="11"/>
  <c r="E325" i="11"/>
  <c r="E326" i="11"/>
  <c r="E327" i="11"/>
  <c r="E328" i="11"/>
  <c r="E329" i="11"/>
  <c r="E330" i="11"/>
  <c r="E331" i="11"/>
  <c r="E332" i="11"/>
  <c r="E333" i="11"/>
  <c r="E334" i="11"/>
  <c r="E335" i="11"/>
  <c r="E336" i="11"/>
  <c r="E337" i="11"/>
  <c r="E338" i="11"/>
  <c r="E339" i="11"/>
  <c r="E340" i="11"/>
  <c r="E341" i="11"/>
  <c r="E342" i="11"/>
  <c r="E343" i="11"/>
  <c r="E344" i="11"/>
  <c r="E345" i="11"/>
  <c r="E346" i="11"/>
  <c r="E347" i="11"/>
  <c r="E348" i="11"/>
  <c r="E349" i="11"/>
  <c r="E350" i="11"/>
  <c r="E351" i="11"/>
  <c r="E352" i="11"/>
  <c r="E354" i="11"/>
  <c r="E355" i="11"/>
  <c r="E356" i="11"/>
  <c r="E357" i="11"/>
  <c r="E358" i="11"/>
  <c r="E359" i="11"/>
  <c r="E360" i="11"/>
  <c r="E361" i="11"/>
  <c r="E362" i="11"/>
  <c r="E363" i="11"/>
  <c r="E364" i="11"/>
  <c r="E365" i="11"/>
  <c r="E366" i="11"/>
  <c r="E367" i="11"/>
  <c r="E368" i="11"/>
  <c r="E369" i="11"/>
  <c r="E370" i="11"/>
  <c r="E371" i="11"/>
  <c r="E372" i="11"/>
  <c r="E373" i="11"/>
  <c r="E374" i="11"/>
  <c r="E375" i="11"/>
  <c r="E376" i="11"/>
  <c r="E377" i="11"/>
  <c r="E378" i="11"/>
  <c r="E379" i="11"/>
  <c r="E380" i="11"/>
  <c r="E381" i="11"/>
  <c r="E382" i="11"/>
  <c r="E384" i="11"/>
  <c r="E386" i="11"/>
  <c r="E3" i="11"/>
  <c r="E2" i="2"/>
  <c r="M2" i="11"/>
  <c r="M3" i="11"/>
  <c r="M4" i="11"/>
  <c r="M5" i="11"/>
  <c r="M6" i="11"/>
  <c r="M7" i="11"/>
  <c r="M8" i="11"/>
  <c r="M9" i="11"/>
  <c r="M10" i="11"/>
  <c r="M11" i="11"/>
  <c r="M12" i="11"/>
  <c r="M13" i="11"/>
  <c r="M14" i="11"/>
  <c r="M15" i="11"/>
  <c r="M16" i="11"/>
  <c r="M17" i="11"/>
  <c r="M18" i="11"/>
  <c r="M19" i="11"/>
  <c r="M20" i="11"/>
  <c r="M21" i="11"/>
  <c r="M22" i="11"/>
  <c r="M23" i="11"/>
  <c r="M24" i="11"/>
  <c r="M25" i="11"/>
  <c r="M26" i="11"/>
  <c r="M27" i="11"/>
  <c r="M28" i="11"/>
  <c r="M29" i="11"/>
  <c r="M30" i="11"/>
  <c r="M31" i="11"/>
  <c r="M32" i="11"/>
  <c r="M34" i="11"/>
  <c r="M35" i="11"/>
  <c r="M36" i="11"/>
  <c r="M37" i="11"/>
  <c r="M38" i="11"/>
  <c r="M39" i="11"/>
  <c r="M40" i="11"/>
  <c r="M41" i="11"/>
  <c r="M42" i="11"/>
  <c r="M43" i="11"/>
  <c r="M44" i="11"/>
  <c r="M45" i="11"/>
  <c r="M46" i="11"/>
  <c r="M47" i="11"/>
  <c r="M48" i="11"/>
  <c r="M49" i="11"/>
  <c r="M50" i="11"/>
  <c r="M51" i="11"/>
  <c r="M52" i="11"/>
  <c r="M53" i="11"/>
  <c r="M54" i="11"/>
  <c r="M55" i="11"/>
  <c r="M56" i="11"/>
  <c r="M57" i="11"/>
  <c r="M58" i="11"/>
  <c r="M59" i="11"/>
  <c r="M60" i="11"/>
  <c r="M61" i="11"/>
  <c r="M62" i="11"/>
  <c r="M63" i="11"/>
  <c r="M64" i="11"/>
  <c r="M67" i="11"/>
  <c r="M68" i="11"/>
  <c r="M69" i="11"/>
  <c r="M70" i="11"/>
  <c r="M71" i="11"/>
  <c r="M72" i="11"/>
  <c r="M73" i="11"/>
  <c r="M74" i="11"/>
  <c r="M75" i="11"/>
  <c r="M76" i="11"/>
  <c r="M77" i="11"/>
  <c r="M78" i="11"/>
  <c r="M79" i="11"/>
  <c r="M80" i="11"/>
  <c r="M81" i="11"/>
  <c r="M82" i="11"/>
  <c r="M83" i="11"/>
  <c r="M84" i="11"/>
  <c r="M85" i="11"/>
  <c r="M86" i="11"/>
  <c r="M87" i="11"/>
  <c r="M88" i="11"/>
  <c r="M89" i="11"/>
  <c r="M90" i="11"/>
  <c r="M91" i="11"/>
  <c r="M92" i="11"/>
  <c r="M93" i="11"/>
  <c r="M95" i="11"/>
  <c r="M96" i="11"/>
  <c r="M97" i="11"/>
  <c r="M98" i="11"/>
  <c r="M99" i="11"/>
  <c r="M100" i="11"/>
  <c r="M101" i="11"/>
  <c r="M102" i="11"/>
  <c r="M103" i="11"/>
  <c r="M104" i="11"/>
  <c r="M105" i="11"/>
  <c r="M106" i="11"/>
  <c r="M107" i="11"/>
  <c r="M108" i="11"/>
  <c r="M109" i="11"/>
  <c r="M110" i="11"/>
  <c r="M111" i="11"/>
  <c r="M112" i="11"/>
  <c r="M113" i="11"/>
  <c r="M114" i="11"/>
  <c r="M115" i="11"/>
  <c r="M116" i="11"/>
  <c r="M117" i="11"/>
  <c r="M118" i="11"/>
  <c r="M119" i="11"/>
  <c r="M120" i="11"/>
  <c r="M121" i="11"/>
  <c r="M122" i="11"/>
  <c r="M123" i="11"/>
  <c r="M124" i="11"/>
  <c r="M125" i="11"/>
  <c r="M126" i="11"/>
  <c r="M128" i="11"/>
  <c r="M130" i="11"/>
  <c r="M131" i="11"/>
  <c r="M132" i="11"/>
  <c r="M133" i="11"/>
  <c r="M134" i="11"/>
  <c r="M135" i="11"/>
  <c r="M136" i="11"/>
  <c r="M137" i="11"/>
  <c r="M138" i="11"/>
  <c r="M139" i="11"/>
  <c r="M140" i="11"/>
  <c r="M141" i="11"/>
  <c r="M142" i="11"/>
  <c r="M143" i="11"/>
  <c r="M144" i="11"/>
  <c r="M145" i="11"/>
  <c r="M146" i="11"/>
  <c r="M147" i="11"/>
  <c r="M148" i="11"/>
  <c r="M149" i="11"/>
  <c r="M150" i="11"/>
  <c r="M151" i="11"/>
  <c r="M152" i="11"/>
  <c r="M153" i="11"/>
  <c r="M154" i="11"/>
  <c r="M155" i="11"/>
  <c r="M156" i="11"/>
  <c r="M157" i="11"/>
  <c r="M158" i="11"/>
  <c r="M159" i="11"/>
  <c r="M160" i="11"/>
  <c r="M162" i="11"/>
  <c r="M163" i="11"/>
  <c r="M164" i="11"/>
  <c r="M165" i="11"/>
  <c r="M166" i="11"/>
  <c r="M167" i="11"/>
  <c r="M168" i="11"/>
  <c r="M169" i="11"/>
  <c r="M170" i="11"/>
  <c r="M171" i="11"/>
  <c r="M172" i="11"/>
  <c r="M173" i="11"/>
  <c r="M174" i="11"/>
  <c r="M175" i="11"/>
  <c r="M176" i="11"/>
  <c r="M177" i="11"/>
  <c r="M178" i="11"/>
  <c r="M179" i="11"/>
  <c r="M180" i="11"/>
  <c r="M181" i="11"/>
  <c r="M182" i="11"/>
  <c r="M183" i="11"/>
  <c r="M184" i="11"/>
  <c r="M185" i="11"/>
  <c r="M186" i="11"/>
  <c r="M187" i="11"/>
  <c r="M188" i="11"/>
  <c r="M189" i="11"/>
  <c r="M190" i="11"/>
  <c r="M191" i="11"/>
  <c r="M192" i="11"/>
  <c r="M194" i="11"/>
  <c r="M195" i="11"/>
  <c r="M196" i="11"/>
  <c r="M197" i="11"/>
  <c r="M198" i="11"/>
  <c r="M199" i="11"/>
  <c r="M200" i="11"/>
  <c r="M201" i="11"/>
  <c r="M202" i="11"/>
  <c r="M203" i="11"/>
  <c r="M204" i="11"/>
  <c r="M205" i="11"/>
  <c r="M206" i="11"/>
  <c r="M207" i="11"/>
  <c r="M208" i="11"/>
  <c r="M209" i="11"/>
  <c r="M210" i="11"/>
  <c r="M211" i="11"/>
  <c r="M212" i="11"/>
  <c r="M213" i="11"/>
  <c r="M214" i="11"/>
  <c r="M215" i="11"/>
  <c r="M216" i="11"/>
  <c r="M217" i="11"/>
  <c r="M218" i="11"/>
  <c r="M219" i="11"/>
  <c r="M220" i="11"/>
  <c r="M221" i="11"/>
  <c r="M222" i="11"/>
  <c r="M224" i="11"/>
  <c r="M226" i="11"/>
  <c r="M227" i="11"/>
  <c r="M228" i="11"/>
  <c r="M229" i="11"/>
  <c r="M230" i="11"/>
  <c r="M231" i="11"/>
  <c r="M232" i="11"/>
  <c r="M233" i="11"/>
  <c r="M234" i="11"/>
  <c r="M235" i="11"/>
  <c r="M236" i="11"/>
  <c r="M237" i="11"/>
  <c r="M238" i="11"/>
  <c r="M239" i="11"/>
  <c r="M240" i="11"/>
  <c r="M241" i="11"/>
  <c r="M242" i="11"/>
  <c r="M243" i="11"/>
  <c r="M244" i="11"/>
  <c r="M245" i="11"/>
  <c r="M246" i="11"/>
  <c r="M247" i="11"/>
  <c r="M248" i="11"/>
  <c r="M249" i="11"/>
  <c r="M250" i="11"/>
  <c r="M251" i="11"/>
  <c r="M252" i="11"/>
  <c r="M253" i="11"/>
  <c r="M254" i="11"/>
  <c r="M255" i="11"/>
  <c r="M256" i="11"/>
  <c r="M258" i="11"/>
  <c r="M259" i="11"/>
  <c r="M260" i="11"/>
  <c r="M261" i="11"/>
  <c r="M262" i="11"/>
  <c r="M263" i="11"/>
  <c r="M264" i="11"/>
  <c r="M265" i="11"/>
  <c r="M266" i="11"/>
  <c r="M267" i="11"/>
  <c r="M268" i="11"/>
  <c r="M269" i="11"/>
  <c r="M270" i="11"/>
  <c r="M271" i="11"/>
  <c r="M272" i="11"/>
  <c r="M273" i="11"/>
  <c r="M274" i="11"/>
  <c r="M275" i="11"/>
  <c r="M276" i="11"/>
  <c r="M277" i="11"/>
  <c r="M278" i="11"/>
  <c r="M279" i="11"/>
  <c r="M280" i="11"/>
  <c r="M281" i="11"/>
  <c r="M282" i="11"/>
  <c r="M283" i="11"/>
  <c r="M284" i="11"/>
  <c r="M285" i="11"/>
  <c r="M286" i="11"/>
  <c r="M288" i="11"/>
  <c r="M290" i="11"/>
  <c r="M291" i="11"/>
  <c r="M292" i="11"/>
  <c r="M293" i="11"/>
  <c r="M294" i="11"/>
  <c r="M295" i="11"/>
  <c r="M296" i="11"/>
  <c r="M297" i="11"/>
  <c r="M298" i="11"/>
  <c r="M299" i="11"/>
  <c r="M300" i="11"/>
  <c r="M301" i="11"/>
  <c r="M302" i="11"/>
  <c r="M303" i="11"/>
  <c r="M304" i="11"/>
  <c r="M305" i="11"/>
  <c r="M306" i="11"/>
  <c r="M307" i="11"/>
  <c r="M308" i="11"/>
  <c r="M309" i="11"/>
  <c r="M310" i="11"/>
  <c r="M311" i="11"/>
  <c r="M312" i="11"/>
  <c r="M313" i="11"/>
  <c r="M314" i="11"/>
  <c r="M315" i="11"/>
  <c r="M316" i="11"/>
  <c r="M317" i="11"/>
  <c r="M318" i="11"/>
  <c r="M319" i="11"/>
  <c r="M320" i="11"/>
  <c r="M322" i="11"/>
  <c r="M323" i="11"/>
  <c r="M324" i="11"/>
  <c r="M325" i="11"/>
  <c r="M326" i="11"/>
  <c r="M327" i="11"/>
  <c r="M328" i="11"/>
  <c r="M329" i="11"/>
  <c r="M330" i="11"/>
  <c r="M331" i="11"/>
  <c r="M332" i="11"/>
  <c r="M333" i="11"/>
  <c r="M334" i="11"/>
  <c r="M335" i="11"/>
  <c r="M336" i="11"/>
  <c r="M337" i="11"/>
  <c r="M338" i="11"/>
  <c r="M339" i="11"/>
  <c r="M340" i="11"/>
  <c r="M341" i="11"/>
  <c r="M342" i="11"/>
  <c r="M343" i="11"/>
  <c r="M344" i="11"/>
  <c r="M345" i="11"/>
  <c r="M346" i="11"/>
  <c r="M347" i="11"/>
  <c r="M348" i="11"/>
  <c r="M349" i="11"/>
  <c r="M350" i="11"/>
  <c r="M351" i="11"/>
  <c r="M352" i="11"/>
  <c r="M354" i="11"/>
  <c r="M355" i="11"/>
  <c r="M356" i="11"/>
  <c r="M357" i="11"/>
  <c r="M358" i="11"/>
  <c r="M359" i="11"/>
  <c r="M360" i="11"/>
  <c r="M361" i="11"/>
  <c r="M362" i="11"/>
  <c r="M363" i="11"/>
  <c r="M364" i="11"/>
  <c r="M365" i="11"/>
  <c r="M366" i="11"/>
  <c r="M367" i="11"/>
  <c r="M368" i="11"/>
  <c r="M369" i="11"/>
  <c r="M370" i="11"/>
  <c r="M371" i="11"/>
  <c r="M372" i="11"/>
  <c r="M373" i="11"/>
  <c r="M374" i="11"/>
  <c r="M375" i="11"/>
  <c r="M376" i="11"/>
  <c r="M377" i="11"/>
  <c r="M378" i="11"/>
  <c r="M379" i="11"/>
  <c r="M380" i="11"/>
  <c r="M381" i="11"/>
  <c r="M382" i="11"/>
  <c r="M384" i="11"/>
  <c r="M386" i="11"/>
  <c r="E11" i="10"/>
  <c r="D11" i="10"/>
  <c r="E8" i="10"/>
  <c r="D8" i="10"/>
  <c r="E5" i="10"/>
  <c r="D5" i="10"/>
  <c r="E2" i="10"/>
  <c r="D2" i="10"/>
  <c r="C11" i="10"/>
  <c r="C8" i="10"/>
  <c r="C5" i="10"/>
  <c r="C2" i="10"/>
  <c r="B11" i="10"/>
  <c r="B8" i="10"/>
  <c r="B2" i="10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F2" i="2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C3" i="2"/>
  <c r="F3" i="2"/>
  <c r="E3" i="2"/>
  <c r="F4" i="2"/>
  <c r="E4" i="2"/>
  <c r="C4" i="2"/>
  <c r="F5" i="2"/>
  <c r="E5" i="2"/>
  <c r="C5" i="2"/>
  <c r="F6" i="2"/>
  <c r="E6" i="2"/>
  <c r="C6" i="2"/>
  <c r="F7" i="2"/>
  <c r="E7" i="2"/>
  <c r="C7" i="2"/>
  <c r="F8" i="2"/>
  <c r="E8" i="2"/>
  <c r="C8" i="2"/>
  <c r="F9" i="2"/>
  <c r="E9" i="2"/>
  <c r="C9" i="2"/>
  <c r="F10" i="2"/>
  <c r="E10" i="2"/>
  <c r="C10" i="2"/>
  <c r="F11" i="2"/>
  <c r="E11" i="2"/>
  <c r="C11" i="2"/>
  <c r="F12" i="2"/>
  <c r="E12" i="2"/>
  <c r="C12" i="2"/>
  <c r="F13" i="2"/>
  <c r="E13" i="2"/>
  <c r="C13" i="2"/>
  <c r="F14" i="2"/>
  <c r="E14" i="2"/>
  <c r="C14" i="2"/>
  <c r="F15" i="2"/>
  <c r="E15" i="2"/>
  <c r="C15" i="2"/>
  <c r="F16" i="2"/>
  <c r="E16" i="2"/>
  <c r="C16" i="2"/>
  <c r="F17" i="2"/>
  <c r="E17" i="2"/>
  <c r="C17" i="2"/>
  <c r="F18" i="2"/>
  <c r="E18" i="2"/>
  <c r="C18" i="2"/>
  <c r="F19" i="2"/>
  <c r="E19" i="2"/>
  <c r="C19" i="2"/>
  <c r="F20" i="2"/>
  <c r="E20" i="2"/>
  <c r="C20" i="2"/>
  <c r="F21" i="2"/>
  <c r="E21" i="2"/>
  <c r="C21" i="2"/>
  <c r="F22" i="2"/>
  <c r="E22" i="2"/>
  <c r="C22" i="2"/>
  <c r="F23" i="2"/>
  <c r="E23" i="2"/>
  <c r="C23" i="2"/>
  <c r="F24" i="2"/>
  <c r="E24" i="2"/>
  <c r="C24" i="2"/>
  <c r="F25" i="2"/>
  <c r="E25" i="2"/>
  <c r="C25" i="2"/>
  <c r="F26" i="2"/>
  <c r="E26" i="2"/>
  <c r="C26" i="2"/>
  <c r="F27" i="2"/>
  <c r="E27" i="2"/>
  <c r="C27" i="2"/>
  <c r="F28" i="2"/>
  <c r="E28" i="2"/>
  <c r="C28" i="2"/>
  <c r="F29" i="2"/>
  <c r="E29" i="2"/>
  <c r="C29" i="2"/>
  <c r="F32" i="2"/>
  <c r="E32" i="2"/>
  <c r="C32" i="2"/>
  <c r="F35" i="2"/>
  <c r="E35" i="2"/>
  <c r="C35" i="2"/>
  <c r="F36" i="2"/>
  <c r="E36" i="2"/>
  <c r="C36" i="2"/>
  <c r="F37" i="2"/>
  <c r="E37" i="2"/>
  <c r="C37" i="2"/>
  <c r="F38" i="2"/>
  <c r="E38" i="2"/>
  <c r="C38" i="2"/>
  <c r="F39" i="2"/>
  <c r="E39" i="2"/>
  <c r="C39" i="2"/>
  <c r="F40" i="2"/>
  <c r="E40" i="2"/>
  <c r="C40" i="2"/>
  <c r="F41" i="2"/>
  <c r="E41" i="2"/>
  <c r="C41" i="2"/>
  <c r="F42" i="2"/>
  <c r="E42" i="2"/>
  <c r="C42" i="2"/>
  <c r="F43" i="2"/>
  <c r="E43" i="2"/>
  <c r="C43" i="2"/>
  <c r="F44" i="2"/>
  <c r="E44" i="2"/>
  <c r="C44" i="2"/>
  <c r="F45" i="2"/>
  <c r="E45" i="2"/>
  <c r="C45" i="2"/>
  <c r="F46" i="2"/>
  <c r="E46" i="2"/>
  <c r="C46" i="2"/>
  <c r="F47" i="2"/>
  <c r="E47" i="2"/>
  <c r="C47" i="2"/>
  <c r="F48" i="2"/>
  <c r="E48" i="2"/>
  <c r="C48" i="2"/>
  <c r="F49" i="2"/>
  <c r="E49" i="2"/>
  <c r="C49" i="2"/>
  <c r="F50" i="2"/>
  <c r="E50" i="2"/>
  <c r="C50" i="2"/>
  <c r="F51" i="2"/>
  <c r="E51" i="2"/>
  <c r="C51" i="2"/>
  <c r="F52" i="2"/>
  <c r="E52" i="2"/>
  <c r="C52" i="2"/>
  <c r="F53" i="2"/>
  <c r="E53" i="2"/>
  <c r="C53" i="2"/>
  <c r="F54" i="2"/>
  <c r="E54" i="2"/>
  <c r="C54" i="2"/>
  <c r="F55" i="2"/>
  <c r="E55" i="2"/>
  <c r="C55" i="2"/>
  <c r="F56" i="2"/>
  <c r="E56" i="2"/>
  <c r="C56" i="2"/>
  <c r="F57" i="2"/>
  <c r="E57" i="2"/>
  <c r="C57" i="2"/>
  <c r="F58" i="2"/>
  <c r="E58" i="2"/>
  <c r="C58" i="2"/>
  <c r="F59" i="2"/>
  <c r="E59" i="2"/>
  <c r="C59" i="2"/>
  <c r="F60" i="2"/>
  <c r="E60" i="2"/>
  <c r="C60" i="2"/>
  <c r="F61" i="2"/>
  <c r="E61" i="2"/>
  <c r="C61" i="2"/>
  <c r="F63" i="2"/>
  <c r="E63" i="2"/>
  <c r="C63" i="2"/>
  <c r="F64" i="2"/>
  <c r="E64" i="2"/>
  <c r="C64" i="2"/>
  <c r="F67" i="2"/>
  <c r="E67" i="2"/>
  <c r="C67" i="2"/>
  <c r="F68" i="2"/>
  <c r="E68" i="2"/>
  <c r="C68" i="2"/>
  <c r="F69" i="2"/>
  <c r="E69" i="2"/>
  <c r="C69" i="2"/>
  <c r="F70" i="2"/>
  <c r="E70" i="2"/>
  <c r="C70" i="2"/>
  <c r="F71" i="2"/>
  <c r="E71" i="2"/>
  <c r="C71" i="2"/>
  <c r="F72" i="2"/>
  <c r="E72" i="2"/>
  <c r="C72" i="2"/>
  <c r="F73" i="2"/>
  <c r="E73" i="2"/>
  <c r="C73" i="2"/>
  <c r="F74" i="2"/>
  <c r="E74" i="2"/>
  <c r="C74" i="2"/>
  <c r="F75" i="2"/>
  <c r="E75" i="2"/>
  <c r="C75" i="2"/>
  <c r="F76" i="2"/>
  <c r="E76" i="2"/>
  <c r="C76" i="2"/>
  <c r="F77" i="2"/>
  <c r="E77" i="2"/>
  <c r="C77" i="2"/>
  <c r="F78" i="2"/>
  <c r="E78" i="2"/>
  <c r="C78" i="2"/>
  <c r="F79" i="2"/>
  <c r="E79" i="2"/>
  <c r="C79" i="2"/>
  <c r="F80" i="2"/>
  <c r="E80" i="2"/>
  <c r="C80" i="2"/>
  <c r="F81" i="2"/>
  <c r="E81" i="2"/>
  <c r="C81" i="2"/>
  <c r="F82" i="2"/>
  <c r="E82" i="2"/>
  <c r="C82" i="2"/>
  <c r="F83" i="2"/>
  <c r="E83" i="2"/>
  <c r="C83" i="2"/>
  <c r="F84" i="2"/>
  <c r="E84" i="2"/>
  <c r="C84" i="2"/>
  <c r="F85" i="2"/>
  <c r="E85" i="2"/>
  <c r="C85" i="2"/>
  <c r="F86" i="2"/>
  <c r="E86" i="2"/>
  <c r="C86" i="2"/>
  <c r="F87" i="2"/>
  <c r="E87" i="2"/>
  <c r="C87" i="2"/>
  <c r="F88" i="2"/>
  <c r="E88" i="2"/>
  <c r="C88" i="2"/>
  <c r="F89" i="2"/>
  <c r="E89" i="2"/>
  <c r="C89" i="2"/>
  <c r="F90" i="2"/>
  <c r="E90" i="2"/>
  <c r="C90" i="2"/>
  <c r="F91" i="2"/>
  <c r="E91" i="2"/>
  <c r="C91" i="2"/>
  <c r="F92" i="2"/>
  <c r="E92" i="2"/>
  <c r="C92" i="2"/>
  <c r="F93" i="2"/>
  <c r="E93" i="2"/>
  <c r="C93" i="2"/>
  <c r="F94" i="2"/>
  <c r="E94" i="2"/>
  <c r="C94" i="2"/>
  <c r="F95" i="2"/>
  <c r="E95" i="2"/>
  <c r="C95" i="2"/>
  <c r="F96" i="2"/>
  <c r="E96" i="2"/>
  <c r="C96" i="2"/>
  <c r="F99" i="2"/>
  <c r="E99" i="2"/>
  <c r="C99" i="2"/>
  <c r="F100" i="2"/>
  <c r="E100" i="2"/>
  <c r="C100" i="2"/>
  <c r="F101" i="2"/>
  <c r="E101" i="2"/>
  <c r="C101" i="2"/>
  <c r="F102" i="2"/>
  <c r="E102" i="2"/>
  <c r="C102" i="2"/>
  <c r="F103" i="2"/>
  <c r="E103" i="2"/>
  <c r="C103" i="2"/>
  <c r="F104" i="2"/>
  <c r="E104" i="2"/>
  <c r="C104" i="2"/>
  <c r="F105" i="2"/>
  <c r="E105" i="2"/>
  <c r="C105" i="2"/>
  <c r="F106" i="2"/>
  <c r="E106" i="2"/>
  <c r="C106" i="2"/>
  <c r="F107" i="2"/>
  <c r="E107" i="2"/>
  <c r="C107" i="2"/>
  <c r="F108" i="2"/>
  <c r="E108" i="2"/>
  <c r="C108" i="2"/>
  <c r="F109" i="2"/>
  <c r="E109" i="2"/>
  <c r="C109" i="2"/>
  <c r="F110" i="2"/>
  <c r="E110" i="2"/>
  <c r="C110" i="2"/>
  <c r="F111" i="2"/>
  <c r="E111" i="2"/>
  <c r="C111" i="2"/>
  <c r="F112" i="2"/>
  <c r="E112" i="2"/>
  <c r="C112" i="2"/>
  <c r="F113" i="2"/>
  <c r="E113" i="2"/>
  <c r="C113" i="2"/>
  <c r="F114" i="2"/>
  <c r="E114" i="2"/>
  <c r="C114" i="2"/>
  <c r="F115" i="2"/>
  <c r="E115" i="2"/>
  <c r="C115" i="2"/>
  <c r="F116" i="2"/>
  <c r="E116" i="2"/>
  <c r="C116" i="2"/>
  <c r="F117" i="2"/>
  <c r="E117" i="2"/>
  <c r="C117" i="2"/>
  <c r="F118" i="2"/>
  <c r="E118" i="2"/>
  <c r="C118" i="2"/>
  <c r="F119" i="2"/>
  <c r="E119" i="2"/>
  <c r="C119" i="2"/>
  <c r="F120" i="2"/>
  <c r="E120" i="2"/>
  <c r="C120" i="2"/>
  <c r="F121" i="2"/>
  <c r="E121" i="2"/>
  <c r="C121" i="2"/>
  <c r="F122" i="2"/>
  <c r="E122" i="2"/>
  <c r="C122" i="2"/>
  <c r="F123" i="2"/>
  <c r="E123" i="2"/>
  <c r="C123" i="2"/>
  <c r="F124" i="2"/>
  <c r="E124" i="2"/>
  <c r="C124" i="2"/>
  <c r="F125" i="2"/>
  <c r="E125" i="2"/>
  <c r="C125" i="2"/>
  <c r="F126" i="2"/>
  <c r="E126" i="2"/>
  <c r="C126" i="2"/>
  <c r="F127" i="2"/>
  <c r="E127" i="2"/>
  <c r="C127" i="2"/>
  <c r="F128" i="2"/>
  <c r="E128" i="2"/>
  <c r="C128" i="2"/>
  <c r="F131" i="2"/>
  <c r="E131" i="2"/>
  <c r="C131" i="2"/>
  <c r="F132" i="2"/>
  <c r="E132" i="2"/>
  <c r="C132" i="2"/>
  <c r="F133" i="2"/>
  <c r="E133" i="2"/>
  <c r="C133" i="2"/>
  <c r="F134" i="2"/>
  <c r="E134" i="2"/>
  <c r="C134" i="2"/>
  <c r="F135" i="2"/>
  <c r="E135" i="2"/>
  <c r="C135" i="2"/>
  <c r="F136" i="2"/>
  <c r="E136" i="2"/>
  <c r="C136" i="2"/>
  <c r="F137" i="2"/>
  <c r="E137" i="2"/>
  <c r="C137" i="2"/>
  <c r="F138" i="2"/>
  <c r="E138" i="2"/>
  <c r="C138" i="2"/>
  <c r="F139" i="2"/>
  <c r="E139" i="2"/>
  <c r="C139" i="2"/>
  <c r="F140" i="2"/>
  <c r="E140" i="2"/>
  <c r="C140" i="2"/>
  <c r="F141" i="2"/>
  <c r="E141" i="2"/>
  <c r="C141" i="2"/>
  <c r="F142" i="2"/>
  <c r="E142" i="2"/>
  <c r="C142" i="2"/>
  <c r="F143" i="2"/>
  <c r="E143" i="2"/>
  <c r="C143" i="2"/>
  <c r="F144" i="2"/>
  <c r="E144" i="2"/>
  <c r="C144" i="2"/>
  <c r="F145" i="2"/>
  <c r="E145" i="2"/>
  <c r="C145" i="2"/>
  <c r="F146" i="2"/>
  <c r="E146" i="2"/>
  <c r="C146" i="2"/>
  <c r="F147" i="2"/>
  <c r="E147" i="2"/>
  <c r="C147" i="2"/>
  <c r="F148" i="2"/>
  <c r="E148" i="2"/>
  <c r="C148" i="2"/>
  <c r="F149" i="2"/>
  <c r="E149" i="2"/>
  <c r="C149" i="2"/>
  <c r="F150" i="2"/>
  <c r="E150" i="2"/>
  <c r="C150" i="2"/>
  <c r="F151" i="2"/>
  <c r="E151" i="2"/>
  <c r="C151" i="2"/>
  <c r="F152" i="2"/>
  <c r="E152" i="2"/>
  <c r="C152" i="2"/>
  <c r="F153" i="2"/>
  <c r="E153" i="2"/>
  <c r="C153" i="2"/>
  <c r="F154" i="2"/>
  <c r="E154" i="2"/>
  <c r="C154" i="2"/>
  <c r="F155" i="2"/>
  <c r="E155" i="2"/>
  <c r="C155" i="2"/>
  <c r="F156" i="2"/>
  <c r="E156" i="2"/>
  <c r="C156" i="2"/>
  <c r="F157" i="2"/>
  <c r="E157" i="2"/>
  <c r="C157" i="2"/>
  <c r="F158" i="2"/>
  <c r="E158" i="2"/>
  <c r="C158" i="2"/>
  <c r="F159" i="2"/>
  <c r="E159" i="2"/>
  <c r="C159" i="2"/>
  <c r="F160" i="2"/>
  <c r="E160" i="2"/>
  <c r="C160" i="2"/>
  <c r="F163" i="2"/>
  <c r="E163" i="2"/>
  <c r="C163" i="2"/>
  <c r="F164" i="2"/>
  <c r="E164" i="2"/>
  <c r="C164" i="2"/>
  <c r="F165" i="2"/>
  <c r="E165" i="2"/>
  <c r="C165" i="2"/>
  <c r="F166" i="2"/>
  <c r="E166" i="2"/>
  <c r="C166" i="2"/>
  <c r="F167" i="2"/>
  <c r="E167" i="2"/>
  <c r="C167" i="2"/>
  <c r="F168" i="2"/>
  <c r="E168" i="2"/>
  <c r="C168" i="2"/>
  <c r="F169" i="2"/>
  <c r="E169" i="2"/>
  <c r="C169" i="2"/>
  <c r="F170" i="2"/>
  <c r="E170" i="2"/>
  <c r="C170" i="2"/>
  <c r="F171" i="2"/>
  <c r="E171" i="2"/>
  <c r="C171" i="2"/>
  <c r="F172" i="2"/>
  <c r="E172" i="2"/>
  <c r="C172" i="2"/>
  <c r="F173" i="2"/>
  <c r="E173" i="2"/>
  <c r="C173" i="2"/>
  <c r="F174" i="2"/>
  <c r="E174" i="2"/>
  <c r="C174" i="2"/>
  <c r="F175" i="2"/>
  <c r="E175" i="2"/>
  <c r="C175" i="2"/>
  <c r="F176" i="2"/>
  <c r="E176" i="2"/>
  <c r="C176" i="2"/>
  <c r="F177" i="2"/>
  <c r="E177" i="2"/>
  <c r="C177" i="2"/>
  <c r="F178" i="2"/>
  <c r="E178" i="2"/>
  <c r="C178" i="2"/>
  <c r="F179" i="2"/>
  <c r="E179" i="2"/>
  <c r="C179" i="2"/>
  <c r="F180" i="2"/>
  <c r="E180" i="2"/>
  <c r="C180" i="2"/>
  <c r="F181" i="2"/>
  <c r="E181" i="2"/>
  <c r="C181" i="2"/>
  <c r="F182" i="2"/>
  <c r="E182" i="2"/>
  <c r="C182" i="2"/>
  <c r="F183" i="2"/>
  <c r="E183" i="2"/>
  <c r="C183" i="2"/>
  <c r="F184" i="2"/>
  <c r="E184" i="2"/>
  <c r="C184" i="2"/>
  <c r="F185" i="2"/>
  <c r="E185" i="2"/>
  <c r="C185" i="2"/>
  <c r="F186" i="2"/>
  <c r="E186" i="2"/>
  <c r="C186" i="2"/>
  <c r="F187" i="2"/>
  <c r="E187" i="2"/>
  <c r="C187" i="2"/>
  <c r="F188" i="2"/>
  <c r="E188" i="2"/>
  <c r="C188" i="2"/>
  <c r="F189" i="2"/>
  <c r="E189" i="2"/>
  <c r="C189" i="2"/>
  <c r="F190" i="2"/>
  <c r="E190" i="2"/>
  <c r="C190" i="2"/>
  <c r="F191" i="2"/>
  <c r="E191" i="2"/>
  <c r="C191" i="2"/>
  <c r="F192" i="2"/>
  <c r="E192" i="2"/>
  <c r="C192" i="2"/>
  <c r="F195" i="2"/>
  <c r="E195" i="2"/>
  <c r="C195" i="2"/>
  <c r="F196" i="2"/>
  <c r="E196" i="2"/>
  <c r="C196" i="2"/>
  <c r="F197" i="2"/>
  <c r="E197" i="2"/>
  <c r="C197" i="2"/>
  <c r="F198" i="2"/>
  <c r="E198" i="2"/>
  <c r="C198" i="2"/>
  <c r="F199" i="2"/>
  <c r="E199" i="2"/>
  <c r="C199" i="2"/>
  <c r="F200" i="2"/>
  <c r="E200" i="2"/>
  <c r="C200" i="2"/>
  <c r="F201" i="2"/>
  <c r="E201" i="2"/>
  <c r="C201" i="2"/>
  <c r="F202" i="2"/>
  <c r="E202" i="2"/>
  <c r="C202" i="2"/>
  <c r="F203" i="2"/>
  <c r="E203" i="2"/>
  <c r="C203" i="2"/>
  <c r="F204" i="2"/>
  <c r="E204" i="2"/>
  <c r="C204" i="2"/>
  <c r="F205" i="2"/>
  <c r="E205" i="2"/>
  <c r="C205" i="2"/>
  <c r="F206" i="2"/>
  <c r="E206" i="2"/>
  <c r="C206" i="2"/>
  <c r="F207" i="2"/>
  <c r="E207" i="2"/>
  <c r="C207" i="2"/>
  <c r="F208" i="2"/>
  <c r="E208" i="2"/>
  <c r="C208" i="2"/>
  <c r="F209" i="2"/>
  <c r="E209" i="2"/>
  <c r="C209" i="2"/>
  <c r="F210" i="2"/>
  <c r="E210" i="2"/>
  <c r="C210" i="2"/>
  <c r="F211" i="2"/>
  <c r="E211" i="2"/>
  <c r="C211" i="2"/>
  <c r="F212" i="2"/>
  <c r="E212" i="2"/>
  <c r="C212" i="2"/>
  <c r="F213" i="2"/>
  <c r="E213" i="2"/>
  <c r="C213" i="2"/>
  <c r="F214" i="2"/>
  <c r="E214" i="2"/>
  <c r="C214" i="2"/>
  <c r="F215" i="2"/>
  <c r="E215" i="2"/>
  <c r="C215" i="2"/>
  <c r="F216" i="2"/>
  <c r="E216" i="2"/>
  <c r="C216" i="2"/>
  <c r="F217" i="2"/>
  <c r="E217" i="2"/>
  <c r="C217" i="2"/>
  <c r="F218" i="2"/>
  <c r="E218" i="2"/>
  <c r="C218" i="2"/>
  <c r="F219" i="2"/>
  <c r="E219" i="2"/>
  <c r="C219" i="2"/>
  <c r="F220" i="2"/>
  <c r="E220" i="2"/>
  <c r="C220" i="2"/>
  <c r="F221" i="2"/>
  <c r="E221" i="2"/>
  <c r="C221" i="2"/>
  <c r="F222" i="2"/>
  <c r="E222" i="2"/>
  <c r="C222" i="2"/>
  <c r="F224" i="2"/>
  <c r="E224" i="2"/>
  <c r="C224" i="2"/>
  <c r="F227" i="2"/>
  <c r="E227" i="2"/>
  <c r="C227" i="2"/>
  <c r="F228" i="2"/>
  <c r="E228" i="2"/>
  <c r="C228" i="2"/>
  <c r="F229" i="2"/>
  <c r="E229" i="2"/>
  <c r="C229" i="2"/>
  <c r="F230" i="2"/>
  <c r="E230" i="2"/>
  <c r="C230" i="2"/>
  <c r="F231" i="2"/>
  <c r="E231" i="2"/>
  <c r="C231" i="2"/>
  <c r="F232" i="2"/>
  <c r="E232" i="2"/>
  <c r="C232" i="2"/>
  <c r="F233" i="2"/>
  <c r="E233" i="2"/>
  <c r="C233" i="2"/>
  <c r="F234" i="2"/>
  <c r="E234" i="2"/>
  <c r="C234" i="2"/>
  <c r="F235" i="2"/>
  <c r="E235" i="2"/>
  <c r="C235" i="2"/>
  <c r="F236" i="2"/>
  <c r="E236" i="2"/>
  <c r="C236" i="2"/>
  <c r="F237" i="2"/>
  <c r="E237" i="2"/>
  <c r="C237" i="2"/>
  <c r="F238" i="2"/>
  <c r="E238" i="2"/>
  <c r="C238" i="2"/>
  <c r="F239" i="2"/>
  <c r="E239" i="2"/>
  <c r="C239" i="2"/>
  <c r="F240" i="2"/>
  <c r="E240" i="2"/>
  <c r="C240" i="2"/>
  <c r="F241" i="2"/>
  <c r="E241" i="2"/>
  <c r="C241" i="2"/>
  <c r="F242" i="2"/>
  <c r="E242" i="2"/>
  <c r="C242" i="2"/>
  <c r="F243" i="2"/>
  <c r="E243" i="2"/>
  <c r="C243" i="2"/>
  <c r="F244" i="2"/>
  <c r="E244" i="2"/>
  <c r="C244" i="2"/>
  <c r="F245" i="2"/>
  <c r="E245" i="2"/>
  <c r="C245" i="2"/>
  <c r="F246" i="2"/>
  <c r="E246" i="2"/>
  <c r="C246" i="2"/>
  <c r="F247" i="2"/>
  <c r="E247" i="2"/>
  <c r="C247" i="2"/>
  <c r="F248" i="2"/>
  <c r="E248" i="2"/>
  <c r="C248" i="2"/>
  <c r="F249" i="2"/>
  <c r="E249" i="2"/>
  <c r="C249" i="2"/>
  <c r="F250" i="2"/>
  <c r="E250" i="2"/>
  <c r="C250" i="2"/>
  <c r="F251" i="2"/>
  <c r="E251" i="2"/>
  <c r="C251" i="2"/>
  <c r="F252" i="2"/>
  <c r="E252" i="2"/>
  <c r="C252" i="2"/>
  <c r="F253" i="2"/>
  <c r="E253" i="2"/>
  <c r="C253" i="2"/>
  <c r="F254" i="2"/>
  <c r="E254" i="2"/>
  <c r="C254" i="2"/>
  <c r="F256" i="2"/>
  <c r="E256" i="2"/>
  <c r="C256" i="2"/>
  <c r="F259" i="2"/>
  <c r="E259" i="2"/>
  <c r="C259" i="2"/>
  <c r="F260" i="2"/>
  <c r="E260" i="2"/>
  <c r="C260" i="2"/>
  <c r="F261" i="2"/>
  <c r="E261" i="2"/>
  <c r="C261" i="2"/>
  <c r="F262" i="2"/>
  <c r="E262" i="2"/>
  <c r="C262" i="2"/>
  <c r="F263" i="2"/>
  <c r="E263" i="2"/>
  <c r="C263" i="2"/>
  <c r="F264" i="2"/>
  <c r="E264" i="2"/>
  <c r="C264" i="2"/>
  <c r="F265" i="2"/>
  <c r="E265" i="2"/>
  <c r="C265" i="2"/>
  <c r="F266" i="2"/>
  <c r="E266" i="2"/>
  <c r="C266" i="2"/>
  <c r="F267" i="2"/>
  <c r="E267" i="2"/>
  <c r="C267" i="2"/>
  <c r="F268" i="2"/>
  <c r="E268" i="2"/>
  <c r="C268" i="2"/>
  <c r="F269" i="2"/>
  <c r="E269" i="2"/>
  <c r="C269" i="2"/>
  <c r="F270" i="2"/>
  <c r="E270" i="2"/>
  <c r="C270" i="2"/>
  <c r="F271" i="2"/>
  <c r="E271" i="2"/>
  <c r="C271" i="2"/>
  <c r="F272" i="2"/>
  <c r="E272" i="2"/>
  <c r="C272" i="2"/>
  <c r="F273" i="2"/>
  <c r="E273" i="2"/>
  <c r="C273" i="2"/>
  <c r="F274" i="2"/>
  <c r="E274" i="2"/>
  <c r="C274" i="2"/>
  <c r="F275" i="2"/>
  <c r="E275" i="2"/>
  <c r="C275" i="2"/>
  <c r="F276" i="2"/>
  <c r="E276" i="2"/>
  <c r="C276" i="2"/>
  <c r="F277" i="2"/>
  <c r="E277" i="2"/>
  <c r="C277" i="2"/>
  <c r="F278" i="2"/>
  <c r="E278" i="2"/>
  <c r="C278" i="2"/>
  <c r="F279" i="2"/>
  <c r="E279" i="2"/>
  <c r="C279" i="2"/>
  <c r="F280" i="2"/>
  <c r="E280" i="2"/>
  <c r="C280" i="2"/>
  <c r="F281" i="2"/>
  <c r="E281" i="2"/>
  <c r="C281" i="2"/>
  <c r="F282" i="2"/>
  <c r="E282" i="2"/>
  <c r="C282" i="2"/>
  <c r="F283" i="2"/>
  <c r="E283" i="2"/>
  <c r="C283" i="2"/>
  <c r="F284" i="2"/>
  <c r="E284" i="2"/>
  <c r="C284" i="2"/>
  <c r="F285" i="2"/>
  <c r="E285" i="2"/>
  <c r="C285" i="2"/>
  <c r="F286" i="2"/>
  <c r="E286" i="2"/>
  <c r="C286" i="2"/>
  <c r="F287" i="2"/>
  <c r="E287" i="2"/>
  <c r="C287" i="2"/>
  <c r="F288" i="2"/>
  <c r="E288" i="2"/>
  <c r="C288" i="2"/>
  <c r="F291" i="2"/>
  <c r="E291" i="2"/>
  <c r="C291" i="2"/>
  <c r="F292" i="2"/>
  <c r="E292" i="2"/>
  <c r="C292" i="2"/>
  <c r="F293" i="2"/>
  <c r="E293" i="2"/>
  <c r="C293" i="2"/>
  <c r="F294" i="2"/>
  <c r="E294" i="2"/>
  <c r="C294" i="2"/>
  <c r="F295" i="2"/>
  <c r="E295" i="2"/>
  <c r="C295" i="2"/>
  <c r="F296" i="2"/>
  <c r="E296" i="2"/>
  <c r="C296" i="2"/>
  <c r="F297" i="2"/>
  <c r="E297" i="2"/>
  <c r="C297" i="2"/>
  <c r="F298" i="2"/>
  <c r="E298" i="2"/>
  <c r="C298" i="2"/>
  <c r="F299" i="2"/>
  <c r="E299" i="2"/>
  <c r="C299" i="2"/>
  <c r="F300" i="2"/>
  <c r="E300" i="2"/>
  <c r="C300" i="2"/>
  <c r="F301" i="2"/>
  <c r="E301" i="2"/>
  <c r="C301" i="2"/>
  <c r="F302" i="2"/>
  <c r="E302" i="2"/>
  <c r="C302" i="2"/>
  <c r="F303" i="2"/>
  <c r="E303" i="2"/>
  <c r="C303" i="2"/>
  <c r="F304" i="2"/>
  <c r="E304" i="2"/>
  <c r="C304" i="2"/>
  <c r="F305" i="2"/>
  <c r="E305" i="2"/>
  <c r="C305" i="2"/>
  <c r="F306" i="2"/>
  <c r="E306" i="2"/>
  <c r="C306" i="2"/>
  <c r="F307" i="2"/>
  <c r="E307" i="2"/>
  <c r="C307" i="2"/>
  <c r="F308" i="2"/>
  <c r="E308" i="2"/>
  <c r="C308" i="2"/>
  <c r="F309" i="2"/>
  <c r="E309" i="2"/>
  <c r="C309" i="2"/>
  <c r="F310" i="2"/>
  <c r="E310" i="2"/>
  <c r="C310" i="2"/>
  <c r="F311" i="2"/>
  <c r="E311" i="2"/>
  <c r="C311" i="2"/>
  <c r="F312" i="2"/>
  <c r="E312" i="2"/>
  <c r="C312" i="2"/>
  <c r="F313" i="2"/>
  <c r="E313" i="2"/>
  <c r="C313" i="2"/>
  <c r="F314" i="2"/>
  <c r="E314" i="2"/>
  <c r="C314" i="2"/>
  <c r="F315" i="2"/>
  <c r="E315" i="2"/>
  <c r="C315" i="2"/>
  <c r="F316" i="2"/>
  <c r="E316" i="2"/>
  <c r="C316" i="2"/>
  <c r="F317" i="2"/>
  <c r="E317" i="2"/>
  <c r="C317" i="2"/>
  <c r="F318" i="2"/>
  <c r="E318" i="2"/>
  <c r="C318" i="2"/>
  <c r="F319" i="2"/>
  <c r="E319" i="2"/>
  <c r="C319" i="2"/>
  <c r="F320" i="2"/>
  <c r="E320" i="2"/>
  <c r="C320" i="2"/>
  <c r="F323" i="2"/>
  <c r="E323" i="2"/>
  <c r="C323" i="2"/>
  <c r="F324" i="2"/>
  <c r="E324" i="2"/>
  <c r="C324" i="2"/>
  <c r="F325" i="2"/>
  <c r="E325" i="2"/>
  <c r="C325" i="2"/>
  <c r="F326" i="2"/>
  <c r="E326" i="2"/>
  <c r="C326" i="2"/>
  <c r="F327" i="2"/>
  <c r="E327" i="2"/>
  <c r="C327" i="2"/>
  <c r="F328" i="2"/>
  <c r="E328" i="2"/>
  <c r="C328" i="2"/>
  <c r="F329" i="2"/>
  <c r="E329" i="2"/>
  <c r="C329" i="2"/>
  <c r="F330" i="2"/>
  <c r="E330" i="2"/>
  <c r="C330" i="2"/>
  <c r="F331" i="2"/>
  <c r="E331" i="2"/>
  <c r="C331" i="2"/>
  <c r="F332" i="2"/>
  <c r="E332" i="2"/>
  <c r="C332" i="2"/>
  <c r="F333" i="2"/>
  <c r="E333" i="2"/>
  <c r="C333" i="2"/>
  <c r="F334" i="2"/>
  <c r="E334" i="2"/>
  <c r="C334" i="2"/>
  <c r="F335" i="2"/>
  <c r="E335" i="2"/>
  <c r="C335" i="2"/>
  <c r="F336" i="2"/>
  <c r="E336" i="2"/>
  <c r="C336" i="2"/>
  <c r="F337" i="2"/>
  <c r="E337" i="2"/>
  <c r="C337" i="2"/>
  <c r="F338" i="2"/>
  <c r="E338" i="2"/>
  <c r="C338" i="2"/>
  <c r="F339" i="2"/>
  <c r="E339" i="2"/>
  <c r="C339" i="2"/>
  <c r="F340" i="2"/>
  <c r="E340" i="2"/>
  <c r="C340" i="2"/>
  <c r="F341" i="2"/>
  <c r="E341" i="2"/>
  <c r="C341" i="2"/>
  <c r="F342" i="2"/>
  <c r="E342" i="2"/>
  <c r="C342" i="2"/>
  <c r="F343" i="2"/>
  <c r="E343" i="2"/>
  <c r="C343" i="2"/>
  <c r="F344" i="2"/>
  <c r="E344" i="2"/>
  <c r="C344" i="2"/>
  <c r="F345" i="2"/>
  <c r="E345" i="2"/>
  <c r="C345" i="2"/>
  <c r="F347" i="2"/>
  <c r="E347" i="2"/>
  <c r="C347" i="2"/>
  <c r="F348" i="2"/>
  <c r="E348" i="2"/>
  <c r="C348" i="2"/>
  <c r="F349" i="2"/>
  <c r="E349" i="2"/>
  <c r="C349" i="2"/>
  <c r="F350" i="2"/>
  <c r="E350" i="2"/>
  <c r="C350" i="2"/>
  <c r="F351" i="2"/>
  <c r="E351" i="2"/>
  <c r="C351" i="2"/>
  <c r="F352" i="2"/>
  <c r="E352" i="2"/>
  <c r="C352" i="2"/>
  <c r="F355" i="2"/>
  <c r="E355" i="2"/>
  <c r="C355" i="2"/>
  <c r="F356" i="2"/>
  <c r="E356" i="2"/>
  <c r="C356" i="2"/>
  <c r="F357" i="2"/>
  <c r="E357" i="2"/>
  <c r="C357" i="2"/>
  <c r="F358" i="2"/>
  <c r="E358" i="2"/>
  <c r="C358" i="2"/>
  <c r="F359" i="2"/>
  <c r="E359" i="2"/>
  <c r="C359" i="2"/>
  <c r="F360" i="2"/>
  <c r="E360" i="2"/>
  <c r="C360" i="2"/>
  <c r="F361" i="2"/>
  <c r="E361" i="2"/>
  <c r="C361" i="2"/>
  <c r="F362" i="2"/>
  <c r="E362" i="2"/>
  <c r="C362" i="2"/>
  <c r="F363" i="2"/>
  <c r="E363" i="2"/>
  <c r="C363" i="2"/>
  <c r="F364" i="2"/>
  <c r="E364" i="2"/>
  <c r="C364" i="2"/>
  <c r="F365" i="2"/>
  <c r="E365" i="2"/>
  <c r="C365" i="2"/>
  <c r="F366" i="2"/>
  <c r="E366" i="2"/>
  <c r="C366" i="2"/>
  <c r="F367" i="2"/>
  <c r="E367" i="2"/>
  <c r="C367" i="2"/>
  <c r="F368" i="2"/>
  <c r="E368" i="2"/>
  <c r="C368" i="2"/>
  <c r="F369" i="2"/>
  <c r="E369" i="2"/>
  <c r="C369" i="2"/>
  <c r="F370" i="2"/>
  <c r="E370" i="2"/>
  <c r="C370" i="2"/>
  <c r="F371" i="2"/>
  <c r="E371" i="2"/>
  <c r="C371" i="2"/>
  <c r="F372" i="2"/>
  <c r="E372" i="2"/>
  <c r="C372" i="2"/>
  <c r="F373" i="2"/>
  <c r="E373" i="2"/>
  <c r="C373" i="2"/>
  <c r="F374" i="2"/>
  <c r="E374" i="2"/>
  <c r="C374" i="2"/>
  <c r="F375" i="2"/>
  <c r="E375" i="2"/>
  <c r="C375" i="2"/>
  <c r="F376" i="2"/>
  <c r="E376" i="2"/>
  <c r="C376" i="2"/>
  <c r="F377" i="2"/>
  <c r="E377" i="2"/>
  <c r="C377" i="2"/>
  <c r="F378" i="2"/>
  <c r="E378" i="2"/>
  <c r="C378" i="2"/>
  <c r="F379" i="2"/>
  <c r="E379" i="2"/>
  <c r="C379" i="2"/>
  <c r="F380" i="2"/>
  <c r="E380" i="2"/>
  <c r="C380" i="2"/>
  <c r="F381" i="2"/>
  <c r="E381" i="2"/>
  <c r="C381" i="2"/>
  <c r="F382" i="2"/>
  <c r="E382" i="2"/>
  <c r="C382" i="2"/>
  <c r="F383" i="2"/>
  <c r="E383" i="2"/>
  <c r="C383" i="2"/>
  <c r="F384" i="2"/>
  <c r="C384" i="2"/>
  <c r="E384" i="2"/>
  <c r="E346" i="2"/>
  <c r="C346" i="2"/>
  <c r="F346" i="2"/>
  <c r="F354" i="2"/>
  <c r="E354" i="2"/>
  <c r="C354" i="2"/>
  <c r="F322" i="2"/>
  <c r="E322" i="2"/>
  <c r="C322" i="2"/>
  <c r="F290" i="2"/>
  <c r="E290" i="2"/>
  <c r="C290" i="2"/>
  <c r="F258" i="2"/>
  <c r="E258" i="2"/>
  <c r="C258" i="2"/>
  <c r="F226" i="2"/>
  <c r="E226" i="2"/>
  <c r="C226" i="2"/>
  <c r="F194" i="2"/>
  <c r="E194" i="2"/>
  <c r="C194" i="2"/>
  <c r="F162" i="2"/>
  <c r="E162" i="2"/>
  <c r="C162" i="2"/>
  <c r="F130" i="2"/>
  <c r="E130" i="2"/>
  <c r="C130" i="2"/>
  <c r="F98" i="2"/>
  <c r="E98" i="2"/>
  <c r="C98" i="2"/>
  <c r="F66" i="2"/>
  <c r="E66" i="2"/>
  <c r="C66" i="2"/>
  <c r="F34" i="2"/>
  <c r="E34" i="2"/>
  <c r="C34" i="2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K22" i="9" s="1"/>
  <c r="H21" i="9"/>
  <c r="K21" i="9" s="1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K20" i="9" s="1"/>
  <c r="H53" i="8"/>
  <c r="K53" i="8" s="1"/>
  <c r="H52" i="8"/>
  <c r="K52" i="8" s="1"/>
  <c r="H51" i="8"/>
  <c r="K51" i="8" s="1"/>
  <c r="H50" i="8"/>
  <c r="K50" i="8" s="1"/>
  <c r="H49" i="8"/>
  <c r="K49" i="8" s="1"/>
  <c r="H48" i="8"/>
  <c r="K48" i="8" s="1"/>
  <c r="H47" i="8"/>
  <c r="K47" i="8" s="1"/>
  <c r="H46" i="8"/>
  <c r="K46" i="8" s="1"/>
  <c r="H45" i="8"/>
  <c r="K45" i="8" s="1"/>
  <c r="H44" i="8"/>
  <c r="K44" i="8" s="1"/>
  <c r="H43" i="8"/>
  <c r="K43" i="8" s="1"/>
  <c r="H42" i="8"/>
  <c r="K42" i="8" s="1"/>
  <c r="H41" i="8"/>
  <c r="K41" i="8" s="1"/>
  <c r="H40" i="8"/>
  <c r="K40" i="8" s="1"/>
  <c r="H39" i="8"/>
  <c r="K39" i="8" s="1"/>
  <c r="H38" i="8"/>
  <c r="K38" i="8" s="1"/>
  <c r="H37" i="8"/>
  <c r="K37" i="8" s="1"/>
  <c r="H36" i="8"/>
  <c r="K36" i="8" s="1"/>
  <c r="H35" i="8"/>
  <c r="K35" i="8" s="1"/>
  <c r="H34" i="8"/>
  <c r="K34" i="8" s="1"/>
  <c r="H33" i="8"/>
  <c r="K33" i="8" s="1"/>
  <c r="H32" i="8"/>
  <c r="K32" i="8" s="1"/>
  <c r="H31" i="8"/>
  <c r="K31" i="8" s="1"/>
  <c r="H30" i="8"/>
  <c r="K30" i="8" s="1"/>
  <c r="H29" i="8"/>
  <c r="K29" i="8" s="1"/>
  <c r="H28" i="8"/>
  <c r="K28" i="8" s="1"/>
  <c r="H27" i="8"/>
  <c r="K27" i="8" s="1"/>
  <c r="H26" i="8"/>
  <c r="K26" i="8" s="1"/>
  <c r="H25" i="8"/>
  <c r="K25" i="8" s="1"/>
  <c r="H24" i="8"/>
  <c r="K24" i="8" s="1"/>
  <c r="H23" i="8"/>
  <c r="K23" i="8" s="1"/>
  <c r="H22" i="8"/>
  <c r="K22" i="8" s="1"/>
  <c r="H21" i="8"/>
  <c r="K21" i="8" s="1"/>
  <c r="H20" i="8"/>
  <c r="K20" i="8" s="1"/>
  <c r="H19" i="8"/>
  <c r="K19" i="8" s="1"/>
  <c r="H18" i="8"/>
  <c r="K18" i="8" s="1"/>
  <c r="H17" i="8"/>
  <c r="K17" i="8" s="1"/>
  <c r="H16" i="8"/>
  <c r="K16" i="8" s="1"/>
  <c r="H15" i="8"/>
  <c r="K15" i="8" s="1"/>
  <c r="H14" i="8"/>
  <c r="K14" i="8" s="1"/>
  <c r="H13" i="8"/>
  <c r="K13" i="8" s="1"/>
  <c r="H12" i="8"/>
  <c r="K12" i="8" s="1"/>
  <c r="H11" i="8"/>
  <c r="K11" i="8" s="1"/>
  <c r="H10" i="8"/>
  <c r="K10" i="8" s="1"/>
  <c r="H9" i="8"/>
  <c r="K9" i="8" s="1"/>
  <c r="K8" i="8"/>
  <c r="H51" i="6"/>
  <c r="K51" i="6" s="1"/>
  <c r="H50" i="6"/>
  <c r="K50" i="6" s="1"/>
  <c r="H49" i="6"/>
  <c r="K49" i="6" s="1"/>
  <c r="H48" i="6"/>
  <c r="K48" i="6" s="1"/>
  <c r="H47" i="6"/>
  <c r="K47" i="6" s="1"/>
  <c r="H46" i="6"/>
  <c r="K46" i="6" s="1"/>
  <c r="H45" i="6"/>
  <c r="K45" i="6" s="1"/>
  <c r="H44" i="6"/>
  <c r="K44" i="6" s="1"/>
  <c r="H43" i="6"/>
  <c r="K43" i="6" s="1"/>
  <c r="H42" i="6"/>
  <c r="K42" i="6" s="1"/>
  <c r="H41" i="6"/>
  <c r="K41" i="6" s="1"/>
  <c r="H40" i="6"/>
  <c r="K40" i="6" s="1"/>
  <c r="H39" i="6"/>
  <c r="K39" i="6" s="1"/>
  <c r="H38" i="6"/>
  <c r="K38" i="6" s="1"/>
  <c r="H37" i="6"/>
  <c r="K37" i="6" s="1"/>
  <c r="H36" i="6"/>
  <c r="K36" i="6" s="1"/>
  <c r="H35" i="6"/>
  <c r="K35" i="6" s="1"/>
  <c r="H34" i="6"/>
  <c r="K34" i="6" s="1"/>
  <c r="H33" i="6"/>
  <c r="K33" i="6" s="1"/>
  <c r="H32" i="6"/>
  <c r="K32" i="6" s="1"/>
  <c r="H31" i="6"/>
  <c r="K31" i="6" s="1"/>
  <c r="H30" i="6"/>
  <c r="K30" i="6" s="1"/>
  <c r="H29" i="6"/>
  <c r="K29" i="6" s="1"/>
  <c r="H28" i="6"/>
  <c r="K28" i="6" s="1"/>
  <c r="H27" i="6"/>
  <c r="K27" i="6" s="1"/>
  <c r="H26" i="6"/>
  <c r="K26" i="6" s="1"/>
  <c r="H25" i="6"/>
  <c r="K25" i="6" s="1"/>
  <c r="H24" i="6"/>
  <c r="K24" i="6" s="1"/>
  <c r="H23" i="6"/>
  <c r="K23" i="6" s="1"/>
  <c r="H22" i="6"/>
  <c r="K22" i="6" s="1"/>
  <c r="H21" i="6"/>
  <c r="K21" i="6" s="1"/>
  <c r="H20" i="6"/>
  <c r="K20" i="6" s="1"/>
  <c r="H19" i="6"/>
  <c r="K19" i="6" s="1"/>
  <c r="H18" i="6"/>
  <c r="K18" i="6" s="1"/>
  <c r="H17" i="6"/>
  <c r="K17" i="6" s="1"/>
  <c r="H16" i="6"/>
  <c r="K16" i="6" s="1"/>
  <c r="H15" i="6"/>
  <c r="K15" i="6" s="1"/>
  <c r="H14" i="6"/>
  <c r="K14" i="6" s="1"/>
  <c r="H13" i="6"/>
  <c r="H12" i="6"/>
  <c r="H11" i="6"/>
  <c r="H10" i="6"/>
  <c r="H9" i="6"/>
  <c r="K13" i="6" s="1"/>
  <c r="H8" i="6"/>
  <c r="K8" i="6" s="1"/>
  <c r="H53" i="7"/>
  <c r="H52" i="7"/>
  <c r="H51" i="7"/>
  <c r="H50" i="7"/>
  <c r="H49" i="7"/>
  <c r="H48" i="7"/>
  <c r="H47" i="7"/>
  <c r="H46" i="7"/>
  <c r="H45" i="7"/>
  <c r="H44" i="7"/>
  <c r="H43" i="7"/>
  <c r="H42" i="7"/>
  <c r="H41" i="7"/>
  <c r="H40" i="7"/>
  <c r="H39" i="7"/>
  <c r="H38" i="7"/>
  <c r="H37" i="7"/>
  <c r="H36" i="7"/>
  <c r="H35" i="7"/>
  <c r="H34" i="7"/>
  <c r="H33" i="7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2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3" i="2"/>
  <c r="R64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4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6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2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2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3" i="2"/>
  <c r="M64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4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6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R385" i="2"/>
  <c r="AC171" i="14" l="1"/>
  <c r="AA171" i="14"/>
  <c r="Y171" i="14"/>
  <c r="W171" i="14"/>
  <c r="U171" i="14"/>
  <c r="S171" i="14"/>
  <c r="Q171" i="14"/>
  <c r="O171" i="14"/>
  <c r="M171" i="14"/>
  <c r="AC170" i="14"/>
  <c r="AA170" i="14"/>
  <c r="Y170" i="14"/>
  <c r="W170" i="14"/>
  <c r="U170" i="14"/>
  <c r="S170" i="14"/>
  <c r="Q170" i="14"/>
  <c r="O170" i="14"/>
  <c r="M170" i="14"/>
  <c r="AC169" i="14"/>
  <c r="AA169" i="14"/>
  <c r="Y169" i="14"/>
  <c r="W169" i="14"/>
  <c r="U169" i="14"/>
  <c r="S169" i="14"/>
  <c r="Q169" i="14"/>
  <c r="O169" i="14"/>
  <c r="M169" i="14"/>
  <c r="AC168" i="14"/>
  <c r="AA168" i="14"/>
  <c r="Y168" i="14"/>
  <c r="W168" i="14"/>
  <c r="U168" i="14"/>
  <c r="S168" i="14"/>
  <c r="Q168" i="14"/>
  <c r="O168" i="14"/>
  <c r="M168" i="14"/>
  <c r="AC167" i="14"/>
  <c r="AA167" i="14"/>
  <c r="Y167" i="14"/>
  <c r="W167" i="14"/>
  <c r="U167" i="14"/>
  <c r="S167" i="14"/>
  <c r="Q167" i="14"/>
  <c r="O167" i="14"/>
  <c r="M167" i="14"/>
  <c r="AC166" i="14"/>
  <c r="AA166" i="14"/>
  <c r="Y166" i="14"/>
  <c r="W166" i="14"/>
  <c r="U166" i="14"/>
  <c r="S166" i="14"/>
  <c r="Q166" i="14"/>
  <c r="O166" i="14"/>
  <c r="M166" i="14"/>
  <c r="AC165" i="14"/>
  <c r="AA165" i="14"/>
  <c r="Y165" i="14"/>
  <c r="W165" i="14"/>
  <c r="U165" i="14"/>
  <c r="S165" i="14"/>
  <c r="Q165" i="14"/>
  <c r="O165" i="14"/>
  <c r="M165" i="14"/>
  <c r="AC164" i="14"/>
  <c r="AA164" i="14"/>
  <c r="Y164" i="14"/>
  <c r="W164" i="14"/>
  <c r="U164" i="14"/>
  <c r="S164" i="14"/>
  <c r="Q164" i="14"/>
  <c r="O164" i="14"/>
  <c r="M164" i="14"/>
  <c r="AC163" i="14"/>
  <c r="AA163" i="14"/>
  <c r="Y163" i="14"/>
  <c r="W163" i="14"/>
  <c r="U163" i="14"/>
  <c r="S163" i="14"/>
  <c r="Q163" i="14"/>
  <c r="O163" i="14"/>
  <c r="M163" i="14"/>
  <c r="AC162" i="14"/>
  <c r="AA162" i="14"/>
  <c r="Y162" i="14"/>
  <c r="W162" i="14"/>
  <c r="U162" i="14"/>
  <c r="S162" i="14"/>
  <c r="Q162" i="14"/>
  <c r="O162" i="14"/>
  <c r="M162" i="14"/>
  <c r="AC161" i="14"/>
  <c r="AA161" i="14"/>
  <c r="Y161" i="14"/>
  <c r="W161" i="14"/>
  <c r="U161" i="14"/>
  <c r="S161" i="14"/>
  <c r="Q161" i="14"/>
  <c r="O161" i="14"/>
  <c r="M161" i="14"/>
  <c r="AC160" i="14"/>
  <c r="AA160" i="14"/>
  <c r="Y160" i="14"/>
  <c r="W160" i="14"/>
  <c r="U160" i="14"/>
  <c r="S160" i="14"/>
  <c r="Q160" i="14"/>
  <c r="O160" i="14"/>
  <c r="M160" i="14"/>
  <c r="AC159" i="14"/>
  <c r="AA159" i="14"/>
  <c r="Y159" i="14"/>
  <c r="W159" i="14"/>
  <c r="U159" i="14"/>
  <c r="S159" i="14"/>
  <c r="Q159" i="14"/>
  <c r="O159" i="14"/>
  <c r="M159" i="14"/>
  <c r="AC158" i="14"/>
  <c r="AA158" i="14"/>
  <c r="Y158" i="14"/>
  <c r="W158" i="14"/>
  <c r="U158" i="14"/>
  <c r="S158" i="14"/>
  <c r="Q158" i="14"/>
  <c r="O158" i="14"/>
  <c r="M158" i="14"/>
  <c r="AC157" i="14"/>
  <c r="AA157" i="14"/>
  <c r="Y157" i="14"/>
  <c r="W157" i="14"/>
  <c r="U157" i="14"/>
  <c r="S157" i="14"/>
  <c r="Q157" i="14"/>
  <c r="O157" i="14"/>
  <c r="M157" i="14"/>
  <c r="AC156" i="14"/>
  <c r="AA156" i="14"/>
  <c r="Y156" i="14"/>
  <c r="W156" i="14"/>
  <c r="U156" i="14"/>
  <c r="S156" i="14"/>
  <c r="Q156" i="14"/>
  <c r="O156" i="14"/>
  <c r="M156" i="14"/>
  <c r="AC155" i="14"/>
  <c r="AA155" i="14"/>
  <c r="Y155" i="14"/>
  <c r="W155" i="14"/>
  <c r="U155" i="14"/>
  <c r="S155" i="14"/>
  <c r="Q155" i="14"/>
  <c r="O155" i="14"/>
  <c r="M155" i="14"/>
  <c r="AC154" i="14"/>
  <c r="AA154" i="14"/>
  <c r="Y154" i="14"/>
  <c r="W154" i="14"/>
  <c r="U154" i="14"/>
  <c r="S154" i="14"/>
  <c r="Q154" i="14"/>
  <c r="O154" i="14"/>
  <c r="M154" i="14"/>
  <c r="AC153" i="14"/>
  <c r="AA153" i="14"/>
  <c r="Y153" i="14"/>
  <c r="W153" i="14"/>
  <c r="U153" i="14"/>
  <c r="S153" i="14"/>
  <c r="Q153" i="14"/>
  <c r="O153" i="14"/>
  <c r="M153" i="14"/>
  <c r="AC152" i="14"/>
  <c r="AA152" i="14"/>
  <c r="Y152" i="14"/>
  <c r="W152" i="14"/>
  <c r="U152" i="14"/>
  <c r="S152" i="14"/>
  <c r="Q152" i="14"/>
  <c r="O152" i="14"/>
  <c r="M152" i="14"/>
  <c r="AC151" i="14"/>
  <c r="AA151" i="14"/>
  <c r="Y151" i="14"/>
  <c r="W151" i="14"/>
  <c r="U151" i="14"/>
  <c r="S151" i="14"/>
  <c r="Q151" i="14"/>
  <c r="O151" i="14"/>
  <c r="M151" i="14"/>
  <c r="AC150" i="14"/>
  <c r="AA150" i="14"/>
  <c r="Y150" i="14"/>
  <c r="W150" i="14"/>
  <c r="U150" i="14"/>
  <c r="S150" i="14"/>
  <c r="Q150" i="14"/>
  <c r="O150" i="14"/>
  <c r="M150" i="14"/>
  <c r="AC149" i="14"/>
  <c r="AA149" i="14"/>
  <c r="Y149" i="14"/>
  <c r="W149" i="14"/>
  <c r="U149" i="14"/>
  <c r="S149" i="14"/>
  <c r="Q149" i="14"/>
  <c r="O149" i="14"/>
  <c r="M149" i="14"/>
  <c r="AC148" i="14"/>
  <c r="AA148" i="14"/>
  <c r="Y148" i="14"/>
  <c r="W148" i="14"/>
  <c r="U148" i="14"/>
  <c r="S148" i="14"/>
  <c r="Q148" i="14"/>
  <c r="O148" i="14"/>
  <c r="M148" i="14"/>
  <c r="AC147" i="14"/>
  <c r="AA147" i="14"/>
  <c r="Y147" i="14"/>
  <c r="W147" i="14"/>
  <c r="U147" i="14"/>
  <c r="S147" i="14"/>
  <c r="Q147" i="14"/>
  <c r="O147" i="14"/>
  <c r="M147" i="14"/>
  <c r="AC146" i="14"/>
  <c r="AA146" i="14"/>
  <c r="Y146" i="14"/>
  <c r="W146" i="14"/>
  <c r="U146" i="14"/>
  <c r="S146" i="14"/>
  <c r="Q146" i="14"/>
  <c r="O146" i="14"/>
  <c r="M146" i="14"/>
  <c r="AC145" i="14"/>
  <c r="AA145" i="14"/>
  <c r="Y145" i="14"/>
  <c r="W145" i="14"/>
  <c r="U145" i="14"/>
  <c r="S145" i="14"/>
  <c r="Q145" i="14"/>
  <c r="O145" i="14"/>
  <c r="M145" i="14"/>
  <c r="AC144" i="14"/>
  <c r="AA144" i="14"/>
  <c r="Y144" i="14"/>
  <c r="W144" i="14"/>
  <c r="U144" i="14"/>
  <c r="S144" i="14"/>
  <c r="Q144" i="14"/>
  <c r="O144" i="14"/>
  <c r="M144" i="14"/>
  <c r="AC143" i="14"/>
  <c r="AA143" i="14"/>
  <c r="Y143" i="14"/>
  <c r="W143" i="14"/>
  <c r="U143" i="14"/>
  <c r="S143" i="14"/>
  <c r="Q143" i="14"/>
  <c r="O143" i="14"/>
  <c r="M143" i="14"/>
  <c r="AC142" i="14"/>
  <c r="AA142" i="14"/>
  <c r="Y142" i="14"/>
  <c r="W142" i="14"/>
  <c r="U142" i="14"/>
  <c r="S142" i="14"/>
  <c r="Q142" i="14"/>
  <c r="O142" i="14"/>
  <c r="M142" i="14"/>
  <c r="AC141" i="14"/>
  <c r="AA141" i="14"/>
  <c r="Y141" i="14"/>
  <c r="W141" i="14"/>
  <c r="U141" i="14"/>
  <c r="S141" i="14"/>
  <c r="Q141" i="14"/>
  <c r="O141" i="14"/>
  <c r="M141" i="14"/>
  <c r="AC140" i="14"/>
  <c r="AA140" i="14"/>
  <c r="Y140" i="14"/>
  <c r="W140" i="14"/>
  <c r="U140" i="14"/>
  <c r="S140" i="14"/>
  <c r="Q140" i="14"/>
  <c r="O140" i="14"/>
  <c r="M140" i="14"/>
  <c r="AC139" i="14"/>
  <c r="AA139" i="14"/>
  <c r="Y139" i="14"/>
  <c r="W139" i="14"/>
  <c r="U139" i="14"/>
  <c r="S139" i="14"/>
  <c r="Q139" i="14"/>
  <c r="O139" i="14"/>
  <c r="M139" i="14"/>
  <c r="AC138" i="14"/>
  <c r="AA138" i="14"/>
  <c r="Y138" i="14"/>
  <c r="W138" i="14"/>
  <c r="U138" i="14"/>
  <c r="S138" i="14"/>
  <c r="Q138" i="14"/>
  <c r="O138" i="14"/>
  <c r="M138" i="14"/>
  <c r="AC137" i="14"/>
  <c r="AA137" i="14"/>
  <c r="Y137" i="14"/>
  <c r="W137" i="14"/>
  <c r="U137" i="14"/>
  <c r="S137" i="14"/>
  <c r="Q137" i="14"/>
  <c r="O137" i="14"/>
  <c r="M137" i="14"/>
  <c r="AC136" i="14"/>
  <c r="AA136" i="14"/>
  <c r="Y136" i="14"/>
  <c r="W136" i="14"/>
  <c r="U136" i="14"/>
  <c r="S136" i="14"/>
  <c r="Q136" i="14"/>
  <c r="O136" i="14"/>
  <c r="M136" i="14"/>
  <c r="AC135" i="14"/>
  <c r="AA135" i="14"/>
  <c r="Y135" i="14"/>
  <c r="W135" i="14"/>
  <c r="U135" i="14"/>
  <c r="S135" i="14"/>
  <c r="Q135" i="14"/>
  <c r="O135" i="14"/>
  <c r="M135" i="14"/>
  <c r="AC134" i="14"/>
  <c r="AA134" i="14"/>
  <c r="Y134" i="14"/>
  <c r="W134" i="14"/>
  <c r="U134" i="14"/>
  <c r="S134" i="14"/>
  <c r="Q134" i="14"/>
  <c r="O134" i="14"/>
  <c r="M134" i="14"/>
  <c r="AC133" i="14"/>
  <c r="AA133" i="14"/>
  <c r="Y133" i="14"/>
  <c r="W133" i="14"/>
  <c r="U133" i="14"/>
  <c r="S133" i="14"/>
  <c r="Q133" i="14"/>
  <c r="O133" i="14"/>
  <c r="M133" i="14"/>
  <c r="AC132" i="14"/>
  <c r="AA132" i="14"/>
  <c r="Y132" i="14"/>
  <c r="W132" i="14"/>
  <c r="U132" i="14"/>
  <c r="S132" i="14"/>
  <c r="Q132" i="14"/>
  <c r="O132" i="14"/>
  <c r="M132" i="14"/>
  <c r="AC131" i="14"/>
  <c r="AA131" i="14"/>
  <c r="Y131" i="14"/>
  <c r="W131" i="14"/>
  <c r="U131" i="14"/>
  <c r="S131" i="14"/>
  <c r="Q131" i="14"/>
  <c r="O131" i="14"/>
  <c r="M131" i="14"/>
  <c r="AC130" i="14"/>
  <c r="AA130" i="14"/>
  <c r="Y130" i="14"/>
  <c r="W130" i="14"/>
  <c r="U130" i="14"/>
  <c r="S130" i="14"/>
  <c r="Q130" i="14"/>
  <c r="O130" i="14"/>
  <c r="M130" i="14"/>
  <c r="AC129" i="14"/>
  <c r="AA129" i="14"/>
  <c r="Y129" i="14"/>
  <c r="W129" i="14"/>
  <c r="U129" i="14"/>
  <c r="S129" i="14"/>
  <c r="Q129" i="14"/>
  <c r="O129" i="14"/>
  <c r="M129" i="14"/>
  <c r="AC128" i="14"/>
  <c r="AA128" i="14"/>
  <c r="Y128" i="14"/>
  <c r="W128" i="14"/>
  <c r="U128" i="14"/>
  <c r="S128" i="14"/>
  <c r="Q128" i="14"/>
  <c r="O128" i="14"/>
  <c r="M128" i="14"/>
  <c r="AC127" i="14"/>
  <c r="AA127" i="14"/>
  <c r="Y127" i="14"/>
  <c r="W127" i="14"/>
  <c r="U127" i="14"/>
  <c r="S127" i="14"/>
  <c r="Q127" i="14"/>
  <c r="O127" i="14"/>
  <c r="M127" i="14"/>
  <c r="AC126" i="14"/>
  <c r="AA126" i="14"/>
  <c r="Y126" i="14"/>
  <c r="W126" i="14"/>
  <c r="U126" i="14"/>
  <c r="S126" i="14"/>
  <c r="Q126" i="14"/>
  <c r="O126" i="14"/>
  <c r="M126" i="14"/>
  <c r="AC125" i="14"/>
  <c r="AA125" i="14"/>
  <c r="Y125" i="14"/>
  <c r="W125" i="14"/>
  <c r="U125" i="14"/>
  <c r="S125" i="14"/>
  <c r="Q125" i="14"/>
  <c r="O125" i="14"/>
  <c r="M125" i="14"/>
  <c r="AC124" i="14"/>
  <c r="AA124" i="14"/>
  <c r="Y124" i="14"/>
  <c r="W124" i="14"/>
  <c r="U124" i="14"/>
  <c r="S124" i="14"/>
  <c r="Q124" i="14"/>
  <c r="O124" i="14"/>
  <c r="M124" i="14"/>
  <c r="AC123" i="14"/>
  <c r="AA123" i="14"/>
  <c r="Y123" i="14"/>
  <c r="W123" i="14"/>
  <c r="U123" i="14"/>
  <c r="S123" i="14"/>
  <c r="Q123" i="14"/>
  <c r="O123" i="14"/>
  <c r="M123" i="14"/>
  <c r="AC122" i="14"/>
  <c r="AA122" i="14"/>
  <c r="Y122" i="14"/>
  <c r="W122" i="14"/>
  <c r="U122" i="14"/>
  <c r="S122" i="14"/>
  <c r="Q122" i="14"/>
  <c r="O122" i="14"/>
  <c r="M122" i="14"/>
  <c r="AC121" i="14"/>
  <c r="AA121" i="14"/>
  <c r="Y121" i="14"/>
  <c r="W121" i="14"/>
  <c r="U121" i="14"/>
  <c r="S121" i="14"/>
  <c r="Q121" i="14"/>
  <c r="O121" i="14"/>
  <c r="M121" i="14"/>
  <c r="AC120" i="14"/>
  <c r="AA120" i="14"/>
  <c r="Y120" i="14"/>
  <c r="W120" i="14"/>
  <c r="U120" i="14"/>
  <c r="S120" i="14"/>
  <c r="Q120" i="14"/>
  <c r="O120" i="14"/>
  <c r="M120" i="14"/>
  <c r="AC119" i="14"/>
  <c r="AA119" i="14"/>
  <c r="Y119" i="14"/>
  <c r="W119" i="14"/>
  <c r="U119" i="14"/>
  <c r="S119" i="14"/>
  <c r="Q119" i="14"/>
  <c r="O119" i="14"/>
  <c r="M119" i="14"/>
  <c r="AC118" i="14"/>
  <c r="AA118" i="14"/>
  <c r="Y118" i="14"/>
  <c r="W118" i="14"/>
  <c r="U118" i="14"/>
  <c r="S118" i="14"/>
  <c r="Q118" i="14"/>
  <c r="O118" i="14"/>
  <c r="M118" i="14"/>
  <c r="AC117" i="14"/>
  <c r="AA117" i="14"/>
  <c r="Y117" i="14"/>
  <c r="W117" i="14"/>
  <c r="U117" i="14"/>
  <c r="S117" i="14"/>
  <c r="Q117" i="14"/>
  <c r="O117" i="14"/>
  <c r="M117" i="14"/>
  <c r="AC116" i="14"/>
  <c r="AA116" i="14"/>
  <c r="Y116" i="14"/>
  <c r="W116" i="14"/>
  <c r="U116" i="14"/>
  <c r="S116" i="14"/>
  <c r="Q116" i="14"/>
  <c r="O116" i="14"/>
  <c r="M116" i="14"/>
  <c r="AC115" i="14"/>
  <c r="AA115" i="14"/>
  <c r="Y115" i="14"/>
  <c r="W115" i="14"/>
  <c r="U115" i="14"/>
  <c r="S115" i="14"/>
  <c r="Q115" i="14"/>
  <c r="O115" i="14"/>
  <c r="M115" i="14"/>
  <c r="AC114" i="14"/>
  <c r="AA114" i="14"/>
  <c r="Y114" i="14"/>
  <c r="W114" i="14"/>
  <c r="U114" i="14"/>
  <c r="S114" i="14"/>
  <c r="Q114" i="14"/>
  <c r="O114" i="14"/>
  <c r="M114" i="14"/>
  <c r="AC113" i="14"/>
  <c r="AA113" i="14"/>
  <c r="Y113" i="14"/>
  <c r="W113" i="14"/>
  <c r="U113" i="14"/>
  <c r="S113" i="14"/>
  <c r="Q113" i="14"/>
  <c r="O113" i="14"/>
  <c r="M113" i="14"/>
  <c r="AC112" i="14"/>
  <c r="AA112" i="14"/>
  <c r="Y112" i="14"/>
  <c r="W112" i="14"/>
  <c r="U112" i="14"/>
  <c r="S112" i="14"/>
  <c r="Q112" i="14"/>
  <c r="O112" i="14"/>
  <c r="M112" i="14"/>
  <c r="AC111" i="14"/>
  <c r="AA111" i="14"/>
  <c r="Y111" i="14"/>
  <c r="W111" i="14"/>
  <c r="U111" i="14"/>
  <c r="S111" i="14"/>
  <c r="Q111" i="14"/>
  <c r="O111" i="14"/>
  <c r="M111" i="14"/>
  <c r="AC110" i="14"/>
  <c r="AA110" i="14"/>
  <c r="Y110" i="14"/>
  <c r="W110" i="14"/>
  <c r="U110" i="14"/>
  <c r="S110" i="14"/>
  <c r="Q110" i="14"/>
  <c r="O110" i="14"/>
  <c r="M110" i="14"/>
  <c r="AC109" i="14"/>
  <c r="AA109" i="14"/>
  <c r="Y109" i="14"/>
  <c r="W109" i="14"/>
  <c r="U109" i="14"/>
  <c r="S109" i="14"/>
  <c r="Q109" i="14"/>
  <c r="O109" i="14"/>
  <c r="M109" i="14"/>
  <c r="AC108" i="14"/>
  <c r="AA108" i="14"/>
  <c r="Y108" i="14"/>
  <c r="W108" i="14"/>
  <c r="U108" i="14"/>
  <c r="S108" i="14"/>
  <c r="Q108" i="14"/>
  <c r="O108" i="14"/>
  <c r="M108" i="14"/>
  <c r="AC107" i="14"/>
  <c r="AA107" i="14"/>
  <c r="Y107" i="14"/>
  <c r="W107" i="14"/>
  <c r="U107" i="14"/>
  <c r="S107" i="14"/>
  <c r="Q107" i="14"/>
  <c r="O107" i="14"/>
  <c r="M107" i="14"/>
  <c r="AC106" i="14"/>
  <c r="AA106" i="14"/>
  <c r="Y106" i="14"/>
  <c r="W106" i="14"/>
  <c r="U106" i="14"/>
  <c r="S106" i="14"/>
  <c r="Q106" i="14"/>
  <c r="O106" i="14"/>
  <c r="M106" i="14"/>
  <c r="AC105" i="14"/>
  <c r="AA105" i="14"/>
  <c r="Y105" i="14"/>
  <c r="W105" i="14"/>
  <c r="U105" i="14"/>
  <c r="S105" i="14"/>
  <c r="Q105" i="14"/>
  <c r="O105" i="14"/>
  <c r="M105" i="14"/>
  <c r="AC104" i="14"/>
  <c r="AA104" i="14"/>
  <c r="Y104" i="14"/>
  <c r="W104" i="14"/>
  <c r="U104" i="14"/>
  <c r="S104" i="14"/>
  <c r="Q104" i="14"/>
  <c r="O104" i="14"/>
  <c r="M104" i="14"/>
  <c r="AC103" i="14"/>
  <c r="AA103" i="14"/>
  <c r="Y103" i="14"/>
  <c r="W103" i="14"/>
  <c r="U103" i="14"/>
  <c r="S103" i="14"/>
  <c r="Q103" i="14"/>
  <c r="O103" i="14"/>
  <c r="M103" i="14"/>
  <c r="AC102" i="14"/>
  <c r="AA102" i="14"/>
  <c r="Y102" i="14"/>
  <c r="W102" i="14"/>
  <c r="U102" i="14"/>
  <c r="S102" i="14"/>
  <c r="Q102" i="14"/>
  <c r="O102" i="14"/>
  <c r="M102" i="14"/>
  <c r="AC101" i="14"/>
  <c r="AA101" i="14"/>
  <c r="Y101" i="14"/>
  <c r="W101" i="14"/>
  <c r="U101" i="14"/>
  <c r="S101" i="14"/>
  <c r="Q101" i="14"/>
  <c r="O101" i="14"/>
  <c r="M101" i="14"/>
  <c r="AC100" i="14"/>
  <c r="AA100" i="14"/>
  <c r="Y100" i="14"/>
  <c r="W100" i="14"/>
  <c r="U100" i="14"/>
  <c r="S100" i="14"/>
  <c r="Q100" i="14"/>
  <c r="O100" i="14"/>
  <c r="M100" i="14"/>
  <c r="AC99" i="14"/>
  <c r="AA99" i="14"/>
  <c r="Y99" i="14"/>
  <c r="W99" i="14"/>
  <c r="U99" i="14"/>
  <c r="S99" i="14"/>
  <c r="Q99" i="14"/>
  <c r="O99" i="14"/>
  <c r="M99" i="14"/>
  <c r="AC98" i="14"/>
  <c r="AA98" i="14"/>
  <c r="Y98" i="14"/>
  <c r="W98" i="14"/>
  <c r="U98" i="14"/>
  <c r="S98" i="14"/>
  <c r="Q98" i="14"/>
  <c r="O98" i="14"/>
  <c r="M98" i="14"/>
  <c r="AC97" i="14"/>
  <c r="AA97" i="14"/>
  <c r="Y97" i="14"/>
  <c r="W97" i="14"/>
  <c r="U97" i="14"/>
  <c r="S97" i="14"/>
  <c r="Q97" i="14"/>
  <c r="O97" i="14"/>
  <c r="M97" i="14"/>
  <c r="AC96" i="14"/>
  <c r="AA96" i="14"/>
  <c r="Y96" i="14"/>
  <c r="W96" i="14"/>
  <c r="U96" i="14"/>
  <c r="S96" i="14"/>
  <c r="Q96" i="14"/>
  <c r="O96" i="14"/>
  <c r="M96" i="14"/>
  <c r="AC95" i="14"/>
  <c r="AA95" i="14"/>
  <c r="Y95" i="14"/>
  <c r="W95" i="14"/>
  <c r="U95" i="14"/>
  <c r="S95" i="14"/>
  <c r="Q95" i="14"/>
  <c r="O95" i="14"/>
  <c r="M95" i="14"/>
  <c r="AC94" i="14"/>
  <c r="AA94" i="14"/>
  <c r="Y94" i="14"/>
  <c r="W94" i="14"/>
  <c r="U94" i="14"/>
  <c r="S94" i="14"/>
  <c r="Q94" i="14"/>
  <c r="O94" i="14"/>
  <c r="M94" i="14"/>
  <c r="AC93" i="14"/>
  <c r="AA93" i="14"/>
  <c r="Y93" i="14"/>
  <c r="W93" i="14"/>
  <c r="U93" i="14"/>
  <c r="S93" i="14"/>
  <c r="Q93" i="14"/>
  <c r="O93" i="14"/>
  <c r="M93" i="14"/>
  <c r="AC92" i="14"/>
  <c r="AA92" i="14"/>
  <c r="Y92" i="14"/>
  <c r="W92" i="14"/>
  <c r="U92" i="14"/>
  <c r="S92" i="14"/>
  <c r="Q92" i="14"/>
  <c r="O92" i="14"/>
  <c r="M92" i="14"/>
  <c r="AC91" i="14"/>
  <c r="AA91" i="14"/>
  <c r="Y91" i="14"/>
  <c r="W91" i="14"/>
  <c r="U91" i="14"/>
  <c r="S91" i="14"/>
  <c r="Q91" i="14"/>
  <c r="O91" i="14"/>
  <c r="M91" i="14"/>
  <c r="AC90" i="14"/>
  <c r="AA90" i="14"/>
  <c r="Y90" i="14"/>
  <c r="W90" i="14"/>
  <c r="U90" i="14"/>
  <c r="S90" i="14"/>
  <c r="Q90" i="14"/>
  <c r="O90" i="14"/>
  <c r="M90" i="14"/>
  <c r="AC89" i="14"/>
  <c r="AA89" i="14"/>
  <c r="Y89" i="14"/>
  <c r="W89" i="14"/>
  <c r="U89" i="14"/>
  <c r="S89" i="14"/>
  <c r="Q89" i="14"/>
  <c r="O89" i="14"/>
  <c r="M89" i="14"/>
  <c r="AC88" i="14"/>
  <c r="AA88" i="14"/>
  <c r="Y88" i="14"/>
  <c r="W88" i="14"/>
  <c r="U88" i="14"/>
  <c r="S88" i="14"/>
  <c r="Q88" i="14"/>
  <c r="O88" i="14"/>
  <c r="M88" i="14"/>
  <c r="AC87" i="14"/>
  <c r="AA87" i="14"/>
  <c r="Y87" i="14"/>
  <c r="W87" i="14"/>
  <c r="U87" i="14"/>
  <c r="S87" i="14"/>
  <c r="Q87" i="14"/>
  <c r="O87" i="14"/>
  <c r="M87" i="14"/>
  <c r="AC86" i="14"/>
  <c r="AA86" i="14"/>
  <c r="Y86" i="14"/>
  <c r="W86" i="14"/>
  <c r="U86" i="14"/>
  <c r="S86" i="14"/>
  <c r="Q86" i="14"/>
  <c r="O86" i="14"/>
  <c r="M86" i="14"/>
  <c r="AC85" i="14"/>
  <c r="AA85" i="14"/>
  <c r="Y85" i="14"/>
  <c r="W85" i="14"/>
  <c r="U85" i="14"/>
  <c r="S85" i="14"/>
  <c r="Q85" i="14"/>
  <c r="O85" i="14"/>
  <c r="M85" i="14"/>
  <c r="AC84" i="14"/>
  <c r="AA84" i="14"/>
  <c r="Y84" i="14"/>
  <c r="W84" i="14"/>
  <c r="U84" i="14"/>
  <c r="S84" i="14"/>
  <c r="Q84" i="14"/>
  <c r="O84" i="14"/>
  <c r="M84" i="14"/>
  <c r="AC83" i="14"/>
  <c r="AA83" i="14"/>
  <c r="Y83" i="14"/>
  <c r="W83" i="14"/>
  <c r="U83" i="14"/>
  <c r="S83" i="14"/>
  <c r="Q83" i="14"/>
  <c r="O83" i="14"/>
  <c r="M83" i="14"/>
  <c r="AC82" i="14"/>
  <c r="AA82" i="14"/>
  <c r="Y82" i="14"/>
  <c r="W82" i="14"/>
  <c r="U82" i="14"/>
  <c r="S82" i="14"/>
  <c r="Q82" i="14"/>
  <c r="O82" i="14"/>
  <c r="M82" i="14"/>
  <c r="AC81" i="14"/>
  <c r="AA81" i="14"/>
  <c r="Y81" i="14"/>
  <c r="W81" i="14"/>
  <c r="U81" i="14"/>
  <c r="S81" i="14"/>
  <c r="Q81" i="14"/>
  <c r="O81" i="14"/>
  <c r="M81" i="14"/>
  <c r="AC80" i="14"/>
  <c r="AA80" i="14"/>
  <c r="Y80" i="14"/>
  <c r="W80" i="14"/>
  <c r="U80" i="14"/>
  <c r="S80" i="14"/>
  <c r="Q80" i="14"/>
  <c r="O80" i="14"/>
  <c r="M80" i="14"/>
  <c r="AC79" i="14"/>
  <c r="AA79" i="14"/>
  <c r="Y79" i="14"/>
  <c r="W79" i="14"/>
  <c r="U79" i="14"/>
  <c r="S79" i="14"/>
  <c r="Q79" i="14"/>
  <c r="O79" i="14"/>
  <c r="M79" i="14"/>
  <c r="AC78" i="14"/>
  <c r="AA78" i="14"/>
  <c r="Y78" i="14"/>
  <c r="W78" i="14"/>
  <c r="U78" i="14"/>
  <c r="S78" i="14"/>
  <c r="Q78" i="14"/>
  <c r="O78" i="14"/>
  <c r="M78" i="14"/>
  <c r="AC77" i="14"/>
  <c r="AA77" i="14"/>
  <c r="Y77" i="14"/>
  <c r="W77" i="14"/>
  <c r="U77" i="14"/>
  <c r="S77" i="14"/>
  <c r="Q77" i="14"/>
  <c r="O77" i="14"/>
  <c r="M77" i="14"/>
  <c r="AC76" i="14"/>
  <c r="AA76" i="14"/>
  <c r="Y76" i="14"/>
  <c r="W76" i="14"/>
  <c r="U76" i="14"/>
  <c r="S76" i="14"/>
  <c r="Q76" i="14"/>
  <c r="O76" i="14"/>
  <c r="M76" i="14"/>
  <c r="AC75" i="14"/>
  <c r="AA75" i="14"/>
  <c r="Y75" i="14"/>
  <c r="W75" i="14"/>
  <c r="U75" i="14"/>
  <c r="S75" i="14"/>
  <c r="Q75" i="14"/>
  <c r="O75" i="14"/>
  <c r="M75" i="14"/>
  <c r="AC74" i="14"/>
  <c r="AA74" i="14"/>
  <c r="Y74" i="14"/>
  <c r="W74" i="14"/>
  <c r="U74" i="14"/>
  <c r="S74" i="14"/>
  <c r="Q74" i="14"/>
  <c r="O74" i="14"/>
  <c r="M74" i="14"/>
  <c r="AC73" i="14"/>
  <c r="AA73" i="14"/>
  <c r="Y73" i="14"/>
  <c r="W73" i="14"/>
  <c r="U73" i="14"/>
  <c r="S73" i="14"/>
  <c r="Q73" i="14"/>
  <c r="O73" i="14"/>
  <c r="M73" i="14"/>
  <c r="AC72" i="14"/>
  <c r="AA72" i="14"/>
  <c r="Y72" i="14"/>
  <c r="W72" i="14"/>
  <c r="U72" i="14"/>
  <c r="S72" i="14"/>
  <c r="Q72" i="14"/>
  <c r="O72" i="14"/>
  <c r="M72" i="14"/>
  <c r="AC71" i="14"/>
  <c r="AA71" i="14"/>
  <c r="Y71" i="14"/>
  <c r="W71" i="14"/>
  <c r="U71" i="14"/>
  <c r="S71" i="14"/>
  <c r="Q71" i="14"/>
  <c r="O71" i="14"/>
  <c r="M71" i="14"/>
  <c r="AC70" i="14"/>
  <c r="AA70" i="14"/>
  <c r="Y70" i="14"/>
  <c r="W70" i="14"/>
  <c r="U70" i="14"/>
  <c r="S70" i="14"/>
  <c r="Q70" i="14"/>
  <c r="O70" i="14"/>
  <c r="M70" i="14"/>
  <c r="AC69" i="14"/>
  <c r="AA69" i="14"/>
  <c r="Y69" i="14"/>
  <c r="W69" i="14"/>
  <c r="U69" i="14"/>
  <c r="S69" i="14"/>
  <c r="Q69" i="14"/>
  <c r="O69" i="14"/>
  <c r="M69" i="14"/>
  <c r="AC68" i="14"/>
  <c r="AA68" i="14"/>
  <c r="Y68" i="14"/>
  <c r="W68" i="14"/>
  <c r="U68" i="14"/>
  <c r="S68" i="14"/>
  <c r="Q68" i="14"/>
  <c r="O68" i="14"/>
  <c r="M68" i="14"/>
  <c r="AC67" i="14"/>
  <c r="AA67" i="14"/>
  <c r="Y67" i="14"/>
  <c r="W67" i="14"/>
  <c r="U67" i="14"/>
  <c r="S67" i="14"/>
  <c r="Q67" i="14"/>
  <c r="O67" i="14"/>
  <c r="M67" i="14"/>
  <c r="AC66" i="14"/>
  <c r="AA66" i="14"/>
  <c r="Y66" i="14"/>
  <c r="W66" i="14"/>
  <c r="U66" i="14"/>
  <c r="S66" i="14"/>
  <c r="Q66" i="14"/>
  <c r="O66" i="14"/>
  <c r="M66" i="14"/>
  <c r="AC65" i="14"/>
  <c r="AA65" i="14"/>
  <c r="Y65" i="14"/>
  <c r="W65" i="14"/>
  <c r="U65" i="14"/>
  <c r="S65" i="14"/>
  <c r="Q65" i="14"/>
  <c r="O65" i="14"/>
  <c r="M65" i="14"/>
  <c r="AC64" i="14"/>
  <c r="AA64" i="14"/>
  <c r="Y64" i="14"/>
  <c r="W64" i="14"/>
  <c r="U64" i="14"/>
  <c r="S64" i="14"/>
  <c r="Q64" i="14"/>
  <c r="O64" i="14"/>
  <c r="M64" i="14"/>
  <c r="AC63" i="14"/>
  <c r="AA63" i="14"/>
  <c r="Y63" i="14"/>
  <c r="W63" i="14"/>
  <c r="U63" i="14"/>
  <c r="S63" i="14"/>
  <c r="Q63" i="14"/>
  <c r="O63" i="14"/>
  <c r="M63" i="14"/>
  <c r="AC62" i="14"/>
  <c r="AA62" i="14"/>
  <c r="Y62" i="14"/>
  <c r="W62" i="14"/>
  <c r="U62" i="14"/>
  <c r="S62" i="14"/>
  <c r="Q62" i="14"/>
  <c r="O62" i="14"/>
  <c r="M62" i="14"/>
  <c r="AC61" i="14"/>
  <c r="AA61" i="14"/>
  <c r="Y61" i="14"/>
  <c r="W61" i="14"/>
  <c r="U61" i="14"/>
  <c r="S61" i="14"/>
  <c r="Q61" i="14"/>
  <c r="O61" i="14"/>
  <c r="M61" i="14"/>
  <c r="AC60" i="14"/>
  <c r="AA60" i="14"/>
  <c r="Y60" i="14"/>
  <c r="W60" i="14"/>
  <c r="U60" i="14"/>
  <c r="S60" i="14"/>
  <c r="Q60" i="14"/>
  <c r="O60" i="14"/>
  <c r="M60" i="14"/>
  <c r="AC59" i="14"/>
  <c r="AA59" i="14"/>
  <c r="Y59" i="14"/>
  <c r="W59" i="14"/>
  <c r="U59" i="14"/>
  <c r="S59" i="14"/>
  <c r="Q59" i="14"/>
  <c r="O59" i="14"/>
  <c r="M59" i="14"/>
  <c r="AC58" i="14"/>
  <c r="AA58" i="14"/>
  <c r="Y58" i="14"/>
  <c r="W58" i="14"/>
  <c r="U58" i="14"/>
  <c r="S58" i="14"/>
  <c r="Q58" i="14"/>
  <c r="O58" i="14"/>
  <c r="M58" i="14"/>
  <c r="AC57" i="14"/>
  <c r="AA57" i="14"/>
  <c r="Y57" i="14"/>
  <c r="W57" i="14"/>
  <c r="U57" i="14"/>
  <c r="S57" i="14"/>
  <c r="Q57" i="14"/>
  <c r="O57" i="14"/>
  <c r="M57" i="14"/>
  <c r="AC56" i="14"/>
  <c r="AA56" i="14"/>
  <c r="Y56" i="14"/>
  <c r="W56" i="14"/>
  <c r="U56" i="14"/>
  <c r="S56" i="14"/>
  <c r="Q56" i="14"/>
  <c r="O56" i="14"/>
  <c r="M56" i="14"/>
  <c r="AC55" i="14"/>
  <c r="AA55" i="14"/>
  <c r="Y55" i="14"/>
  <c r="W55" i="14"/>
  <c r="U55" i="14"/>
  <c r="S55" i="14"/>
  <c r="Q55" i="14"/>
  <c r="O55" i="14"/>
  <c r="M55" i="14"/>
  <c r="AC54" i="14"/>
  <c r="AA54" i="14"/>
  <c r="Y54" i="14"/>
  <c r="W54" i="14"/>
  <c r="U54" i="14"/>
  <c r="S54" i="14"/>
  <c r="Q54" i="14"/>
  <c r="O54" i="14"/>
  <c r="M54" i="14"/>
  <c r="AC53" i="14"/>
  <c r="AA53" i="14"/>
  <c r="Y53" i="14"/>
  <c r="W53" i="14"/>
  <c r="U53" i="14"/>
  <c r="S53" i="14"/>
  <c r="Q53" i="14"/>
  <c r="O53" i="14"/>
  <c r="M53" i="14"/>
  <c r="AC52" i="14"/>
  <c r="AA52" i="14"/>
  <c r="Y52" i="14"/>
  <c r="W52" i="14"/>
  <c r="U52" i="14"/>
  <c r="S52" i="14"/>
  <c r="Q52" i="14"/>
  <c r="O52" i="14"/>
  <c r="M52" i="14"/>
  <c r="AC51" i="14"/>
  <c r="AA51" i="14"/>
  <c r="Y51" i="14"/>
  <c r="W51" i="14"/>
  <c r="U51" i="14"/>
  <c r="S51" i="14"/>
  <c r="Q51" i="14"/>
  <c r="O51" i="14"/>
  <c r="M51" i="14"/>
  <c r="AC50" i="14"/>
  <c r="AA50" i="14"/>
  <c r="Y50" i="14"/>
  <c r="W50" i="14"/>
  <c r="U50" i="14"/>
  <c r="S50" i="14"/>
  <c r="Q50" i="14"/>
  <c r="O50" i="14"/>
  <c r="M50" i="14"/>
  <c r="AC49" i="14"/>
  <c r="AA49" i="14"/>
  <c r="Y49" i="14"/>
  <c r="W49" i="14"/>
  <c r="U49" i="14"/>
  <c r="S49" i="14"/>
  <c r="Q49" i="14"/>
  <c r="O49" i="14"/>
  <c r="M49" i="14"/>
  <c r="AC48" i="14"/>
  <c r="AA48" i="14"/>
  <c r="Y48" i="14"/>
  <c r="W48" i="14"/>
  <c r="U48" i="14"/>
  <c r="S48" i="14"/>
  <c r="Q48" i="14"/>
  <c r="O48" i="14"/>
  <c r="M48" i="14"/>
  <c r="AC47" i="14"/>
  <c r="AA47" i="14"/>
  <c r="Y47" i="14"/>
  <c r="W47" i="14"/>
  <c r="U47" i="14"/>
  <c r="S47" i="14"/>
  <c r="Q47" i="14"/>
  <c r="O47" i="14"/>
  <c r="M47" i="14"/>
  <c r="AC46" i="14"/>
  <c r="AA46" i="14"/>
  <c r="Y46" i="14"/>
  <c r="W46" i="14"/>
  <c r="U46" i="14"/>
  <c r="S46" i="14"/>
  <c r="Q46" i="14"/>
  <c r="O46" i="14"/>
  <c r="M46" i="14"/>
  <c r="AC45" i="14"/>
  <c r="AA45" i="14"/>
  <c r="Y45" i="14"/>
  <c r="W45" i="14"/>
  <c r="U45" i="14"/>
  <c r="S45" i="14"/>
  <c r="Q45" i="14"/>
  <c r="O45" i="14"/>
  <c r="M45" i="14"/>
  <c r="AC44" i="14"/>
  <c r="AA44" i="14"/>
  <c r="Y44" i="14"/>
  <c r="W44" i="14"/>
  <c r="U44" i="14"/>
  <c r="S44" i="14"/>
  <c r="Q44" i="14"/>
  <c r="O44" i="14"/>
  <c r="M44" i="14"/>
  <c r="AC43" i="14"/>
  <c r="AA43" i="14"/>
  <c r="Y43" i="14"/>
  <c r="W43" i="14"/>
  <c r="U43" i="14"/>
  <c r="S43" i="14"/>
  <c r="Q43" i="14"/>
  <c r="O43" i="14"/>
  <c r="M43" i="14"/>
  <c r="AC42" i="14"/>
  <c r="AA42" i="14"/>
  <c r="Y42" i="14"/>
  <c r="W42" i="14"/>
  <c r="U42" i="14"/>
  <c r="S42" i="14"/>
  <c r="Q42" i="14"/>
  <c r="O42" i="14"/>
  <c r="M42" i="14"/>
  <c r="AC41" i="14"/>
  <c r="AA41" i="14"/>
  <c r="Y41" i="14"/>
  <c r="W41" i="14"/>
  <c r="U41" i="14"/>
  <c r="S41" i="14"/>
  <c r="Q41" i="14"/>
  <c r="O41" i="14"/>
  <c r="M41" i="14"/>
  <c r="AC40" i="14"/>
  <c r="AA40" i="14"/>
  <c r="Y40" i="14"/>
  <c r="W40" i="14"/>
  <c r="U40" i="14"/>
  <c r="S40" i="14"/>
  <c r="Q40" i="14"/>
  <c r="O40" i="14"/>
  <c r="M40" i="14"/>
  <c r="AC39" i="14"/>
  <c r="AA39" i="14"/>
  <c r="Y39" i="14"/>
  <c r="W39" i="14"/>
  <c r="U39" i="14"/>
  <c r="S39" i="14"/>
  <c r="Q39" i="14"/>
  <c r="O39" i="14"/>
  <c r="M39" i="14"/>
  <c r="AC38" i="14"/>
  <c r="AA38" i="14"/>
  <c r="Y38" i="14"/>
  <c r="W38" i="14"/>
  <c r="U38" i="14"/>
  <c r="S38" i="14"/>
  <c r="Q38" i="14"/>
  <c r="O38" i="14"/>
  <c r="M38" i="14"/>
  <c r="AC37" i="14"/>
  <c r="AA37" i="14"/>
  <c r="Y37" i="14"/>
  <c r="W37" i="14"/>
  <c r="U37" i="14"/>
  <c r="S37" i="14"/>
  <c r="Q37" i="14"/>
  <c r="O37" i="14"/>
  <c r="M37" i="14"/>
  <c r="AC36" i="14"/>
  <c r="AA36" i="14"/>
  <c r="Y36" i="14"/>
  <c r="W36" i="14"/>
  <c r="U36" i="14"/>
  <c r="S36" i="14"/>
  <c r="Q36" i="14"/>
  <c r="O36" i="14"/>
  <c r="M36" i="14"/>
  <c r="AC35" i="14"/>
  <c r="AA35" i="14"/>
  <c r="Y35" i="14"/>
  <c r="W35" i="14"/>
  <c r="U35" i="14"/>
  <c r="S35" i="14"/>
  <c r="Q35" i="14"/>
  <c r="O35" i="14"/>
  <c r="M35" i="14"/>
  <c r="AC34" i="14"/>
  <c r="AA34" i="14"/>
  <c r="Y34" i="14"/>
  <c r="W34" i="14"/>
  <c r="U34" i="14"/>
  <c r="S34" i="14"/>
  <c r="Q34" i="14"/>
  <c r="O34" i="14"/>
  <c r="M34" i="14"/>
  <c r="AC33" i="14"/>
  <c r="AA33" i="14"/>
  <c r="Y33" i="14"/>
  <c r="W33" i="14"/>
  <c r="U33" i="14"/>
  <c r="S33" i="14"/>
  <c r="Q33" i="14"/>
  <c r="O33" i="14"/>
  <c r="M33" i="14"/>
  <c r="AC32" i="14"/>
  <c r="AA32" i="14"/>
  <c r="Y32" i="14"/>
  <c r="W32" i="14"/>
  <c r="U32" i="14"/>
  <c r="S32" i="14"/>
  <c r="Q32" i="14"/>
  <c r="O32" i="14"/>
  <c r="M32" i="14"/>
  <c r="AC31" i="14"/>
  <c r="AA31" i="14"/>
  <c r="Y31" i="14"/>
  <c r="W31" i="14"/>
  <c r="U31" i="14"/>
  <c r="S31" i="14"/>
  <c r="Q31" i="14"/>
  <c r="O31" i="14"/>
  <c r="M31" i="14"/>
  <c r="AC30" i="14"/>
  <c r="AA30" i="14"/>
  <c r="Y30" i="14"/>
  <c r="W30" i="14"/>
  <c r="U30" i="14"/>
  <c r="S30" i="14"/>
  <c r="Q30" i="14"/>
  <c r="O30" i="14"/>
  <c r="M30" i="14"/>
  <c r="AC29" i="14"/>
  <c r="AA29" i="14"/>
  <c r="Y29" i="14"/>
  <c r="W29" i="14"/>
  <c r="U29" i="14"/>
  <c r="S29" i="14"/>
  <c r="Q29" i="14"/>
  <c r="O29" i="14"/>
  <c r="M29" i="14"/>
  <c r="AC28" i="14"/>
  <c r="AA28" i="14"/>
  <c r="Y28" i="14"/>
  <c r="W28" i="14"/>
  <c r="U28" i="14"/>
  <c r="S28" i="14"/>
  <c r="Q28" i="14"/>
  <c r="O28" i="14"/>
  <c r="M28" i="14"/>
  <c r="AC27" i="14"/>
  <c r="AA27" i="14"/>
  <c r="Y27" i="14"/>
  <c r="W27" i="14"/>
  <c r="U27" i="14"/>
  <c r="S27" i="14"/>
  <c r="Q27" i="14"/>
  <c r="O27" i="14"/>
  <c r="M27" i="14"/>
  <c r="AC26" i="14"/>
  <c r="AA26" i="14"/>
  <c r="Y26" i="14"/>
  <c r="W26" i="14"/>
  <c r="U26" i="14"/>
  <c r="S26" i="14"/>
  <c r="Q26" i="14"/>
  <c r="O26" i="14"/>
  <c r="M26" i="14"/>
  <c r="AC25" i="14"/>
  <c r="AA25" i="14"/>
  <c r="Y25" i="14"/>
  <c r="W25" i="14"/>
  <c r="U25" i="14"/>
  <c r="S25" i="14"/>
  <c r="Q25" i="14"/>
  <c r="O25" i="14"/>
  <c r="M25" i="14"/>
  <c r="AC24" i="14"/>
  <c r="AA24" i="14"/>
  <c r="Y24" i="14"/>
  <c r="W24" i="14"/>
  <c r="U24" i="14"/>
  <c r="S24" i="14"/>
  <c r="Q24" i="14"/>
  <c r="O24" i="14"/>
  <c r="M24" i="14"/>
  <c r="AC23" i="14"/>
  <c r="AA23" i="14"/>
  <c r="Y23" i="14"/>
  <c r="W23" i="14"/>
  <c r="U23" i="14"/>
  <c r="S23" i="14"/>
  <c r="Q23" i="14"/>
  <c r="O23" i="14"/>
  <c r="M23" i="14"/>
  <c r="AC22" i="14"/>
  <c r="AA22" i="14"/>
  <c r="Y22" i="14"/>
  <c r="W22" i="14"/>
  <c r="U22" i="14"/>
  <c r="S22" i="14"/>
  <c r="Q22" i="14"/>
  <c r="O22" i="14"/>
  <c r="M22" i="14"/>
  <c r="AC21" i="14"/>
  <c r="AA21" i="14"/>
  <c r="Y21" i="14"/>
  <c r="W21" i="14"/>
  <c r="U21" i="14"/>
  <c r="S21" i="14"/>
  <c r="Q21" i="14"/>
  <c r="O21" i="14"/>
  <c r="M21" i="14"/>
  <c r="AC20" i="14"/>
  <c r="AA20" i="14"/>
  <c r="Y20" i="14"/>
  <c r="W20" i="14"/>
  <c r="U20" i="14"/>
  <c r="S20" i="14"/>
  <c r="Q20" i="14"/>
  <c r="O20" i="14"/>
  <c r="M20" i="14"/>
  <c r="AC19" i="14"/>
  <c r="AA19" i="14"/>
  <c r="Y19" i="14"/>
  <c r="W19" i="14"/>
  <c r="U19" i="14"/>
  <c r="S19" i="14"/>
  <c r="Q19" i="14"/>
  <c r="O19" i="14"/>
  <c r="M19" i="14"/>
  <c r="AC18" i="14"/>
  <c r="AA18" i="14"/>
  <c r="Y18" i="14"/>
  <c r="W18" i="14"/>
  <c r="U18" i="14"/>
  <c r="S18" i="14"/>
  <c r="Q18" i="14"/>
  <c r="O18" i="14"/>
  <c r="M18" i="14"/>
  <c r="AC17" i="14"/>
  <c r="AA17" i="14"/>
  <c r="Y17" i="14"/>
  <c r="W17" i="14"/>
  <c r="U17" i="14"/>
  <c r="S17" i="14"/>
  <c r="Q17" i="14"/>
  <c r="O17" i="14"/>
  <c r="M17" i="14"/>
  <c r="AC16" i="14"/>
  <c r="AA16" i="14"/>
  <c r="Y16" i="14"/>
  <c r="W16" i="14"/>
  <c r="U16" i="14"/>
  <c r="S16" i="14"/>
  <c r="Q16" i="14"/>
  <c r="O16" i="14"/>
  <c r="M16" i="14"/>
  <c r="AC15" i="14"/>
  <c r="AA15" i="14"/>
  <c r="Y15" i="14"/>
  <c r="W15" i="14"/>
  <c r="U15" i="14"/>
  <c r="S15" i="14"/>
  <c r="Q15" i="14"/>
  <c r="O15" i="14"/>
  <c r="M15" i="14"/>
  <c r="AC14" i="14"/>
  <c r="AA14" i="14"/>
  <c r="Y14" i="14"/>
  <c r="W14" i="14"/>
  <c r="U14" i="14"/>
  <c r="S14" i="14"/>
  <c r="Q14" i="14"/>
  <c r="O14" i="14"/>
  <c r="M14" i="14"/>
  <c r="AC13" i="14"/>
  <c r="AA13" i="14"/>
  <c r="Y13" i="14"/>
  <c r="W13" i="14"/>
  <c r="U13" i="14"/>
  <c r="S13" i="14"/>
  <c r="Q13" i="14"/>
  <c r="O13" i="14"/>
  <c r="M13" i="14"/>
  <c r="AC12" i="14"/>
  <c r="AA12" i="14"/>
  <c r="Y12" i="14"/>
  <c r="W12" i="14"/>
  <c r="U12" i="14"/>
  <c r="S12" i="14"/>
  <c r="Q12" i="14"/>
  <c r="O12" i="14"/>
  <c r="M12" i="14"/>
  <c r="AC11" i="14"/>
  <c r="AA11" i="14"/>
  <c r="Y11" i="14"/>
  <c r="W11" i="14"/>
  <c r="U11" i="14"/>
  <c r="S11" i="14"/>
  <c r="Q11" i="14"/>
  <c r="O11" i="14"/>
  <c r="M11" i="14"/>
  <c r="AC10" i="14"/>
  <c r="AA10" i="14"/>
  <c r="Y10" i="14"/>
  <c r="W10" i="14"/>
  <c r="U10" i="14"/>
  <c r="S10" i="14"/>
  <c r="Q10" i="14"/>
  <c r="O10" i="14"/>
  <c r="M10" i="14"/>
  <c r="AC9" i="14"/>
  <c r="AA9" i="14"/>
  <c r="Y9" i="14"/>
  <c r="W9" i="14"/>
  <c r="U9" i="14"/>
  <c r="S9" i="14"/>
  <c r="Q9" i="14"/>
  <c r="O9" i="14"/>
  <c r="M9" i="14"/>
  <c r="AC8" i="14"/>
  <c r="AA8" i="14"/>
  <c r="Y8" i="14"/>
  <c r="W8" i="14"/>
  <c r="U8" i="14"/>
  <c r="S8" i="14"/>
  <c r="Q8" i="14"/>
  <c r="O8" i="14"/>
  <c r="M8" i="14"/>
  <c r="AC7" i="14"/>
  <c r="AA7" i="14"/>
  <c r="Y7" i="14"/>
  <c r="W7" i="14"/>
  <c r="U7" i="14"/>
  <c r="S7" i="14"/>
  <c r="Q7" i="14"/>
  <c r="O7" i="14"/>
  <c r="M7" i="14"/>
  <c r="AC6" i="14"/>
  <c r="AA6" i="14"/>
  <c r="Y6" i="14"/>
  <c r="W6" i="14"/>
  <c r="U6" i="14"/>
  <c r="S6" i="14"/>
  <c r="Q6" i="14"/>
  <c r="O6" i="14"/>
  <c r="M6" i="14"/>
  <c r="AC5" i="14"/>
  <c r="AA5" i="14"/>
  <c r="Y5" i="14"/>
  <c r="W5" i="14"/>
  <c r="U5" i="14"/>
  <c r="S5" i="14"/>
  <c r="Q5" i="14"/>
  <c r="O5" i="14"/>
  <c r="M5" i="14"/>
  <c r="AC4" i="14"/>
  <c r="AA4" i="14"/>
  <c r="Y4" i="14"/>
  <c r="W4" i="14"/>
  <c r="U4" i="14"/>
  <c r="S4" i="14"/>
  <c r="Q4" i="14"/>
  <c r="O4" i="14"/>
  <c r="M4" i="14"/>
  <c r="AC3" i="14"/>
  <c r="AA3" i="14"/>
  <c r="Y3" i="14"/>
  <c r="W3" i="14"/>
  <c r="U3" i="14"/>
  <c r="S3" i="14"/>
  <c r="Q3" i="14"/>
  <c r="O3" i="14"/>
  <c r="M3" i="14"/>
  <c r="AC2" i="14"/>
  <c r="AA2" i="14"/>
  <c r="Y2" i="14"/>
  <c r="W2" i="14"/>
  <c r="U2" i="14"/>
  <c r="S2" i="14"/>
  <c r="Q2" i="14"/>
  <c r="O2" i="14"/>
  <c r="M2" i="14"/>
  <c r="K171" i="14"/>
  <c r="K170" i="14"/>
  <c r="K169" i="14"/>
  <c r="K168" i="14"/>
  <c r="K167" i="14"/>
  <c r="K166" i="14"/>
  <c r="K165" i="14"/>
  <c r="K164" i="14"/>
  <c r="K163" i="14"/>
  <c r="K162" i="14"/>
  <c r="K161" i="14"/>
  <c r="K160" i="14"/>
  <c r="K159" i="14"/>
  <c r="K158" i="14"/>
  <c r="K157" i="14"/>
  <c r="K156" i="14"/>
  <c r="K155" i="14"/>
  <c r="K154" i="14"/>
  <c r="K153" i="14"/>
  <c r="K152" i="14"/>
  <c r="K151" i="14"/>
  <c r="K150" i="14"/>
  <c r="K149" i="14"/>
  <c r="K148" i="14"/>
  <c r="K147" i="14"/>
  <c r="K146" i="14"/>
  <c r="K145" i="14"/>
  <c r="K144" i="14"/>
  <c r="K143" i="14"/>
  <c r="K142" i="14"/>
  <c r="K141" i="14"/>
  <c r="K140" i="14"/>
  <c r="K139" i="14"/>
  <c r="K138" i="14"/>
  <c r="K137" i="14"/>
  <c r="K136" i="14"/>
  <c r="K135" i="14"/>
  <c r="K134" i="14"/>
  <c r="K133" i="14"/>
  <c r="K132" i="14"/>
  <c r="K131" i="14"/>
  <c r="K130" i="14"/>
  <c r="K129" i="14"/>
  <c r="K128" i="14"/>
  <c r="K127" i="14"/>
  <c r="K126" i="14"/>
  <c r="K125" i="14"/>
  <c r="K124" i="14"/>
  <c r="K123" i="14"/>
  <c r="K122" i="14"/>
  <c r="K121" i="14"/>
  <c r="K120" i="14"/>
  <c r="K119" i="14"/>
  <c r="K118" i="14"/>
  <c r="K117" i="14"/>
  <c r="K116" i="14"/>
  <c r="K115" i="14"/>
  <c r="K114" i="14"/>
  <c r="K113" i="14"/>
  <c r="K112" i="14"/>
  <c r="K111" i="14"/>
  <c r="K110" i="14"/>
  <c r="K109" i="14"/>
  <c r="K108" i="14"/>
  <c r="K107" i="14"/>
  <c r="K106" i="14"/>
  <c r="K105" i="14"/>
  <c r="K104" i="14"/>
  <c r="K103" i="14"/>
  <c r="K102" i="14"/>
  <c r="K101" i="14"/>
  <c r="K100" i="14"/>
  <c r="K99" i="14"/>
  <c r="K98" i="14"/>
  <c r="K97" i="14"/>
  <c r="K96" i="14"/>
  <c r="K95" i="14"/>
  <c r="K94" i="14"/>
  <c r="K93" i="14"/>
  <c r="K92" i="14"/>
  <c r="K91" i="14"/>
  <c r="K90" i="14"/>
  <c r="K89" i="14"/>
  <c r="K88" i="14"/>
  <c r="K87" i="14"/>
  <c r="K86" i="14"/>
  <c r="K85" i="14"/>
  <c r="K84" i="14"/>
  <c r="K83" i="14"/>
  <c r="K82" i="14"/>
  <c r="K81" i="14"/>
  <c r="K80" i="14"/>
  <c r="K79" i="14"/>
  <c r="K78" i="14"/>
  <c r="K77" i="14"/>
  <c r="K76" i="14"/>
  <c r="K75" i="14"/>
  <c r="K74" i="14"/>
  <c r="K73" i="14"/>
  <c r="K72" i="14"/>
  <c r="K71" i="14"/>
  <c r="K70" i="14"/>
  <c r="K69" i="14"/>
  <c r="K68" i="14"/>
  <c r="K67" i="14"/>
  <c r="K66" i="14"/>
  <c r="K65" i="14"/>
  <c r="K64" i="14"/>
  <c r="K63" i="14"/>
  <c r="K62" i="14"/>
  <c r="K61" i="14"/>
  <c r="K60" i="14"/>
  <c r="K59" i="14"/>
  <c r="K58" i="14"/>
  <c r="K57" i="14"/>
  <c r="K56" i="14"/>
  <c r="K55" i="14"/>
  <c r="K54" i="14"/>
  <c r="K53" i="14"/>
  <c r="K52" i="14"/>
  <c r="K51" i="14"/>
  <c r="K50" i="14"/>
  <c r="K49" i="14"/>
  <c r="K48" i="14"/>
  <c r="K47" i="14"/>
  <c r="K46" i="14"/>
  <c r="K45" i="14"/>
  <c r="K44" i="14"/>
  <c r="K43" i="14"/>
  <c r="K42" i="14"/>
  <c r="K41" i="14"/>
  <c r="K40" i="14"/>
  <c r="K39" i="14"/>
  <c r="K38" i="14"/>
  <c r="K37" i="14"/>
  <c r="K36" i="14"/>
  <c r="K35" i="14"/>
  <c r="K34" i="14"/>
  <c r="K33" i="14"/>
  <c r="K32" i="14"/>
  <c r="K31" i="14"/>
  <c r="K30" i="14"/>
  <c r="K29" i="14"/>
  <c r="K28" i="14"/>
  <c r="K27" i="14"/>
  <c r="K26" i="14"/>
  <c r="K25" i="14"/>
  <c r="K24" i="14"/>
  <c r="K23" i="14"/>
  <c r="K22" i="14"/>
  <c r="K21" i="14"/>
  <c r="K20" i="14"/>
  <c r="K19" i="14"/>
  <c r="K18" i="14"/>
  <c r="K17" i="14"/>
  <c r="K16" i="14"/>
  <c r="K15" i="14"/>
  <c r="K14" i="14"/>
  <c r="K13" i="14"/>
  <c r="K12" i="14"/>
  <c r="K11" i="14"/>
  <c r="K10" i="14"/>
  <c r="K9" i="14"/>
  <c r="K8" i="14"/>
  <c r="K7" i="14"/>
  <c r="K6" i="14"/>
  <c r="K5" i="14"/>
  <c r="K4" i="14"/>
  <c r="K3" i="14"/>
  <c r="H385" i="13"/>
  <c r="H223" i="13"/>
  <c r="H287" i="13"/>
  <c r="H289" i="13"/>
  <c r="H225" i="13"/>
  <c r="H95" i="13"/>
  <c r="H127" i="13"/>
  <c r="H129" i="13"/>
  <c r="H287" i="11"/>
  <c r="H383" i="11"/>
  <c r="H127" i="11"/>
  <c r="H223" i="11"/>
  <c r="H385" i="11"/>
  <c r="H353" i="11"/>
  <c r="H321" i="11"/>
  <c r="H289" i="11"/>
  <c r="H257" i="11"/>
  <c r="H225" i="11"/>
  <c r="H193" i="11"/>
  <c r="H161" i="11"/>
  <c r="H129" i="11"/>
  <c r="H65" i="11"/>
  <c r="H94" i="11"/>
  <c r="H97" i="11" s="1"/>
  <c r="H2" i="11"/>
  <c r="H33" i="11" s="1"/>
  <c r="H225" i="12"/>
  <c r="H289" i="12"/>
  <c r="H94" i="12"/>
  <c r="H97" i="12" s="1"/>
  <c r="H129" i="12"/>
  <c r="H386" i="13"/>
  <c r="I386" i="13" s="1"/>
  <c r="H2" i="13"/>
  <c r="K386" i="13"/>
  <c r="H386" i="12"/>
  <c r="I386" i="12" s="1"/>
  <c r="H2" i="12"/>
  <c r="K386" i="12"/>
  <c r="I2" i="11"/>
  <c r="H386" i="11"/>
  <c r="H33" i="13" l="1"/>
  <c r="I2" i="13"/>
  <c r="H33" i="12"/>
  <c r="I2" i="12"/>
  <c r="K2" i="11"/>
  <c r="J3" i="11" s="1"/>
  <c r="I3" i="11"/>
  <c r="I4" i="11" s="1"/>
  <c r="I5" i="11" s="1"/>
  <c r="I6" i="11" s="1"/>
  <c r="I7" i="11" s="1"/>
  <c r="I8" i="11" s="1"/>
  <c r="I9" i="11" s="1"/>
  <c r="I10" i="11" s="1"/>
  <c r="I11" i="11" s="1"/>
  <c r="I12" i="11" s="1"/>
  <c r="I13" i="11" s="1"/>
  <c r="I14" i="11" s="1"/>
  <c r="I15" i="11" s="1"/>
  <c r="I16" i="11" s="1"/>
  <c r="I17" i="11" s="1"/>
  <c r="I18" i="11" s="1"/>
  <c r="I19" i="11" s="1"/>
  <c r="I20" i="11" s="1"/>
  <c r="I21" i="11" s="1"/>
  <c r="I22" i="11" s="1"/>
  <c r="I23" i="11" s="1"/>
  <c r="I24" i="11" s="1"/>
  <c r="I25" i="11" s="1"/>
  <c r="I26" i="11" s="1"/>
  <c r="I27" i="11" s="1"/>
  <c r="I28" i="11" s="1"/>
  <c r="I29" i="11" s="1"/>
  <c r="I30" i="11" s="1"/>
  <c r="I31" i="11" s="1"/>
  <c r="I32" i="11" s="1"/>
  <c r="I3" i="13" l="1"/>
  <c r="I4" i="13" s="1"/>
  <c r="I5" i="13" s="1"/>
  <c r="I6" i="13" s="1"/>
  <c r="I7" i="13" s="1"/>
  <c r="I8" i="13" s="1"/>
  <c r="I9" i="13" s="1"/>
  <c r="I10" i="13" s="1"/>
  <c r="I11" i="13" s="1"/>
  <c r="I12" i="13" s="1"/>
  <c r="I13" i="13" s="1"/>
  <c r="I14" i="13" s="1"/>
  <c r="I15" i="13" s="1"/>
  <c r="I16" i="13" s="1"/>
  <c r="I17" i="13" s="1"/>
  <c r="I18" i="13" s="1"/>
  <c r="I19" i="13" s="1"/>
  <c r="I20" i="13" s="1"/>
  <c r="I21" i="13" s="1"/>
  <c r="I22" i="13" s="1"/>
  <c r="I23" i="13" s="1"/>
  <c r="I24" i="13" s="1"/>
  <c r="I25" i="13" s="1"/>
  <c r="I26" i="13" s="1"/>
  <c r="I27" i="13" s="1"/>
  <c r="I28" i="13" s="1"/>
  <c r="I29" i="13" s="1"/>
  <c r="I30" i="13" s="1"/>
  <c r="I31" i="13" s="1"/>
  <c r="I32" i="13" s="1"/>
  <c r="I34" i="13" s="1"/>
  <c r="I35" i="13" s="1"/>
  <c r="I36" i="13" s="1"/>
  <c r="I37" i="13" s="1"/>
  <c r="I38" i="13" s="1"/>
  <c r="I39" i="13" s="1"/>
  <c r="I40" i="13" s="1"/>
  <c r="I41" i="13" s="1"/>
  <c r="I42" i="13" s="1"/>
  <c r="I43" i="13" s="1"/>
  <c r="I44" i="13" s="1"/>
  <c r="I45" i="13" s="1"/>
  <c r="I46" i="13" s="1"/>
  <c r="I47" i="13" s="1"/>
  <c r="I48" i="13" s="1"/>
  <c r="I49" i="13" s="1"/>
  <c r="I50" i="13" s="1"/>
  <c r="I51" i="13" s="1"/>
  <c r="I52" i="13" s="1"/>
  <c r="I53" i="13" s="1"/>
  <c r="I54" i="13" s="1"/>
  <c r="I55" i="13" s="1"/>
  <c r="I56" i="13" s="1"/>
  <c r="I57" i="13" s="1"/>
  <c r="I58" i="13" s="1"/>
  <c r="I59" i="13" s="1"/>
  <c r="I60" i="13" s="1"/>
  <c r="I61" i="13" s="1"/>
  <c r="I62" i="13" s="1"/>
  <c r="I63" i="13" s="1"/>
  <c r="I64" i="13" s="1"/>
  <c r="I66" i="13" s="1"/>
  <c r="I67" i="13" s="1"/>
  <c r="I68" i="13" s="1"/>
  <c r="I69" i="13" s="1"/>
  <c r="I70" i="13" s="1"/>
  <c r="I71" i="13" s="1"/>
  <c r="I72" i="13" s="1"/>
  <c r="I73" i="13" s="1"/>
  <c r="I74" i="13" s="1"/>
  <c r="I75" i="13" s="1"/>
  <c r="I76" i="13" s="1"/>
  <c r="I77" i="13" s="1"/>
  <c r="I78" i="13" s="1"/>
  <c r="I79" i="13" s="1"/>
  <c r="I80" i="13" s="1"/>
  <c r="I81" i="13" s="1"/>
  <c r="I82" i="13" s="1"/>
  <c r="I83" i="13" s="1"/>
  <c r="I84" i="13" s="1"/>
  <c r="I85" i="13" s="1"/>
  <c r="I86" i="13" s="1"/>
  <c r="I87" i="13" s="1"/>
  <c r="I88" i="13" s="1"/>
  <c r="I89" i="13" s="1"/>
  <c r="I90" i="13" s="1"/>
  <c r="I91" i="13" s="1"/>
  <c r="I92" i="13" s="1"/>
  <c r="I93" i="13" s="1"/>
  <c r="I94" i="13" s="1"/>
  <c r="K2" i="13"/>
  <c r="J3" i="13" s="1"/>
  <c r="K3" i="13" s="1"/>
  <c r="J4" i="13" s="1"/>
  <c r="K4" i="13" s="1"/>
  <c r="J5" i="13" s="1"/>
  <c r="K5" i="13" s="1"/>
  <c r="J6" i="13" s="1"/>
  <c r="K6" i="13" s="1"/>
  <c r="J7" i="13" s="1"/>
  <c r="K7" i="13" s="1"/>
  <c r="J8" i="13" s="1"/>
  <c r="K8" i="13" s="1"/>
  <c r="J9" i="13" s="1"/>
  <c r="K9" i="13" s="1"/>
  <c r="J10" i="13" s="1"/>
  <c r="K10" i="13" s="1"/>
  <c r="J11" i="13" s="1"/>
  <c r="K11" i="13" s="1"/>
  <c r="J12" i="13" s="1"/>
  <c r="K12" i="13" s="1"/>
  <c r="J13" i="13" s="1"/>
  <c r="K13" i="13" s="1"/>
  <c r="J14" i="13" s="1"/>
  <c r="K14" i="13" s="1"/>
  <c r="J15" i="13" s="1"/>
  <c r="K15" i="13" s="1"/>
  <c r="J16" i="13" s="1"/>
  <c r="K16" i="13" s="1"/>
  <c r="J17" i="13" s="1"/>
  <c r="K17" i="13" s="1"/>
  <c r="J18" i="13" s="1"/>
  <c r="K18" i="13" s="1"/>
  <c r="J19" i="13" s="1"/>
  <c r="K19" i="13" s="1"/>
  <c r="J20" i="13" s="1"/>
  <c r="K20" i="13" s="1"/>
  <c r="J21" i="13" s="1"/>
  <c r="K21" i="13" s="1"/>
  <c r="J22" i="13" s="1"/>
  <c r="K22" i="13" s="1"/>
  <c r="J23" i="13" s="1"/>
  <c r="K23" i="13" s="1"/>
  <c r="J24" i="13" s="1"/>
  <c r="K24" i="13" s="1"/>
  <c r="J25" i="13" s="1"/>
  <c r="K25" i="13" s="1"/>
  <c r="J26" i="13" s="1"/>
  <c r="K26" i="13" s="1"/>
  <c r="J27" i="13" s="1"/>
  <c r="K27" i="13" s="1"/>
  <c r="J28" i="13" s="1"/>
  <c r="K28" i="13" s="1"/>
  <c r="J29" i="13" s="1"/>
  <c r="K29" i="13" s="1"/>
  <c r="J30" i="13" s="1"/>
  <c r="K30" i="13" s="1"/>
  <c r="J31" i="13" s="1"/>
  <c r="K31" i="13" s="1"/>
  <c r="J32" i="13" s="1"/>
  <c r="K32" i="13" s="1"/>
  <c r="J34" i="13" s="1"/>
  <c r="K34" i="13" s="1"/>
  <c r="J35" i="13" s="1"/>
  <c r="K35" i="13" s="1"/>
  <c r="J36" i="13" s="1"/>
  <c r="K36" i="13" s="1"/>
  <c r="J37" i="13" s="1"/>
  <c r="K37" i="13" s="1"/>
  <c r="J38" i="13" s="1"/>
  <c r="K38" i="13" s="1"/>
  <c r="J39" i="13" s="1"/>
  <c r="K39" i="13" s="1"/>
  <c r="J40" i="13" s="1"/>
  <c r="K40" i="13" s="1"/>
  <c r="J41" i="13" s="1"/>
  <c r="K41" i="13" s="1"/>
  <c r="J42" i="13" s="1"/>
  <c r="K42" i="13" s="1"/>
  <c r="J43" i="13" s="1"/>
  <c r="K43" i="13" s="1"/>
  <c r="J44" i="13" s="1"/>
  <c r="K44" i="13" s="1"/>
  <c r="J45" i="13" s="1"/>
  <c r="K45" i="13" s="1"/>
  <c r="J46" i="13" s="1"/>
  <c r="K46" i="13" s="1"/>
  <c r="J47" i="13" s="1"/>
  <c r="K47" i="13" s="1"/>
  <c r="J48" i="13" s="1"/>
  <c r="K48" i="13" s="1"/>
  <c r="J49" i="13" s="1"/>
  <c r="K49" i="13" s="1"/>
  <c r="J50" i="13" s="1"/>
  <c r="K50" i="13" s="1"/>
  <c r="J51" i="13" s="1"/>
  <c r="K51" i="13" s="1"/>
  <c r="J52" i="13" s="1"/>
  <c r="K52" i="13" s="1"/>
  <c r="J53" i="13" s="1"/>
  <c r="K53" i="13" s="1"/>
  <c r="J54" i="13" s="1"/>
  <c r="K54" i="13" s="1"/>
  <c r="J55" i="13" s="1"/>
  <c r="K55" i="13" s="1"/>
  <c r="J56" i="13" s="1"/>
  <c r="K56" i="13" s="1"/>
  <c r="J57" i="13" s="1"/>
  <c r="K57" i="13" s="1"/>
  <c r="J58" i="13" s="1"/>
  <c r="K58" i="13" s="1"/>
  <c r="J59" i="13" s="1"/>
  <c r="K59" i="13" s="1"/>
  <c r="J60" i="13" s="1"/>
  <c r="K60" i="13" s="1"/>
  <c r="J61" i="13" s="1"/>
  <c r="K61" i="13" s="1"/>
  <c r="J62" i="13" s="1"/>
  <c r="K62" i="13" s="1"/>
  <c r="J63" i="13" s="1"/>
  <c r="K63" i="13" s="1"/>
  <c r="J64" i="13" s="1"/>
  <c r="K64" i="13" s="1"/>
  <c r="J66" i="13" s="1"/>
  <c r="K66" i="13" s="1"/>
  <c r="J67" i="13" s="1"/>
  <c r="K67" i="13" s="1"/>
  <c r="J68" i="13" s="1"/>
  <c r="K68" i="13" s="1"/>
  <c r="J69" i="13" s="1"/>
  <c r="K69" i="13" s="1"/>
  <c r="J70" i="13" s="1"/>
  <c r="K70" i="13" s="1"/>
  <c r="J71" i="13" s="1"/>
  <c r="K71" i="13" s="1"/>
  <c r="J72" i="13" s="1"/>
  <c r="K72" i="13" s="1"/>
  <c r="J73" i="13" s="1"/>
  <c r="K73" i="13" s="1"/>
  <c r="J74" i="13" s="1"/>
  <c r="K74" i="13" s="1"/>
  <c r="J75" i="13" s="1"/>
  <c r="K75" i="13" s="1"/>
  <c r="J76" i="13" s="1"/>
  <c r="K76" i="13" s="1"/>
  <c r="J77" i="13" s="1"/>
  <c r="K77" i="13" s="1"/>
  <c r="J78" i="13" s="1"/>
  <c r="K78" i="13" s="1"/>
  <c r="J79" i="13" s="1"/>
  <c r="K79" i="13" s="1"/>
  <c r="J80" i="13" s="1"/>
  <c r="K80" i="13" s="1"/>
  <c r="J81" i="13" s="1"/>
  <c r="K81" i="13" s="1"/>
  <c r="J82" i="13" s="1"/>
  <c r="K82" i="13" s="1"/>
  <c r="J83" i="13" s="1"/>
  <c r="K83" i="13" s="1"/>
  <c r="J84" i="13" s="1"/>
  <c r="K84" i="13" s="1"/>
  <c r="J85" i="13" s="1"/>
  <c r="K85" i="13" s="1"/>
  <c r="J86" i="13" s="1"/>
  <c r="K86" i="13" s="1"/>
  <c r="J87" i="13" s="1"/>
  <c r="K87" i="13" s="1"/>
  <c r="J88" i="13" s="1"/>
  <c r="K88" i="13" s="1"/>
  <c r="J89" i="13" s="1"/>
  <c r="K89" i="13" s="1"/>
  <c r="J90" i="13" s="1"/>
  <c r="K90" i="13" s="1"/>
  <c r="J91" i="13" s="1"/>
  <c r="K91" i="13" s="1"/>
  <c r="J92" i="13" s="1"/>
  <c r="K92" i="13" s="1"/>
  <c r="J93" i="13" s="1"/>
  <c r="K93" i="13" s="1"/>
  <c r="J94" i="13" s="1"/>
  <c r="K94" i="13" s="1"/>
  <c r="I3" i="12"/>
  <c r="I4" i="12" s="1"/>
  <c r="I5" i="12" s="1"/>
  <c r="I6" i="12" s="1"/>
  <c r="I7" i="12" s="1"/>
  <c r="I8" i="12" s="1"/>
  <c r="I9" i="12" s="1"/>
  <c r="I10" i="12" s="1"/>
  <c r="I11" i="12" s="1"/>
  <c r="I12" i="12" s="1"/>
  <c r="I13" i="12" s="1"/>
  <c r="I14" i="12" s="1"/>
  <c r="I15" i="12" s="1"/>
  <c r="I16" i="12" s="1"/>
  <c r="I17" i="12" s="1"/>
  <c r="I18" i="12" s="1"/>
  <c r="I19" i="12" s="1"/>
  <c r="I20" i="12" s="1"/>
  <c r="I21" i="12" s="1"/>
  <c r="I22" i="12" s="1"/>
  <c r="I23" i="12" s="1"/>
  <c r="I24" i="12" s="1"/>
  <c r="I25" i="12" s="1"/>
  <c r="I26" i="12" s="1"/>
  <c r="I27" i="12" s="1"/>
  <c r="I28" i="12" s="1"/>
  <c r="I29" i="12" s="1"/>
  <c r="I30" i="12" s="1"/>
  <c r="I31" i="12" s="1"/>
  <c r="I32" i="12" s="1"/>
  <c r="I34" i="12" s="1"/>
  <c r="I35" i="12" s="1"/>
  <c r="I36" i="12" s="1"/>
  <c r="I37" i="12" s="1"/>
  <c r="I38" i="12" s="1"/>
  <c r="I39" i="12" s="1"/>
  <c r="I40" i="12" s="1"/>
  <c r="I41" i="12" s="1"/>
  <c r="I42" i="12" s="1"/>
  <c r="I43" i="12" s="1"/>
  <c r="I44" i="12" s="1"/>
  <c r="I45" i="12" s="1"/>
  <c r="I46" i="12" s="1"/>
  <c r="I47" i="12" s="1"/>
  <c r="I48" i="12" s="1"/>
  <c r="I49" i="12" s="1"/>
  <c r="I50" i="12" s="1"/>
  <c r="I51" i="12" s="1"/>
  <c r="I52" i="12" s="1"/>
  <c r="I53" i="12" s="1"/>
  <c r="I54" i="12" s="1"/>
  <c r="I55" i="12" s="1"/>
  <c r="I56" i="12" s="1"/>
  <c r="I57" i="12" s="1"/>
  <c r="I58" i="12" s="1"/>
  <c r="I59" i="12" s="1"/>
  <c r="I60" i="12" s="1"/>
  <c r="I61" i="12" s="1"/>
  <c r="I62" i="12" s="1"/>
  <c r="I63" i="12" s="1"/>
  <c r="I64" i="12" s="1"/>
  <c r="I66" i="12" s="1"/>
  <c r="I67" i="12" s="1"/>
  <c r="I68" i="12" s="1"/>
  <c r="I69" i="12" s="1"/>
  <c r="I70" i="12" s="1"/>
  <c r="I71" i="12" s="1"/>
  <c r="I72" i="12" s="1"/>
  <c r="I73" i="12" s="1"/>
  <c r="I74" i="12" s="1"/>
  <c r="I75" i="12" s="1"/>
  <c r="I76" i="12" s="1"/>
  <c r="I77" i="12" s="1"/>
  <c r="I78" i="12" s="1"/>
  <c r="I79" i="12" s="1"/>
  <c r="I80" i="12" s="1"/>
  <c r="I81" i="12" s="1"/>
  <c r="I82" i="12" s="1"/>
  <c r="I83" i="12" s="1"/>
  <c r="I84" i="12" s="1"/>
  <c r="I85" i="12" s="1"/>
  <c r="I86" i="12" s="1"/>
  <c r="I87" i="12" s="1"/>
  <c r="I88" i="12" s="1"/>
  <c r="I89" i="12" s="1"/>
  <c r="I90" i="12" s="1"/>
  <c r="I91" i="12" s="1"/>
  <c r="I92" i="12" s="1"/>
  <c r="I93" i="12" s="1"/>
  <c r="K2" i="12"/>
  <c r="J3" i="12" s="1"/>
  <c r="K3" i="12" s="1"/>
  <c r="J4" i="12" s="1"/>
  <c r="K4" i="12" s="1"/>
  <c r="J5" i="12" s="1"/>
  <c r="K5" i="12" s="1"/>
  <c r="J6" i="12" s="1"/>
  <c r="K6" i="12" s="1"/>
  <c r="J7" i="12" s="1"/>
  <c r="K7" i="12" s="1"/>
  <c r="J8" i="12" s="1"/>
  <c r="K8" i="12" s="1"/>
  <c r="J9" i="12" s="1"/>
  <c r="K9" i="12" s="1"/>
  <c r="J10" i="12" s="1"/>
  <c r="K10" i="12" s="1"/>
  <c r="J11" i="12" s="1"/>
  <c r="K11" i="12" s="1"/>
  <c r="J12" i="12" s="1"/>
  <c r="K12" i="12" s="1"/>
  <c r="J13" i="12" s="1"/>
  <c r="K13" i="12" s="1"/>
  <c r="J14" i="12" s="1"/>
  <c r="K14" i="12" s="1"/>
  <c r="J15" i="12" s="1"/>
  <c r="K15" i="12" s="1"/>
  <c r="J16" i="12" s="1"/>
  <c r="K16" i="12" s="1"/>
  <c r="J17" i="12" s="1"/>
  <c r="K17" i="12" s="1"/>
  <c r="J18" i="12" s="1"/>
  <c r="K18" i="12" s="1"/>
  <c r="J19" i="12" s="1"/>
  <c r="K19" i="12" s="1"/>
  <c r="J20" i="12" s="1"/>
  <c r="K20" i="12" s="1"/>
  <c r="J21" i="12" s="1"/>
  <c r="K21" i="12" s="1"/>
  <c r="J22" i="12" s="1"/>
  <c r="K22" i="12" s="1"/>
  <c r="J23" i="12" s="1"/>
  <c r="K23" i="12" s="1"/>
  <c r="J24" i="12" s="1"/>
  <c r="K24" i="12" s="1"/>
  <c r="J25" i="12" s="1"/>
  <c r="K25" i="12" s="1"/>
  <c r="J26" i="12" s="1"/>
  <c r="K26" i="12" s="1"/>
  <c r="J27" i="12" s="1"/>
  <c r="K27" i="12" s="1"/>
  <c r="J28" i="12" s="1"/>
  <c r="K28" i="12" s="1"/>
  <c r="J29" i="12" s="1"/>
  <c r="K29" i="12" s="1"/>
  <c r="J30" i="12" s="1"/>
  <c r="K30" i="12" s="1"/>
  <c r="J31" i="12" s="1"/>
  <c r="K31" i="12" s="1"/>
  <c r="J32" i="12" s="1"/>
  <c r="K32" i="12" s="1"/>
  <c r="J34" i="12" s="1"/>
  <c r="K34" i="12" s="1"/>
  <c r="J35" i="12" s="1"/>
  <c r="K35" i="12" s="1"/>
  <c r="J36" i="12" s="1"/>
  <c r="K36" i="12" s="1"/>
  <c r="J37" i="12" s="1"/>
  <c r="K37" i="12" s="1"/>
  <c r="J38" i="12" s="1"/>
  <c r="K38" i="12" s="1"/>
  <c r="J39" i="12" s="1"/>
  <c r="K39" i="12" s="1"/>
  <c r="J40" i="12" s="1"/>
  <c r="K40" i="12" s="1"/>
  <c r="J41" i="12" s="1"/>
  <c r="K41" i="12" s="1"/>
  <c r="J42" i="12" s="1"/>
  <c r="K42" i="12" s="1"/>
  <c r="J43" i="12" s="1"/>
  <c r="K43" i="12" s="1"/>
  <c r="J44" i="12" s="1"/>
  <c r="K44" i="12" s="1"/>
  <c r="J45" i="12" s="1"/>
  <c r="K45" i="12" s="1"/>
  <c r="J46" i="12" s="1"/>
  <c r="K46" i="12" s="1"/>
  <c r="J47" i="12" s="1"/>
  <c r="K47" i="12" s="1"/>
  <c r="J48" i="12" s="1"/>
  <c r="K48" i="12" s="1"/>
  <c r="J49" i="12" s="1"/>
  <c r="K49" i="12" s="1"/>
  <c r="J50" i="12" s="1"/>
  <c r="K50" i="12" s="1"/>
  <c r="J51" i="12" s="1"/>
  <c r="K51" i="12" s="1"/>
  <c r="J52" i="12" s="1"/>
  <c r="K52" i="12" s="1"/>
  <c r="J53" i="12" s="1"/>
  <c r="K53" i="12" s="1"/>
  <c r="J54" i="12" s="1"/>
  <c r="K54" i="12" s="1"/>
  <c r="J55" i="12" s="1"/>
  <c r="K55" i="12" s="1"/>
  <c r="J56" i="12" s="1"/>
  <c r="K56" i="12" s="1"/>
  <c r="J57" i="12" s="1"/>
  <c r="K57" i="12" s="1"/>
  <c r="J58" i="12" s="1"/>
  <c r="K58" i="12" s="1"/>
  <c r="J59" i="12" s="1"/>
  <c r="K59" i="12" s="1"/>
  <c r="J60" i="12" s="1"/>
  <c r="K60" i="12" s="1"/>
  <c r="J61" i="12" s="1"/>
  <c r="K61" i="12" s="1"/>
  <c r="J62" i="12" s="1"/>
  <c r="K62" i="12" s="1"/>
  <c r="J63" i="12" s="1"/>
  <c r="K63" i="12" s="1"/>
  <c r="J64" i="12" s="1"/>
  <c r="K64" i="12" s="1"/>
  <c r="J66" i="12" s="1"/>
  <c r="K66" i="12" s="1"/>
  <c r="J67" i="12" s="1"/>
  <c r="K67" i="12" s="1"/>
  <c r="J68" i="12" s="1"/>
  <c r="K68" i="12" s="1"/>
  <c r="J69" i="12" s="1"/>
  <c r="K69" i="12" s="1"/>
  <c r="J70" i="12" s="1"/>
  <c r="K70" i="12" s="1"/>
  <c r="J71" i="12" s="1"/>
  <c r="K71" i="12" s="1"/>
  <c r="J72" i="12" s="1"/>
  <c r="K72" i="12" s="1"/>
  <c r="J73" i="12" s="1"/>
  <c r="K73" i="12" s="1"/>
  <c r="J74" i="12" s="1"/>
  <c r="K74" i="12" s="1"/>
  <c r="J75" i="12" s="1"/>
  <c r="K75" i="12" s="1"/>
  <c r="J76" i="12" s="1"/>
  <c r="K76" i="12" s="1"/>
  <c r="J77" i="12" s="1"/>
  <c r="K77" i="12" s="1"/>
  <c r="J78" i="12" s="1"/>
  <c r="K78" i="12" s="1"/>
  <c r="J79" i="12" s="1"/>
  <c r="K79" i="12" s="1"/>
  <c r="J80" i="12" s="1"/>
  <c r="K80" i="12" s="1"/>
  <c r="J81" i="12" s="1"/>
  <c r="K81" i="12" s="1"/>
  <c r="J82" i="12" s="1"/>
  <c r="K82" i="12" s="1"/>
  <c r="J83" i="12" s="1"/>
  <c r="K83" i="12" s="1"/>
  <c r="J84" i="12" s="1"/>
  <c r="K84" i="12" s="1"/>
  <c r="J85" i="12" s="1"/>
  <c r="K85" i="12" s="1"/>
  <c r="J86" i="12" s="1"/>
  <c r="K86" i="12" s="1"/>
  <c r="J87" i="12" s="1"/>
  <c r="K87" i="12" s="1"/>
  <c r="J88" i="12" s="1"/>
  <c r="K88" i="12" s="1"/>
  <c r="J89" i="12" s="1"/>
  <c r="K89" i="12" s="1"/>
  <c r="J90" i="12" s="1"/>
  <c r="K90" i="12" s="1"/>
  <c r="J91" i="12" s="1"/>
  <c r="K91" i="12" s="1"/>
  <c r="J92" i="12" s="1"/>
  <c r="K92" i="12" s="1"/>
  <c r="J93" i="12" s="1"/>
  <c r="K93" i="12" s="1"/>
  <c r="I34" i="11"/>
  <c r="I35" i="11" s="1"/>
  <c r="I36" i="11" s="1"/>
  <c r="I37" i="11" s="1"/>
  <c r="I38" i="11" s="1"/>
  <c r="I39" i="11" s="1"/>
  <c r="I40" i="11" s="1"/>
  <c r="I41" i="11" s="1"/>
  <c r="I42" i="11" s="1"/>
  <c r="I43" i="11" s="1"/>
  <c r="I44" i="11" s="1"/>
  <c r="I45" i="11" s="1"/>
  <c r="I46" i="11" s="1"/>
  <c r="I47" i="11" s="1"/>
  <c r="I48" i="11" s="1"/>
  <c r="I49" i="11" s="1"/>
  <c r="I50" i="11" s="1"/>
  <c r="I51" i="11" s="1"/>
  <c r="I52" i="11" s="1"/>
  <c r="I53" i="11" s="1"/>
  <c r="I54" i="11" s="1"/>
  <c r="I55" i="11" s="1"/>
  <c r="I56" i="11" s="1"/>
  <c r="I57" i="11" s="1"/>
  <c r="I58" i="11" s="1"/>
  <c r="I59" i="11" s="1"/>
  <c r="I60" i="11" s="1"/>
  <c r="I61" i="11" s="1"/>
  <c r="I62" i="11" s="1"/>
  <c r="I63" i="11" s="1"/>
  <c r="I64" i="11" s="1"/>
  <c r="K3" i="11"/>
  <c r="J4" i="11" s="1"/>
  <c r="K4" i="11" s="1"/>
  <c r="J5" i="11" s="1"/>
  <c r="K5" i="11" s="1"/>
  <c r="J6" i="11" s="1"/>
  <c r="K6" i="11" s="1"/>
  <c r="J7" i="11" s="1"/>
  <c r="K7" i="11" s="1"/>
  <c r="J8" i="11" s="1"/>
  <c r="K8" i="11" s="1"/>
  <c r="J9" i="11" s="1"/>
  <c r="K9" i="11" s="1"/>
  <c r="J10" i="11" s="1"/>
  <c r="K10" i="11" s="1"/>
  <c r="J11" i="11" s="1"/>
  <c r="K11" i="11" s="1"/>
  <c r="J12" i="11" s="1"/>
  <c r="K12" i="11" s="1"/>
  <c r="J13" i="11" s="1"/>
  <c r="K13" i="11" s="1"/>
  <c r="J14" i="11" s="1"/>
  <c r="K14" i="11" s="1"/>
  <c r="J15" i="11" s="1"/>
  <c r="K15" i="11" s="1"/>
  <c r="J16" i="11" s="1"/>
  <c r="K16" i="11" s="1"/>
  <c r="J17" i="11" s="1"/>
  <c r="K17" i="11" s="1"/>
  <c r="J18" i="11" s="1"/>
  <c r="K18" i="11" s="1"/>
  <c r="J19" i="11" s="1"/>
  <c r="K19" i="11" s="1"/>
  <c r="J20" i="11" s="1"/>
  <c r="K20" i="11" s="1"/>
  <c r="J21" i="11" s="1"/>
  <c r="K21" i="11" s="1"/>
  <c r="J22" i="11" s="1"/>
  <c r="K22" i="11" s="1"/>
  <c r="J23" i="11" s="1"/>
  <c r="K23" i="11" s="1"/>
  <c r="J24" i="11" s="1"/>
  <c r="K24" i="11" s="1"/>
  <c r="J25" i="11" s="1"/>
  <c r="K25" i="11" s="1"/>
  <c r="J26" i="11" s="1"/>
  <c r="K26" i="11" s="1"/>
  <c r="J27" i="11" s="1"/>
  <c r="K27" i="11" s="1"/>
  <c r="J28" i="11" s="1"/>
  <c r="K28" i="11" s="1"/>
  <c r="J29" i="11" s="1"/>
  <c r="K29" i="11" s="1"/>
  <c r="J30" i="11" s="1"/>
  <c r="K30" i="11" s="1"/>
  <c r="J31" i="11" s="1"/>
  <c r="K31" i="11" s="1"/>
  <c r="J32" i="11" s="1"/>
  <c r="K32" i="11" s="1"/>
  <c r="J95" i="12" l="1"/>
  <c r="J94" i="12"/>
  <c r="J96" i="13"/>
  <c r="J95" i="13"/>
  <c r="I96" i="13"/>
  <c r="I95" i="13"/>
  <c r="K95" i="13" s="1"/>
  <c r="I66" i="11"/>
  <c r="I67" i="11" s="1"/>
  <c r="I68" i="11" s="1"/>
  <c r="I69" i="11" s="1"/>
  <c r="I70" i="11" s="1"/>
  <c r="I71" i="11" s="1"/>
  <c r="I72" i="11" s="1"/>
  <c r="I73" i="11" s="1"/>
  <c r="I74" i="11" s="1"/>
  <c r="I75" i="11" s="1"/>
  <c r="I76" i="11" s="1"/>
  <c r="I77" i="11" s="1"/>
  <c r="I78" i="11" s="1"/>
  <c r="I79" i="11" s="1"/>
  <c r="I80" i="11" s="1"/>
  <c r="I81" i="11" s="1"/>
  <c r="I82" i="11" s="1"/>
  <c r="I83" i="11" s="1"/>
  <c r="I84" i="11" s="1"/>
  <c r="I85" i="11" s="1"/>
  <c r="I86" i="11" s="1"/>
  <c r="I87" i="11" s="1"/>
  <c r="I88" i="11" s="1"/>
  <c r="I89" i="11" s="1"/>
  <c r="I90" i="11" s="1"/>
  <c r="I91" i="11" s="1"/>
  <c r="I92" i="11" s="1"/>
  <c r="I93" i="11" s="1"/>
  <c r="I95" i="12"/>
  <c r="I94" i="12"/>
  <c r="K94" i="12" s="1"/>
  <c r="J34" i="11"/>
  <c r="K34" i="11" s="1"/>
  <c r="J35" i="11" s="1"/>
  <c r="K35" i="11" s="1"/>
  <c r="J36" i="11" s="1"/>
  <c r="K36" i="11" s="1"/>
  <c r="J37" i="11" s="1"/>
  <c r="K37" i="11" s="1"/>
  <c r="J38" i="11" s="1"/>
  <c r="K38" i="11" s="1"/>
  <c r="J39" i="11" s="1"/>
  <c r="K39" i="11" s="1"/>
  <c r="J40" i="11" s="1"/>
  <c r="K40" i="11" s="1"/>
  <c r="J41" i="11" s="1"/>
  <c r="K41" i="11" s="1"/>
  <c r="J42" i="11" s="1"/>
  <c r="K42" i="11" s="1"/>
  <c r="J43" i="11" s="1"/>
  <c r="K43" i="11" s="1"/>
  <c r="J44" i="11" s="1"/>
  <c r="K44" i="11" s="1"/>
  <c r="J45" i="11" s="1"/>
  <c r="K45" i="11" s="1"/>
  <c r="J46" i="11" s="1"/>
  <c r="K46" i="11" s="1"/>
  <c r="J47" i="11" s="1"/>
  <c r="K47" i="11" s="1"/>
  <c r="J48" i="11" s="1"/>
  <c r="K48" i="11" s="1"/>
  <c r="J49" i="11" s="1"/>
  <c r="K49" i="11" s="1"/>
  <c r="J50" i="11" s="1"/>
  <c r="K50" i="11" s="1"/>
  <c r="J51" i="11" s="1"/>
  <c r="K51" i="11" s="1"/>
  <c r="J52" i="11" s="1"/>
  <c r="K52" i="11" s="1"/>
  <c r="J53" i="11" s="1"/>
  <c r="K53" i="11" s="1"/>
  <c r="J54" i="11" s="1"/>
  <c r="K54" i="11" s="1"/>
  <c r="J55" i="11" s="1"/>
  <c r="K55" i="11" s="1"/>
  <c r="J56" i="11" s="1"/>
  <c r="K56" i="11" s="1"/>
  <c r="J57" i="11" s="1"/>
  <c r="K57" i="11" s="1"/>
  <c r="J58" i="11" s="1"/>
  <c r="K58" i="11" s="1"/>
  <c r="J59" i="11" s="1"/>
  <c r="K59" i="11" s="1"/>
  <c r="J60" i="11" s="1"/>
  <c r="K60" i="11" s="1"/>
  <c r="J61" i="11" s="1"/>
  <c r="K61" i="11" s="1"/>
  <c r="J62" i="11" s="1"/>
  <c r="K62" i="11" s="1"/>
  <c r="J63" i="11" s="1"/>
  <c r="K63" i="11" s="1"/>
  <c r="J64" i="11" s="1"/>
  <c r="K64" i="11" s="1"/>
  <c r="I98" i="13" l="1"/>
  <c r="I99" i="13" s="1"/>
  <c r="I100" i="13" s="1"/>
  <c r="I101" i="13" s="1"/>
  <c r="I102" i="13" s="1"/>
  <c r="I103" i="13" s="1"/>
  <c r="I104" i="13" s="1"/>
  <c r="I105" i="13" s="1"/>
  <c r="I106" i="13" s="1"/>
  <c r="I107" i="13" s="1"/>
  <c r="I108" i="13" s="1"/>
  <c r="I109" i="13" s="1"/>
  <c r="I110" i="13" s="1"/>
  <c r="I111" i="13" s="1"/>
  <c r="I112" i="13" s="1"/>
  <c r="I113" i="13" s="1"/>
  <c r="I114" i="13" s="1"/>
  <c r="I115" i="13" s="1"/>
  <c r="I116" i="13" s="1"/>
  <c r="I117" i="13" s="1"/>
  <c r="I118" i="13" s="1"/>
  <c r="I119" i="13" s="1"/>
  <c r="I120" i="13" s="1"/>
  <c r="I121" i="13" s="1"/>
  <c r="I122" i="13" s="1"/>
  <c r="I123" i="13" s="1"/>
  <c r="I124" i="13" s="1"/>
  <c r="I125" i="13" s="1"/>
  <c r="I126" i="13" s="1"/>
  <c r="K96" i="13"/>
  <c r="J98" i="13" s="1"/>
  <c r="K98" i="13" s="1"/>
  <c r="J99" i="13" s="1"/>
  <c r="K99" i="13" s="1"/>
  <c r="J100" i="13" s="1"/>
  <c r="K100" i="13" s="1"/>
  <c r="J101" i="13" s="1"/>
  <c r="K101" i="13" s="1"/>
  <c r="J102" i="13" s="1"/>
  <c r="K102" i="13" s="1"/>
  <c r="J103" i="13" s="1"/>
  <c r="K103" i="13" s="1"/>
  <c r="J104" i="13" s="1"/>
  <c r="K104" i="13" s="1"/>
  <c r="J105" i="13" s="1"/>
  <c r="K105" i="13" s="1"/>
  <c r="J106" i="13" s="1"/>
  <c r="K106" i="13" s="1"/>
  <c r="J107" i="13" s="1"/>
  <c r="K107" i="13" s="1"/>
  <c r="J108" i="13" s="1"/>
  <c r="K108" i="13" s="1"/>
  <c r="J109" i="13" s="1"/>
  <c r="K109" i="13" s="1"/>
  <c r="J110" i="13" s="1"/>
  <c r="K110" i="13" s="1"/>
  <c r="J111" i="13" s="1"/>
  <c r="K111" i="13" s="1"/>
  <c r="J112" i="13" s="1"/>
  <c r="K112" i="13" s="1"/>
  <c r="J113" i="13" s="1"/>
  <c r="K113" i="13" s="1"/>
  <c r="J114" i="13" s="1"/>
  <c r="K114" i="13" s="1"/>
  <c r="J115" i="13" s="1"/>
  <c r="K115" i="13" s="1"/>
  <c r="J116" i="13" s="1"/>
  <c r="K116" i="13" s="1"/>
  <c r="J117" i="13" s="1"/>
  <c r="K117" i="13" s="1"/>
  <c r="J118" i="13" s="1"/>
  <c r="K118" i="13" s="1"/>
  <c r="J119" i="13" s="1"/>
  <c r="K119" i="13" s="1"/>
  <c r="J120" i="13" s="1"/>
  <c r="K120" i="13" s="1"/>
  <c r="J121" i="13" s="1"/>
  <c r="K121" i="13" s="1"/>
  <c r="J122" i="13" s="1"/>
  <c r="K122" i="13" s="1"/>
  <c r="J123" i="13" s="1"/>
  <c r="K123" i="13" s="1"/>
  <c r="J124" i="13" s="1"/>
  <c r="K124" i="13" s="1"/>
  <c r="J125" i="13" s="1"/>
  <c r="K125" i="13" s="1"/>
  <c r="J126" i="13" s="1"/>
  <c r="K126" i="13" s="1"/>
  <c r="I95" i="11"/>
  <c r="I96" i="11" s="1"/>
  <c r="I98" i="11" s="1"/>
  <c r="I99" i="11" s="1"/>
  <c r="I100" i="11" s="1"/>
  <c r="I101" i="11" s="1"/>
  <c r="I102" i="11" s="1"/>
  <c r="I103" i="11" s="1"/>
  <c r="I104" i="11" s="1"/>
  <c r="I105" i="11" s="1"/>
  <c r="I106" i="11" s="1"/>
  <c r="I107" i="11" s="1"/>
  <c r="I108" i="11" s="1"/>
  <c r="I109" i="11" s="1"/>
  <c r="I110" i="11" s="1"/>
  <c r="I111" i="11" s="1"/>
  <c r="I112" i="11" s="1"/>
  <c r="I113" i="11" s="1"/>
  <c r="I114" i="11" s="1"/>
  <c r="I115" i="11" s="1"/>
  <c r="I116" i="11" s="1"/>
  <c r="I117" i="11" s="1"/>
  <c r="I118" i="11" s="1"/>
  <c r="I119" i="11" s="1"/>
  <c r="I120" i="11" s="1"/>
  <c r="I121" i="11" s="1"/>
  <c r="I122" i="11" s="1"/>
  <c r="I123" i="11" s="1"/>
  <c r="I124" i="11" s="1"/>
  <c r="I125" i="11" s="1"/>
  <c r="I126" i="11" s="1"/>
  <c r="I94" i="11"/>
  <c r="I96" i="12"/>
  <c r="I98" i="12" s="1"/>
  <c r="I99" i="12" s="1"/>
  <c r="I100" i="12" s="1"/>
  <c r="I101" i="12" s="1"/>
  <c r="I102" i="12" s="1"/>
  <c r="I103" i="12" s="1"/>
  <c r="I104" i="12" s="1"/>
  <c r="I105" i="12" s="1"/>
  <c r="I106" i="12" s="1"/>
  <c r="I107" i="12" s="1"/>
  <c r="I108" i="12" s="1"/>
  <c r="I109" i="12" s="1"/>
  <c r="I110" i="12" s="1"/>
  <c r="I111" i="12" s="1"/>
  <c r="I112" i="12" s="1"/>
  <c r="I113" i="12" s="1"/>
  <c r="I114" i="12" s="1"/>
  <c r="I115" i="12" s="1"/>
  <c r="I116" i="12" s="1"/>
  <c r="I117" i="12" s="1"/>
  <c r="I118" i="12" s="1"/>
  <c r="I119" i="12" s="1"/>
  <c r="I120" i="12" s="1"/>
  <c r="I121" i="12" s="1"/>
  <c r="I122" i="12" s="1"/>
  <c r="I123" i="12" s="1"/>
  <c r="I124" i="12" s="1"/>
  <c r="K95" i="12"/>
  <c r="J96" i="12" s="1"/>
  <c r="K96" i="12" s="1"/>
  <c r="J98" i="12" s="1"/>
  <c r="K98" i="12" s="1"/>
  <c r="J99" i="12" s="1"/>
  <c r="K99" i="12" s="1"/>
  <c r="J100" i="12" s="1"/>
  <c r="K100" i="12" s="1"/>
  <c r="J101" i="12" s="1"/>
  <c r="K101" i="12" s="1"/>
  <c r="J102" i="12" s="1"/>
  <c r="K102" i="12" s="1"/>
  <c r="J103" i="12" s="1"/>
  <c r="K103" i="12" s="1"/>
  <c r="J104" i="12" s="1"/>
  <c r="K104" i="12" s="1"/>
  <c r="J105" i="12" s="1"/>
  <c r="K105" i="12" s="1"/>
  <c r="J106" i="12" s="1"/>
  <c r="K106" i="12" s="1"/>
  <c r="J107" i="12" s="1"/>
  <c r="K107" i="12" s="1"/>
  <c r="J108" i="12" s="1"/>
  <c r="K108" i="12" s="1"/>
  <c r="J109" i="12" s="1"/>
  <c r="K109" i="12" s="1"/>
  <c r="J110" i="12" s="1"/>
  <c r="K110" i="12" s="1"/>
  <c r="J111" i="12" s="1"/>
  <c r="K111" i="12" s="1"/>
  <c r="J112" i="12" s="1"/>
  <c r="K112" i="12" s="1"/>
  <c r="J113" i="12" s="1"/>
  <c r="K113" i="12" s="1"/>
  <c r="J114" i="12" s="1"/>
  <c r="K114" i="12" s="1"/>
  <c r="J115" i="12" s="1"/>
  <c r="K115" i="12" s="1"/>
  <c r="J116" i="12" s="1"/>
  <c r="K116" i="12" s="1"/>
  <c r="J117" i="12" s="1"/>
  <c r="K117" i="12" s="1"/>
  <c r="J118" i="12" s="1"/>
  <c r="K118" i="12" s="1"/>
  <c r="J119" i="12" s="1"/>
  <c r="K119" i="12" s="1"/>
  <c r="J120" i="12" s="1"/>
  <c r="K120" i="12" s="1"/>
  <c r="J121" i="12" s="1"/>
  <c r="K121" i="12" s="1"/>
  <c r="J122" i="12" s="1"/>
  <c r="K122" i="12" s="1"/>
  <c r="J123" i="12" s="1"/>
  <c r="K123" i="12" s="1"/>
  <c r="J124" i="12" s="1"/>
  <c r="K124" i="12" s="1"/>
  <c r="J66" i="11"/>
  <c r="K66" i="11" s="1"/>
  <c r="J67" i="11" s="1"/>
  <c r="K67" i="11" s="1"/>
  <c r="J68" i="11" s="1"/>
  <c r="K68" i="11" s="1"/>
  <c r="J69" i="11" s="1"/>
  <c r="K69" i="11" s="1"/>
  <c r="J70" i="11" s="1"/>
  <c r="K70" i="11" s="1"/>
  <c r="J71" i="11" s="1"/>
  <c r="K71" i="11" s="1"/>
  <c r="J72" i="11" s="1"/>
  <c r="K72" i="11" s="1"/>
  <c r="J73" i="11" s="1"/>
  <c r="K73" i="11" s="1"/>
  <c r="J74" i="11" s="1"/>
  <c r="K74" i="11" s="1"/>
  <c r="J75" i="11" s="1"/>
  <c r="K75" i="11" s="1"/>
  <c r="J76" i="11" s="1"/>
  <c r="K76" i="11" s="1"/>
  <c r="J77" i="11" s="1"/>
  <c r="K77" i="11" s="1"/>
  <c r="J78" i="11" s="1"/>
  <c r="K78" i="11" s="1"/>
  <c r="J79" i="11" s="1"/>
  <c r="K79" i="11" s="1"/>
  <c r="J80" i="11" s="1"/>
  <c r="K80" i="11" s="1"/>
  <c r="J81" i="11" s="1"/>
  <c r="K81" i="11" s="1"/>
  <c r="J82" i="11" s="1"/>
  <c r="K82" i="11" s="1"/>
  <c r="J83" i="11" s="1"/>
  <c r="K83" i="11" s="1"/>
  <c r="J84" i="11" s="1"/>
  <c r="K84" i="11" s="1"/>
  <c r="J85" i="11" s="1"/>
  <c r="K85" i="11" s="1"/>
  <c r="J86" i="11" s="1"/>
  <c r="K86" i="11" s="1"/>
  <c r="J87" i="11" s="1"/>
  <c r="K87" i="11" s="1"/>
  <c r="J88" i="11" s="1"/>
  <c r="K88" i="11" s="1"/>
  <c r="J89" i="11" s="1"/>
  <c r="K89" i="11" s="1"/>
  <c r="J90" i="11" s="1"/>
  <c r="K90" i="11" s="1"/>
  <c r="J91" i="11" s="1"/>
  <c r="K91" i="11" s="1"/>
  <c r="J92" i="11" s="1"/>
  <c r="K92" i="11" s="1"/>
  <c r="J93" i="11" s="1"/>
  <c r="K93" i="11" s="1"/>
  <c r="J126" i="12" l="1"/>
  <c r="J125" i="12"/>
  <c r="J128" i="13"/>
  <c r="J127" i="13"/>
  <c r="I128" i="13"/>
  <c r="I127" i="13"/>
  <c r="K127" i="13" s="1"/>
  <c r="J95" i="11"/>
  <c r="K95" i="11" s="1"/>
  <c r="J96" i="11" s="1"/>
  <c r="K96" i="11" s="1"/>
  <c r="J94" i="11"/>
  <c r="K94" i="11"/>
  <c r="I128" i="11"/>
  <c r="I130" i="11" s="1"/>
  <c r="I131" i="11" s="1"/>
  <c r="I132" i="11" s="1"/>
  <c r="I133" i="11" s="1"/>
  <c r="I134" i="11" s="1"/>
  <c r="I135" i="11" s="1"/>
  <c r="I136" i="11" s="1"/>
  <c r="I137" i="11" s="1"/>
  <c r="I138" i="11" s="1"/>
  <c r="I139" i="11" s="1"/>
  <c r="I140" i="11" s="1"/>
  <c r="I141" i="11" s="1"/>
  <c r="I142" i="11" s="1"/>
  <c r="I143" i="11" s="1"/>
  <c r="I144" i="11" s="1"/>
  <c r="I145" i="11" s="1"/>
  <c r="I146" i="11" s="1"/>
  <c r="I147" i="11" s="1"/>
  <c r="I148" i="11" s="1"/>
  <c r="I149" i="11" s="1"/>
  <c r="I150" i="11" s="1"/>
  <c r="I151" i="11" s="1"/>
  <c r="I152" i="11" s="1"/>
  <c r="I153" i="11" s="1"/>
  <c r="I154" i="11" s="1"/>
  <c r="I155" i="11" s="1"/>
  <c r="I156" i="11" s="1"/>
  <c r="I157" i="11" s="1"/>
  <c r="I158" i="11" s="1"/>
  <c r="I159" i="11" s="1"/>
  <c r="I160" i="11" s="1"/>
  <c r="I162" i="11" s="1"/>
  <c r="I163" i="11" s="1"/>
  <c r="I164" i="11" s="1"/>
  <c r="I165" i="11" s="1"/>
  <c r="I166" i="11" s="1"/>
  <c r="I167" i="11" s="1"/>
  <c r="I168" i="11" s="1"/>
  <c r="I169" i="11" s="1"/>
  <c r="I170" i="11" s="1"/>
  <c r="I171" i="11" s="1"/>
  <c r="I172" i="11" s="1"/>
  <c r="I173" i="11" s="1"/>
  <c r="I174" i="11" s="1"/>
  <c r="I175" i="11" s="1"/>
  <c r="I176" i="11" s="1"/>
  <c r="I177" i="11" s="1"/>
  <c r="I178" i="11" s="1"/>
  <c r="I179" i="11" s="1"/>
  <c r="I180" i="11" s="1"/>
  <c r="I181" i="11" s="1"/>
  <c r="I182" i="11" s="1"/>
  <c r="I183" i="11" s="1"/>
  <c r="I184" i="11" s="1"/>
  <c r="I185" i="11" s="1"/>
  <c r="I186" i="11" s="1"/>
  <c r="I187" i="11" s="1"/>
  <c r="I188" i="11" s="1"/>
  <c r="I189" i="11" s="1"/>
  <c r="I190" i="11" s="1"/>
  <c r="I191" i="11" s="1"/>
  <c r="I192" i="11" s="1"/>
  <c r="I127" i="11"/>
  <c r="I194" i="11"/>
  <c r="I195" i="11" s="1"/>
  <c r="I196" i="11" s="1"/>
  <c r="I197" i="11" s="1"/>
  <c r="I198" i="11" s="1"/>
  <c r="I199" i="11" s="1"/>
  <c r="I200" i="11" s="1"/>
  <c r="I201" i="11" s="1"/>
  <c r="I202" i="11" s="1"/>
  <c r="I203" i="11" s="1"/>
  <c r="I204" i="11" s="1"/>
  <c r="I205" i="11" s="1"/>
  <c r="I206" i="11" s="1"/>
  <c r="I207" i="11" s="1"/>
  <c r="I208" i="11" s="1"/>
  <c r="I209" i="11" s="1"/>
  <c r="I210" i="11" s="1"/>
  <c r="I211" i="11" s="1"/>
  <c r="I212" i="11" s="1"/>
  <c r="I213" i="11" s="1"/>
  <c r="I214" i="11" s="1"/>
  <c r="I215" i="11" s="1"/>
  <c r="I216" i="11" s="1"/>
  <c r="I217" i="11" s="1"/>
  <c r="I218" i="11" s="1"/>
  <c r="I219" i="11" s="1"/>
  <c r="I220" i="11" s="1"/>
  <c r="I221" i="11" s="1"/>
  <c r="I222" i="11" s="1"/>
  <c r="I126" i="12"/>
  <c r="I125" i="12"/>
  <c r="K125" i="12" s="1"/>
  <c r="J98" i="11"/>
  <c r="K98" i="11" s="1"/>
  <c r="J99" i="11" s="1"/>
  <c r="K99" i="11" s="1"/>
  <c r="J100" i="11" s="1"/>
  <c r="K100" i="11" s="1"/>
  <c r="J101" i="11" s="1"/>
  <c r="K101" i="11" s="1"/>
  <c r="J102" i="11" s="1"/>
  <c r="K102" i="11" s="1"/>
  <c r="J103" i="11" s="1"/>
  <c r="K103" i="11" s="1"/>
  <c r="J104" i="11" s="1"/>
  <c r="K104" i="11" s="1"/>
  <c r="J105" i="11" s="1"/>
  <c r="K105" i="11" s="1"/>
  <c r="J106" i="11" s="1"/>
  <c r="K106" i="11" s="1"/>
  <c r="J107" i="11" s="1"/>
  <c r="K107" i="11" s="1"/>
  <c r="J108" i="11" s="1"/>
  <c r="K108" i="11" s="1"/>
  <c r="J109" i="11" s="1"/>
  <c r="K109" i="11" s="1"/>
  <c r="J110" i="11" s="1"/>
  <c r="K110" i="11" s="1"/>
  <c r="J111" i="11" s="1"/>
  <c r="K111" i="11" s="1"/>
  <c r="J112" i="11" s="1"/>
  <c r="K112" i="11" s="1"/>
  <c r="J113" i="11" s="1"/>
  <c r="K113" i="11" s="1"/>
  <c r="J114" i="11" s="1"/>
  <c r="K114" i="11" s="1"/>
  <c r="J115" i="11" s="1"/>
  <c r="K115" i="11" s="1"/>
  <c r="J116" i="11" s="1"/>
  <c r="K116" i="11" s="1"/>
  <c r="J117" i="11" s="1"/>
  <c r="K117" i="11" s="1"/>
  <c r="J118" i="11" s="1"/>
  <c r="K118" i="11" s="1"/>
  <c r="J119" i="11" s="1"/>
  <c r="K119" i="11" s="1"/>
  <c r="J120" i="11" s="1"/>
  <c r="K120" i="11" s="1"/>
  <c r="J121" i="11" s="1"/>
  <c r="K121" i="11" s="1"/>
  <c r="J122" i="11" s="1"/>
  <c r="K122" i="11" s="1"/>
  <c r="J123" i="11" s="1"/>
  <c r="K123" i="11" s="1"/>
  <c r="J124" i="11" s="1"/>
  <c r="K124" i="11" s="1"/>
  <c r="J125" i="11" s="1"/>
  <c r="K125" i="11" s="1"/>
  <c r="J126" i="11" s="1"/>
  <c r="K126" i="11" s="1"/>
  <c r="I130" i="13" l="1"/>
  <c r="I131" i="13" s="1"/>
  <c r="I132" i="13" s="1"/>
  <c r="I133" i="13" s="1"/>
  <c r="I134" i="13" s="1"/>
  <c r="I135" i="13" s="1"/>
  <c r="I136" i="13" s="1"/>
  <c r="I137" i="13" s="1"/>
  <c r="I138" i="13" s="1"/>
  <c r="I139" i="13" s="1"/>
  <c r="I140" i="13" s="1"/>
  <c r="I141" i="13" s="1"/>
  <c r="I142" i="13" s="1"/>
  <c r="I143" i="13" s="1"/>
  <c r="I144" i="13" s="1"/>
  <c r="I145" i="13" s="1"/>
  <c r="I146" i="13" s="1"/>
  <c r="I147" i="13" s="1"/>
  <c r="I148" i="13" s="1"/>
  <c r="I149" i="13" s="1"/>
  <c r="I150" i="13" s="1"/>
  <c r="I151" i="13" s="1"/>
  <c r="I152" i="13" s="1"/>
  <c r="I153" i="13" s="1"/>
  <c r="I154" i="13" s="1"/>
  <c r="I155" i="13" s="1"/>
  <c r="I156" i="13" s="1"/>
  <c r="I157" i="13" s="1"/>
  <c r="I158" i="13" s="1"/>
  <c r="I159" i="13" s="1"/>
  <c r="I160" i="13" s="1"/>
  <c r="I162" i="13" s="1"/>
  <c r="I163" i="13" s="1"/>
  <c r="I164" i="13" s="1"/>
  <c r="I165" i="13" s="1"/>
  <c r="I166" i="13" s="1"/>
  <c r="I167" i="13" s="1"/>
  <c r="I168" i="13" s="1"/>
  <c r="I169" i="13" s="1"/>
  <c r="I170" i="13" s="1"/>
  <c r="I171" i="13" s="1"/>
  <c r="I172" i="13" s="1"/>
  <c r="I173" i="13" s="1"/>
  <c r="I174" i="13" s="1"/>
  <c r="I175" i="13" s="1"/>
  <c r="I176" i="13" s="1"/>
  <c r="I177" i="13" s="1"/>
  <c r="I178" i="13" s="1"/>
  <c r="I179" i="13" s="1"/>
  <c r="I180" i="13" s="1"/>
  <c r="I181" i="13" s="1"/>
  <c r="I182" i="13" s="1"/>
  <c r="I183" i="13" s="1"/>
  <c r="I184" i="13" s="1"/>
  <c r="I185" i="13" s="1"/>
  <c r="I186" i="13" s="1"/>
  <c r="I187" i="13" s="1"/>
  <c r="I188" i="13" s="1"/>
  <c r="I189" i="13" s="1"/>
  <c r="I190" i="13" s="1"/>
  <c r="I191" i="13" s="1"/>
  <c r="I192" i="13" s="1"/>
  <c r="I194" i="13" s="1"/>
  <c r="I195" i="13" s="1"/>
  <c r="I196" i="13" s="1"/>
  <c r="I197" i="13" s="1"/>
  <c r="I198" i="13" s="1"/>
  <c r="I199" i="13" s="1"/>
  <c r="I200" i="13" s="1"/>
  <c r="I201" i="13" s="1"/>
  <c r="I202" i="13" s="1"/>
  <c r="I203" i="13" s="1"/>
  <c r="I204" i="13" s="1"/>
  <c r="I205" i="13" s="1"/>
  <c r="I206" i="13" s="1"/>
  <c r="I207" i="13" s="1"/>
  <c r="I208" i="13" s="1"/>
  <c r="I209" i="13" s="1"/>
  <c r="I210" i="13" s="1"/>
  <c r="I211" i="13" s="1"/>
  <c r="I212" i="13" s="1"/>
  <c r="I213" i="13" s="1"/>
  <c r="I214" i="13" s="1"/>
  <c r="I215" i="13" s="1"/>
  <c r="I216" i="13" s="1"/>
  <c r="I217" i="13" s="1"/>
  <c r="I218" i="13" s="1"/>
  <c r="I219" i="13" s="1"/>
  <c r="I220" i="13" s="1"/>
  <c r="I221" i="13" s="1"/>
  <c r="I222" i="13" s="1"/>
  <c r="K128" i="13"/>
  <c r="J130" i="13" s="1"/>
  <c r="K130" i="13" s="1"/>
  <c r="J131" i="13" s="1"/>
  <c r="K131" i="13" s="1"/>
  <c r="J132" i="13" s="1"/>
  <c r="K132" i="13" s="1"/>
  <c r="J133" i="13" s="1"/>
  <c r="K133" i="13" s="1"/>
  <c r="J134" i="13" s="1"/>
  <c r="K134" i="13" s="1"/>
  <c r="J135" i="13" s="1"/>
  <c r="K135" i="13" s="1"/>
  <c r="J136" i="13" s="1"/>
  <c r="K136" i="13" s="1"/>
  <c r="J137" i="13" s="1"/>
  <c r="K137" i="13" s="1"/>
  <c r="J138" i="13" s="1"/>
  <c r="K138" i="13" s="1"/>
  <c r="J139" i="13" s="1"/>
  <c r="K139" i="13" s="1"/>
  <c r="J140" i="13" s="1"/>
  <c r="K140" i="13" s="1"/>
  <c r="J141" i="13" s="1"/>
  <c r="K141" i="13" s="1"/>
  <c r="J142" i="13" s="1"/>
  <c r="K142" i="13" s="1"/>
  <c r="J143" i="13" s="1"/>
  <c r="K143" i="13" s="1"/>
  <c r="J144" i="13" s="1"/>
  <c r="K144" i="13" s="1"/>
  <c r="J145" i="13" s="1"/>
  <c r="K145" i="13" s="1"/>
  <c r="J146" i="13" s="1"/>
  <c r="K146" i="13" s="1"/>
  <c r="J147" i="13" s="1"/>
  <c r="K147" i="13" s="1"/>
  <c r="J148" i="13" s="1"/>
  <c r="K148" i="13" s="1"/>
  <c r="J149" i="13" s="1"/>
  <c r="K149" i="13" s="1"/>
  <c r="J150" i="13" s="1"/>
  <c r="K150" i="13" s="1"/>
  <c r="J151" i="13" s="1"/>
  <c r="K151" i="13" s="1"/>
  <c r="J152" i="13" s="1"/>
  <c r="K152" i="13" s="1"/>
  <c r="J153" i="13" s="1"/>
  <c r="K153" i="13" s="1"/>
  <c r="J154" i="13" s="1"/>
  <c r="K154" i="13" s="1"/>
  <c r="J155" i="13" s="1"/>
  <c r="K155" i="13" s="1"/>
  <c r="J156" i="13" s="1"/>
  <c r="K156" i="13" s="1"/>
  <c r="J157" i="13" s="1"/>
  <c r="K157" i="13" s="1"/>
  <c r="J158" i="13" s="1"/>
  <c r="K158" i="13" s="1"/>
  <c r="J159" i="13" s="1"/>
  <c r="K159" i="13" s="1"/>
  <c r="J160" i="13" s="1"/>
  <c r="K160" i="13" s="1"/>
  <c r="J162" i="13" s="1"/>
  <c r="K162" i="13" s="1"/>
  <c r="J163" i="13" s="1"/>
  <c r="K163" i="13" s="1"/>
  <c r="J164" i="13" s="1"/>
  <c r="K164" i="13" s="1"/>
  <c r="J165" i="13" s="1"/>
  <c r="K165" i="13" s="1"/>
  <c r="J166" i="13" s="1"/>
  <c r="K166" i="13" s="1"/>
  <c r="J167" i="13" s="1"/>
  <c r="K167" i="13" s="1"/>
  <c r="J168" i="13" s="1"/>
  <c r="K168" i="13" s="1"/>
  <c r="J169" i="13" s="1"/>
  <c r="K169" i="13" s="1"/>
  <c r="J170" i="13" s="1"/>
  <c r="K170" i="13" s="1"/>
  <c r="J171" i="13" s="1"/>
  <c r="K171" i="13" s="1"/>
  <c r="J172" i="13" s="1"/>
  <c r="K172" i="13" s="1"/>
  <c r="J173" i="13" s="1"/>
  <c r="K173" i="13" s="1"/>
  <c r="J174" i="13" s="1"/>
  <c r="K174" i="13" s="1"/>
  <c r="J175" i="13" s="1"/>
  <c r="K175" i="13" s="1"/>
  <c r="J176" i="13" s="1"/>
  <c r="K176" i="13" s="1"/>
  <c r="J177" i="13" s="1"/>
  <c r="K177" i="13" s="1"/>
  <c r="J178" i="13" s="1"/>
  <c r="K178" i="13" s="1"/>
  <c r="J179" i="13" s="1"/>
  <c r="K179" i="13" s="1"/>
  <c r="J180" i="13" s="1"/>
  <c r="K180" i="13" s="1"/>
  <c r="J181" i="13" s="1"/>
  <c r="K181" i="13" s="1"/>
  <c r="J182" i="13" s="1"/>
  <c r="K182" i="13" s="1"/>
  <c r="J183" i="13" s="1"/>
  <c r="K183" i="13" s="1"/>
  <c r="J184" i="13" s="1"/>
  <c r="K184" i="13" s="1"/>
  <c r="J185" i="13" s="1"/>
  <c r="K185" i="13" s="1"/>
  <c r="J186" i="13" s="1"/>
  <c r="K186" i="13" s="1"/>
  <c r="J187" i="13" s="1"/>
  <c r="K187" i="13" s="1"/>
  <c r="J188" i="13" s="1"/>
  <c r="K188" i="13" s="1"/>
  <c r="J189" i="13" s="1"/>
  <c r="K189" i="13" s="1"/>
  <c r="J190" i="13" s="1"/>
  <c r="K190" i="13" s="1"/>
  <c r="J191" i="13" s="1"/>
  <c r="K191" i="13" s="1"/>
  <c r="J192" i="13" s="1"/>
  <c r="K192" i="13" s="1"/>
  <c r="J194" i="13" s="1"/>
  <c r="K194" i="13" s="1"/>
  <c r="J195" i="13" s="1"/>
  <c r="K195" i="13" s="1"/>
  <c r="J196" i="13" s="1"/>
  <c r="K196" i="13" s="1"/>
  <c r="J197" i="13" s="1"/>
  <c r="K197" i="13" s="1"/>
  <c r="J198" i="13" s="1"/>
  <c r="K198" i="13" s="1"/>
  <c r="J199" i="13" s="1"/>
  <c r="K199" i="13" s="1"/>
  <c r="J200" i="13" s="1"/>
  <c r="K200" i="13" s="1"/>
  <c r="J201" i="13" s="1"/>
  <c r="K201" i="13" s="1"/>
  <c r="J202" i="13" s="1"/>
  <c r="K202" i="13" s="1"/>
  <c r="J203" i="13" s="1"/>
  <c r="K203" i="13" s="1"/>
  <c r="J204" i="13" s="1"/>
  <c r="K204" i="13" s="1"/>
  <c r="J205" i="13" s="1"/>
  <c r="K205" i="13" s="1"/>
  <c r="J206" i="13" s="1"/>
  <c r="K206" i="13" s="1"/>
  <c r="J207" i="13" s="1"/>
  <c r="K207" i="13" s="1"/>
  <c r="J208" i="13" s="1"/>
  <c r="K208" i="13" s="1"/>
  <c r="J209" i="13" s="1"/>
  <c r="K209" i="13" s="1"/>
  <c r="J210" i="13" s="1"/>
  <c r="K210" i="13" s="1"/>
  <c r="J211" i="13" s="1"/>
  <c r="K211" i="13" s="1"/>
  <c r="J212" i="13" s="1"/>
  <c r="K212" i="13" s="1"/>
  <c r="J213" i="13" s="1"/>
  <c r="K213" i="13" s="1"/>
  <c r="J214" i="13" s="1"/>
  <c r="K214" i="13" s="1"/>
  <c r="J215" i="13" s="1"/>
  <c r="K215" i="13" s="1"/>
  <c r="J216" i="13" s="1"/>
  <c r="K216" i="13" s="1"/>
  <c r="J217" i="13" s="1"/>
  <c r="K217" i="13" s="1"/>
  <c r="J218" i="13" s="1"/>
  <c r="K218" i="13" s="1"/>
  <c r="J219" i="13" s="1"/>
  <c r="K219" i="13" s="1"/>
  <c r="J220" i="13" s="1"/>
  <c r="K220" i="13" s="1"/>
  <c r="J221" i="13" s="1"/>
  <c r="K221" i="13" s="1"/>
  <c r="J222" i="13" s="1"/>
  <c r="K222" i="13" s="1"/>
  <c r="J128" i="11"/>
  <c r="K128" i="11" s="1"/>
  <c r="J127" i="11"/>
  <c r="I224" i="11"/>
  <c r="I223" i="11"/>
  <c r="K127" i="11"/>
  <c r="I226" i="11"/>
  <c r="I227" i="11" s="1"/>
  <c r="I228" i="11" s="1"/>
  <c r="I229" i="11" s="1"/>
  <c r="I230" i="11" s="1"/>
  <c r="I231" i="11" s="1"/>
  <c r="I232" i="11" s="1"/>
  <c r="I233" i="11" s="1"/>
  <c r="I234" i="11" s="1"/>
  <c r="I235" i="11" s="1"/>
  <c r="I236" i="11" s="1"/>
  <c r="I237" i="11" s="1"/>
  <c r="I238" i="11" s="1"/>
  <c r="I239" i="11" s="1"/>
  <c r="I240" i="11" s="1"/>
  <c r="I241" i="11" s="1"/>
  <c r="I242" i="11" s="1"/>
  <c r="I243" i="11" s="1"/>
  <c r="I244" i="11" s="1"/>
  <c r="I245" i="11" s="1"/>
  <c r="I246" i="11" s="1"/>
  <c r="I247" i="11" s="1"/>
  <c r="I248" i="11" s="1"/>
  <c r="I249" i="11" s="1"/>
  <c r="I250" i="11" s="1"/>
  <c r="I251" i="11" s="1"/>
  <c r="I252" i="11" s="1"/>
  <c r="I253" i="11" s="1"/>
  <c r="I254" i="11" s="1"/>
  <c r="I255" i="11" s="1"/>
  <c r="I256" i="11" s="1"/>
  <c r="I127" i="12"/>
  <c r="I128" i="12" s="1"/>
  <c r="I130" i="12" s="1"/>
  <c r="I131" i="12" s="1"/>
  <c r="I132" i="12" s="1"/>
  <c r="I133" i="12" s="1"/>
  <c r="I134" i="12" s="1"/>
  <c r="I135" i="12" s="1"/>
  <c r="I136" i="12" s="1"/>
  <c r="I137" i="12" s="1"/>
  <c r="I138" i="12" s="1"/>
  <c r="I139" i="12" s="1"/>
  <c r="I140" i="12" s="1"/>
  <c r="I141" i="12" s="1"/>
  <c r="I142" i="12" s="1"/>
  <c r="I143" i="12" s="1"/>
  <c r="I144" i="12" s="1"/>
  <c r="I145" i="12" s="1"/>
  <c r="I146" i="12" s="1"/>
  <c r="I147" i="12" s="1"/>
  <c r="I148" i="12" s="1"/>
  <c r="I149" i="12" s="1"/>
  <c r="I150" i="12" s="1"/>
  <c r="I151" i="12" s="1"/>
  <c r="I152" i="12" s="1"/>
  <c r="I153" i="12" s="1"/>
  <c r="I154" i="12" s="1"/>
  <c r="I155" i="12" s="1"/>
  <c r="I156" i="12" s="1"/>
  <c r="I157" i="12" s="1"/>
  <c r="I158" i="12" s="1"/>
  <c r="I159" i="12" s="1"/>
  <c r="I160" i="12" s="1"/>
  <c r="I162" i="12" s="1"/>
  <c r="I163" i="12" s="1"/>
  <c r="I164" i="12" s="1"/>
  <c r="I165" i="12" s="1"/>
  <c r="I166" i="12" s="1"/>
  <c r="I167" i="12" s="1"/>
  <c r="I168" i="12" s="1"/>
  <c r="I169" i="12" s="1"/>
  <c r="I170" i="12" s="1"/>
  <c r="I171" i="12" s="1"/>
  <c r="I172" i="12" s="1"/>
  <c r="I173" i="12" s="1"/>
  <c r="I174" i="12" s="1"/>
  <c r="I175" i="12" s="1"/>
  <c r="I176" i="12" s="1"/>
  <c r="I177" i="12" s="1"/>
  <c r="I178" i="12" s="1"/>
  <c r="I179" i="12" s="1"/>
  <c r="I180" i="12" s="1"/>
  <c r="I181" i="12" s="1"/>
  <c r="I182" i="12" s="1"/>
  <c r="I183" i="12" s="1"/>
  <c r="I184" i="12" s="1"/>
  <c r="I185" i="12" s="1"/>
  <c r="I186" i="12" s="1"/>
  <c r="I187" i="12" s="1"/>
  <c r="I188" i="12" s="1"/>
  <c r="I189" i="12" s="1"/>
  <c r="I190" i="12" s="1"/>
  <c r="I191" i="12" s="1"/>
  <c r="I192" i="12" s="1"/>
  <c r="I194" i="12" s="1"/>
  <c r="I195" i="12" s="1"/>
  <c r="I196" i="12" s="1"/>
  <c r="I197" i="12" s="1"/>
  <c r="I198" i="12" s="1"/>
  <c r="I199" i="12" s="1"/>
  <c r="I200" i="12" s="1"/>
  <c r="I201" i="12" s="1"/>
  <c r="I202" i="12" s="1"/>
  <c r="I203" i="12" s="1"/>
  <c r="I204" i="12" s="1"/>
  <c r="I205" i="12" s="1"/>
  <c r="I206" i="12" s="1"/>
  <c r="I207" i="12" s="1"/>
  <c r="I208" i="12" s="1"/>
  <c r="I209" i="12" s="1"/>
  <c r="I210" i="12" s="1"/>
  <c r="I211" i="12" s="1"/>
  <c r="I212" i="12" s="1"/>
  <c r="I213" i="12" s="1"/>
  <c r="I214" i="12" s="1"/>
  <c r="I215" i="12" s="1"/>
  <c r="I216" i="12" s="1"/>
  <c r="I217" i="12" s="1"/>
  <c r="I218" i="12" s="1"/>
  <c r="I219" i="12" s="1"/>
  <c r="I220" i="12" s="1"/>
  <c r="I221" i="12" s="1"/>
  <c r="K126" i="12"/>
  <c r="J127" i="12" s="1"/>
  <c r="K127" i="12" s="1"/>
  <c r="J128" i="12" s="1"/>
  <c r="K128" i="12" s="1"/>
  <c r="J130" i="12" s="1"/>
  <c r="K130" i="12" s="1"/>
  <c r="J131" i="12" s="1"/>
  <c r="K131" i="12" s="1"/>
  <c r="J132" i="12" s="1"/>
  <c r="K132" i="12" s="1"/>
  <c r="J133" i="12" s="1"/>
  <c r="K133" i="12" s="1"/>
  <c r="J134" i="12" s="1"/>
  <c r="K134" i="12" s="1"/>
  <c r="J135" i="12" s="1"/>
  <c r="K135" i="12" s="1"/>
  <c r="J136" i="12" s="1"/>
  <c r="K136" i="12" s="1"/>
  <c r="J137" i="12" s="1"/>
  <c r="K137" i="12" s="1"/>
  <c r="J138" i="12" s="1"/>
  <c r="K138" i="12" s="1"/>
  <c r="J139" i="12" s="1"/>
  <c r="K139" i="12" s="1"/>
  <c r="J140" i="12" s="1"/>
  <c r="K140" i="12" s="1"/>
  <c r="J141" i="12" s="1"/>
  <c r="K141" i="12" s="1"/>
  <c r="J142" i="12" s="1"/>
  <c r="K142" i="12" s="1"/>
  <c r="J143" i="12" s="1"/>
  <c r="K143" i="12" s="1"/>
  <c r="J144" i="12" s="1"/>
  <c r="K144" i="12" s="1"/>
  <c r="J145" i="12" s="1"/>
  <c r="K145" i="12" s="1"/>
  <c r="J146" i="12" s="1"/>
  <c r="K146" i="12" s="1"/>
  <c r="J147" i="12" s="1"/>
  <c r="K147" i="12" s="1"/>
  <c r="J148" i="12" s="1"/>
  <c r="K148" i="12" s="1"/>
  <c r="J149" i="12" s="1"/>
  <c r="K149" i="12" s="1"/>
  <c r="J150" i="12" s="1"/>
  <c r="K150" i="12" s="1"/>
  <c r="J151" i="12" s="1"/>
  <c r="K151" i="12" s="1"/>
  <c r="J152" i="12" s="1"/>
  <c r="K152" i="12" s="1"/>
  <c r="J153" i="12" s="1"/>
  <c r="K153" i="12" s="1"/>
  <c r="J154" i="12" s="1"/>
  <c r="K154" i="12" s="1"/>
  <c r="J155" i="12" s="1"/>
  <c r="K155" i="12" s="1"/>
  <c r="J156" i="12" s="1"/>
  <c r="K156" i="12" s="1"/>
  <c r="J157" i="12" s="1"/>
  <c r="K157" i="12" s="1"/>
  <c r="J158" i="12" s="1"/>
  <c r="K158" i="12" s="1"/>
  <c r="J159" i="12" s="1"/>
  <c r="K159" i="12" s="1"/>
  <c r="J160" i="12" s="1"/>
  <c r="K160" i="12" s="1"/>
  <c r="J162" i="12" s="1"/>
  <c r="K162" i="12" s="1"/>
  <c r="J163" i="12" s="1"/>
  <c r="K163" i="12" s="1"/>
  <c r="J164" i="12" s="1"/>
  <c r="K164" i="12" s="1"/>
  <c r="J165" i="12" s="1"/>
  <c r="K165" i="12" s="1"/>
  <c r="J166" i="12" s="1"/>
  <c r="K166" i="12" s="1"/>
  <c r="J167" i="12" s="1"/>
  <c r="K167" i="12" s="1"/>
  <c r="J168" i="12" s="1"/>
  <c r="K168" i="12" s="1"/>
  <c r="J169" i="12" s="1"/>
  <c r="K169" i="12" s="1"/>
  <c r="J170" i="12" s="1"/>
  <c r="K170" i="12" s="1"/>
  <c r="J171" i="12" s="1"/>
  <c r="K171" i="12" s="1"/>
  <c r="J172" i="12" s="1"/>
  <c r="K172" i="12" s="1"/>
  <c r="J173" i="12" s="1"/>
  <c r="K173" i="12" s="1"/>
  <c r="J174" i="12" s="1"/>
  <c r="K174" i="12" s="1"/>
  <c r="J175" i="12" s="1"/>
  <c r="K175" i="12" s="1"/>
  <c r="J176" i="12" s="1"/>
  <c r="K176" i="12" s="1"/>
  <c r="J177" i="12" s="1"/>
  <c r="K177" i="12" s="1"/>
  <c r="J178" i="12" s="1"/>
  <c r="K178" i="12" s="1"/>
  <c r="J179" i="12" s="1"/>
  <c r="K179" i="12" s="1"/>
  <c r="J180" i="12" s="1"/>
  <c r="K180" i="12" s="1"/>
  <c r="J181" i="12" s="1"/>
  <c r="K181" i="12" s="1"/>
  <c r="J182" i="12" s="1"/>
  <c r="K182" i="12" s="1"/>
  <c r="J183" i="12" s="1"/>
  <c r="K183" i="12" s="1"/>
  <c r="J184" i="12" s="1"/>
  <c r="K184" i="12" s="1"/>
  <c r="J185" i="12" s="1"/>
  <c r="K185" i="12" s="1"/>
  <c r="J186" i="12" s="1"/>
  <c r="K186" i="12" s="1"/>
  <c r="J187" i="12" s="1"/>
  <c r="K187" i="12" s="1"/>
  <c r="J188" i="12" s="1"/>
  <c r="K188" i="12" s="1"/>
  <c r="J189" i="12" s="1"/>
  <c r="K189" i="12" s="1"/>
  <c r="J190" i="12" s="1"/>
  <c r="K190" i="12" s="1"/>
  <c r="J191" i="12" s="1"/>
  <c r="K191" i="12" s="1"/>
  <c r="J192" i="12" s="1"/>
  <c r="K192" i="12" s="1"/>
  <c r="J194" i="12" s="1"/>
  <c r="K194" i="12" s="1"/>
  <c r="J195" i="12" s="1"/>
  <c r="K195" i="12" s="1"/>
  <c r="J196" i="12" s="1"/>
  <c r="K196" i="12" s="1"/>
  <c r="J197" i="12" s="1"/>
  <c r="K197" i="12" s="1"/>
  <c r="J198" i="12" s="1"/>
  <c r="K198" i="12" s="1"/>
  <c r="J199" i="12" s="1"/>
  <c r="K199" i="12" s="1"/>
  <c r="J200" i="12" s="1"/>
  <c r="K200" i="12" s="1"/>
  <c r="J201" i="12" s="1"/>
  <c r="K201" i="12" s="1"/>
  <c r="J202" i="12" s="1"/>
  <c r="K202" i="12" s="1"/>
  <c r="J203" i="12" s="1"/>
  <c r="K203" i="12" s="1"/>
  <c r="J204" i="12" s="1"/>
  <c r="K204" i="12" s="1"/>
  <c r="J205" i="12" s="1"/>
  <c r="K205" i="12" s="1"/>
  <c r="J206" i="12" s="1"/>
  <c r="K206" i="12" s="1"/>
  <c r="J207" i="12" s="1"/>
  <c r="K207" i="12" s="1"/>
  <c r="J208" i="12" s="1"/>
  <c r="K208" i="12" s="1"/>
  <c r="J209" i="12" s="1"/>
  <c r="K209" i="12" s="1"/>
  <c r="J210" i="12" s="1"/>
  <c r="K210" i="12" s="1"/>
  <c r="J211" i="12" s="1"/>
  <c r="K211" i="12" s="1"/>
  <c r="J212" i="12" s="1"/>
  <c r="K212" i="12" s="1"/>
  <c r="J213" i="12" s="1"/>
  <c r="K213" i="12" s="1"/>
  <c r="J214" i="12" s="1"/>
  <c r="K214" i="12" s="1"/>
  <c r="J215" i="12" s="1"/>
  <c r="K215" i="12" s="1"/>
  <c r="J216" i="12" s="1"/>
  <c r="K216" i="12" s="1"/>
  <c r="J217" i="12" s="1"/>
  <c r="K217" i="12" s="1"/>
  <c r="J218" i="12" s="1"/>
  <c r="K218" i="12" s="1"/>
  <c r="J219" i="12" s="1"/>
  <c r="K219" i="12" s="1"/>
  <c r="J220" i="12" s="1"/>
  <c r="K220" i="12" s="1"/>
  <c r="J221" i="12" s="1"/>
  <c r="K221" i="12" s="1"/>
  <c r="J130" i="11"/>
  <c r="K130" i="11" s="1"/>
  <c r="J131" i="11" s="1"/>
  <c r="K131" i="11" s="1"/>
  <c r="J132" i="11" s="1"/>
  <c r="K132" i="11" s="1"/>
  <c r="J133" i="11" s="1"/>
  <c r="K133" i="11" s="1"/>
  <c r="J134" i="11" s="1"/>
  <c r="K134" i="11" s="1"/>
  <c r="J135" i="11" s="1"/>
  <c r="K135" i="11" s="1"/>
  <c r="J136" i="11" s="1"/>
  <c r="K136" i="11" s="1"/>
  <c r="J137" i="11" s="1"/>
  <c r="K137" i="11" s="1"/>
  <c r="J138" i="11" s="1"/>
  <c r="K138" i="11" s="1"/>
  <c r="J139" i="11" s="1"/>
  <c r="K139" i="11" s="1"/>
  <c r="J140" i="11" s="1"/>
  <c r="K140" i="11" s="1"/>
  <c r="J141" i="11" s="1"/>
  <c r="K141" i="11" s="1"/>
  <c r="J142" i="11" s="1"/>
  <c r="K142" i="11" s="1"/>
  <c r="J143" i="11" s="1"/>
  <c r="K143" i="11" s="1"/>
  <c r="J144" i="11" s="1"/>
  <c r="K144" i="11" s="1"/>
  <c r="J145" i="11" s="1"/>
  <c r="K145" i="11" s="1"/>
  <c r="J146" i="11" s="1"/>
  <c r="K146" i="11" s="1"/>
  <c r="J147" i="11" s="1"/>
  <c r="K147" i="11" s="1"/>
  <c r="J148" i="11" s="1"/>
  <c r="K148" i="11" s="1"/>
  <c r="J149" i="11" s="1"/>
  <c r="K149" i="11" s="1"/>
  <c r="J150" i="11" s="1"/>
  <c r="K150" i="11" s="1"/>
  <c r="J151" i="11" s="1"/>
  <c r="K151" i="11" s="1"/>
  <c r="J152" i="11" s="1"/>
  <c r="K152" i="11" s="1"/>
  <c r="J153" i="11" s="1"/>
  <c r="K153" i="11" s="1"/>
  <c r="J154" i="11" s="1"/>
  <c r="K154" i="11" s="1"/>
  <c r="J155" i="11" s="1"/>
  <c r="K155" i="11" s="1"/>
  <c r="J156" i="11" s="1"/>
  <c r="K156" i="11" s="1"/>
  <c r="J157" i="11" s="1"/>
  <c r="K157" i="11" s="1"/>
  <c r="J158" i="11" s="1"/>
  <c r="K158" i="11" s="1"/>
  <c r="J159" i="11" s="1"/>
  <c r="K159" i="11" s="1"/>
  <c r="J160" i="11" s="1"/>
  <c r="K160" i="11" s="1"/>
  <c r="J223" i="12" l="1"/>
  <c r="J222" i="12"/>
  <c r="J224" i="13"/>
  <c r="J223" i="13"/>
  <c r="I224" i="13"/>
  <c r="I223" i="13"/>
  <c r="K223" i="13" s="1"/>
  <c r="I258" i="11"/>
  <c r="I259" i="11" s="1"/>
  <c r="I260" i="11" s="1"/>
  <c r="I261" i="11" s="1"/>
  <c r="I262" i="11" s="1"/>
  <c r="I263" i="11" s="1"/>
  <c r="I264" i="11" s="1"/>
  <c r="I265" i="11" s="1"/>
  <c r="I266" i="11" s="1"/>
  <c r="I267" i="11" s="1"/>
  <c r="I268" i="11" s="1"/>
  <c r="I269" i="11" s="1"/>
  <c r="I270" i="11" s="1"/>
  <c r="I271" i="11" s="1"/>
  <c r="I272" i="11" s="1"/>
  <c r="I273" i="11" s="1"/>
  <c r="I274" i="11" s="1"/>
  <c r="I275" i="11" s="1"/>
  <c r="I276" i="11" s="1"/>
  <c r="I277" i="11" s="1"/>
  <c r="I278" i="11" s="1"/>
  <c r="I279" i="11" s="1"/>
  <c r="I280" i="11" s="1"/>
  <c r="I281" i="11" s="1"/>
  <c r="I282" i="11" s="1"/>
  <c r="I283" i="11" s="1"/>
  <c r="I284" i="11" s="1"/>
  <c r="I285" i="11" s="1"/>
  <c r="I286" i="11" s="1"/>
  <c r="I223" i="12"/>
  <c r="I222" i="12"/>
  <c r="K222" i="12" s="1"/>
  <c r="J162" i="11"/>
  <c r="K162" i="11" s="1"/>
  <c r="J163" i="11" s="1"/>
  <c r="K163" i="11" s="1"/>
  <c r="J164" i="11" s="1"/>
  <c r="K164" i="11" s="1"/>
  <c r="J165" i="11" s="1"/>
  <c r="K165" i="11" s="1"/>
  <c r="J166" i="11" s="1"/>
  <c r="K166" i="11" s="1"/>
  <c r="J167" i="11" s="1"/>
  <c r="K167" i="11" s="1"/>
  <c r="J168" i="11" s="1"/>
  <c r="K168" i="11" s="1"/>
  <c r="J169" i="11" s="1"/>
  <c r="K169" i="11" s="1"/>
  <c r="J170" i="11" s="1"/>
  <c r="K170" i="11" s="1"/>
  <c r="J171" i="11" s="1"/>
  <c r="K171" i="11" s="1"/>
  <c r="J172" i="11" s="1"/>
  <c r="K172" i="11" s="1"/>
  <c r="J173" i="11" s="1"/>
  <c r="K173" i="11" s="1"/>
  <c r="J174" i="11" s="1"/>
  <c r="K174" i="11" s="1"/>
  <c r="J175" i="11" s="1"/>
  <c r="K175" i="11" s="1"/>
  <c r="J176" i="11" s="1"/>
  <c r="K176" i="11" s="1"/>
  <c r="J177" i="11" s="1"/>
  <c r="K177" i="11" s="1"/>
  <c r="J178" i="11" s="1"/>
  <c r="K178" i="11" s="1"/>
  <c r="J179" i="11" s="1"/>
  <c r="K179" i="11" s="1"/>
  <c r="J180" i="11" s="1"/>
  <c r="K180" i="11" s="1"/>
  <c r="J181" i="11" s="1"/>
  <c r="K181" i="11" s="1"/>
  <c r="J182" i="11" s="1"/>
  <c r="K182" i="11" s="1"/>
  <c r="J183" i="11" s="1"/>
  <c r="K183" i="11" s="1"/>
  <c r="J184" i="11" s="1"/>
  <c r="K184" i="11" s="1"/>
  <c r="J185" i="11" s="1"/>
  <c r="K185" i="11" s="1"/>
  <c r="J186" i="11" s="1"/>
  <c r="K186" i="11" s="1"/>
  <c r="J187" i="11" s="1"/>
  <c r="K187" i="11" s="1"/>
  <c r="J188" i="11" s="1"/>
  <c r="K188" i="11" s="1"/>
  <c r="J189" i="11" s="1"/>
  <c r="K189" i="11" s="1"/>
  <c r="J190" i="11" s="1"/>
  <c r="K190" i="11" s="1"/>
  <c r="J191" i="11" s="1"/>
  <c r="K191" i="11" s="1"/>
  <c r="J192" i="11" s="1"/>
  <c r="K192" i="11" s="1"/>
  <c r="I226" i="13" l="1"/>
  <c r="I227" i="13" s="1"/>
  <c r="I228" i="13" s="1"/>
  <c r="I229" i="13" s="1"/>
  <c r="I230" i="13" s="1"/>
  <c r="I231" i="13" s="1"/>
  <c r="I232" i="13" s="1"/>
  <c r="I233" i="13" s="1"/>
  <c r="I234" i="13" s="1"/>
  <c r="I235" i="13" s="1"/>
  <c r="I236" i="13" s="1"/>
  <c r="I237" i="13" s="1"/>
  <c r="I238" i="13" s="1"/>
  <c r="I239" i="13" s="1"/>
  <c r="I240" i="13" s="1"/>
  <c r="I241" i="13" s="1"/>
  <c r="I242" i="13" s="1"/>
  <c r="I243" i="13" s="1"/>
  <c r="I244" i="13" s="1"/>
  <c r="I245" i="13" s="1"/>
  <c r="I246" i="13" s="1"/>
  <c r="I247" i="13" s="1"/>
  <c r="I248" i="13" s="1"/>
  <c r="I249" i="13" s="1"/>
  <c r="I250" i="13" s="1"/>
  <c r="I251" i="13" s="1"/>
  <c r="I252" i="13" s="1"/>
  <c r="I253" i="13" s="1"/>
  <c r="I254" i="13" s="1"/>
  <c r="I255" i="13" s="1"/>
  <c r="I256" i="13" s="1"/>
  <c r="I258" i="13" s="1"/>
  <c r="I259" i="13" s="1"/>
  <c r="I260" i="13" s="1"/>
  <c r="I261" i="13" s="1"/>
  <c r="I262" i="13" s="1"/>
  <c r="I263" i="13" s="1"/>
  <c r="I264" i="13" s="1"/>
  <c r="I265" i="13" s="1"/>
  <c r="I266" i="13" s="1"/>
  <c r="I267" i="13" s="1"/>
  <c r="I268" i="13" s="1"/>
  <c r="I269" i="13" s="1"/>
  <c r="I270" i="13" s="1"/>
  <c r="I271" i="13" s="1"/>
  <c r="I272" i="13" s="1"/>
  <c r="I273" i="13" s="1"/>
  <c r="I274" i="13" s="1"/>
  <c r="I275" i="13" s="1"/>
  <c r="I276" i="13" s="1"/>
  <c r="I277" i="13" s="1"/>
  <c r="I278" i="13" s="1"/>
  <c r="I279" i="13" s="1"/>
  <c r="I280" i="13" s="1"/>
  <c r="I281" i="13" s="1"/>
  <c r="I282" i="13" s="1"/>
  <c r="I283" i="13" s="1"/>
  <c r="I284" i="13" s="1"/>
  <c r="I285" i="13" s="1"/>
  <c r="I286" i="13" s="1"/>
  <c r="K224" i="13"/>
  <c r="J226" i="13" s="1"/>
  <c r="K226" i="13" s="1"/>
  <c r="J227" i="13" s="1"/>
  <c r="K227" i="13" s="1"/>
  <c r="J228" i="13" s="1"/>
  <c r="K228" i="13" s="1"/>
  <c r="J229" i="13" s="1"/>
  <c r="K229" i="13" s="1"/>
  <c r="J230" i="13" s="1"/>
  <c r="K230" i="13" s="1"/>
  <c r="J231" i="13" s="1"/>
  <c r="K231" i="13" s="1"/>
  <c r="J232" i="13" s="1"/>
  <c r="K232" i="13" s="1"/>
  <c r="J233" i="13" s="1"/>
  <c r="K233" i="13" s="1"/>
  <c r="J234" i="13" s="1"/>
  <c r="K234" i="13" s="1"/>
  <c r="J235" i="13" s="1"/>
  <c r="K235" i="13" s="1"/>
  <c r="J236" i="13" s="1"/>
  <c r="K236" i="13" s="1"/>
  <c r="J237" i="13" s="1"/>
  <c r="K237" i="13" s="1"/>
  <c r="J238" i="13" s="1"/>
  <c r="K238" i="13" s="1"/>
  <c r="J239" i="13" s="1"/>
  <c r="K239" i="13" s="1"/>
  <c r="J240" i="13" s="1"/>
  <c r="K240" i="13" s="1"/>
  <c r="J241" i="13" s="1"/>
  <c r="K241" i="13" s="1"/>
  <c r="J242" i="13" s="1"/>
  <c r="K242" i="13" s="1"/>
  <c r="J243" i="13" s="1"/>
  <c r="K243" i="13" s="1"/>
  <c r="J244" i="13" s="1"/>
  <c r="K244" i="13" s="1"/>
  <c r="J245" i="13" s="1"/>
  <c r="K245" i="13" s="1"/>
  <c r="J246" i="13" s="1"/>
  <c r="K246" i="13" s="1"/>
  <c r="J247" i="13" s="1"/>
  <c r="K247" i="13" s="1"/>
  <c r="J248" i="13" s="1"/>
  <c r="K248" i="13" s="1"/>
  <c r="J249" i="13" s="1"/>
  <c r="K249" i="13" s="1"/>
  <c r="J250" i="13" s="1"/>
  <c r="K250" i="13" s="1"/>
  <c r="J251" i="13" s="1"/>
  <c r="K251" i="13" s="1"/>
  <c r="J252" i="13" s="1"/>
  <c r="K252" i="13" s="1"/>
  <c r="J253" i="13" s="1"/>
  <c r="K253" i="13" s="1"/>
  <c r="J254" i="13" s="1"/>
  <c r="K254" i="13" s="1"/>
  <c r="J255" i="13" s="1"/>
  <c r="K255" i="13" s="1"/>
  <c r="J256" i="13" s="1"/>
  <c r="K256" i="13" s="1"/>
  <c r="J258" i="13" s="1"/>
  <c r="K258" i="13" s="1"/>
  <c r="J259" i="13" s="1"/>
  <c r="K259" i="13" s="1"/>
  <c r="J260" i="13" s="1"/>
  <c r="K260" i="13" s="1"/>
  <c r="J261" i="13" s="1"/>
  <c r="K261" i="13" s="1"/>
  <c r="J262" i="13" s="1"/>
  <c r="K262" i="13" s="1"/>
  <c r="J263" i="13" s="1"/>
  <c r="K263" i="13" s="1"/>
  <c r="J264" i="13" s="1"/>
  <c r="K264" i="13" s="1"/>
  <c r="J265" i="13" s="1"/>
  <c r="K265" i="13" s="1"/>
  <c r="J266" i="13" s="1"/>
  <c r="K266" i="13" s="1"/>
  <c r="J267" i="13" s="1"/>
  <c r="K267" i="13" s="1"/>
  <c r="J268" i="13" s="1"/>
  <c r="K268" i="13" s="1"/>
  <c r="J269" i="13" s="1"/>
  <c r="K269" i="13" s="1"/>
  <c r="J270" i="13" s="1"/>
  <c r="K270" i="13" s="1"/>
  <c r="J271" i="13" s="1"/>
  <c r="K271" i="13" s="1"/>
  <c r="J272" i="13" s="1"/>
  <c r="K272" i="13" s="1"/>
  <c r="J273" i="13" s="1"/>
  <c r="K273" i="13" s="1"/>
  <c r="J274" i="13" s="1"/>
  <c r="K274" i="13" s="1"/>
  <c r="J275" i="13" s="1"/>
  <c r="K275" i="13" s="1"/>
  <c r="J276" i="13" s="1"/>
  <c r="K276" i="13" s="1"/>
  <c r="J277" i="13" s="1"/>
  <c r="K277" i="13" s="1"/>
  <c r="J278" i="13" s="1"/>
  <c r="K278" i="13" s="1"/>
  <c r="J279" i="13" s="1"/>
  <c r="K279" i="13" s="1"/>
  <c r="J280" i="13" s="1"/>
  <c r="K280" i="13" s="1"/>
  <c r="J281" i="13" s="1"/>
  <c r="K281" i="13" s="1"/>
  <c r="J282" i="13" s="1"/>
  <c r="K282" i="13" s="1"/>
  <c r="J283" i="13" s="1"/>
  <c r="K283" i="13" s="1"/>
  <c r="J284" i="13" s="1"/>
  <c r="K284" i="13" s="1"/>
  <c r="J285" i="13" s="1"/>
  <c r="K285" i="13" s="1"/>
  <c r="J286" i="13" s="1"/>
  <c r="K286" i="13" s="1"/>
  <c r="I288" i="11"/>
  <c r="I287" i="11"/>
  <c r="J194" i="11"/>
  <c r="K194" i="11" s="1"/>
  <c r="J195" i="11" s="1"/>
  <c r="K195" i="11" s="1"/>
  <c r="J196" i="11" s="1"/>
  <c r="K196" i="11" s="1"/>
  <c r="J197" i="11" s="1"/>
  <c r="K197" i="11" s="1"/>
  <c r="J198" i="11" s="1"/>
  <c r="K198" i="11" s="1"/>
  <c r="J199" i="11" s="1"/>
  <c r="K199" i="11" s="1"/>
  <c r="J200" i="11" s="1"/>
  <c r="K200" i="11" s="1"/>
  <c r="J201" i="11" s="1"/>
  <c r="K201" i="11" s="1"/>
  <c r="J202" i="11" s="1"/>
  <c r="K202" i="11" s="1"/>
  <c r="J203" i="11" s="1"/>
  <c r="K203" i="11" s="1"/>
  <c r="J204" i="11" s="1"/>
  <c r="K204" i="11" s="1"/>
  <c r="J205" i="11" s="1"/>
  <c r="K205" i="11" s="1"/>
  <c r="J206" i="11" s="1"/>
  <c r="K206" i="11" s="1"/>
  <c r="J207" i="11" s="1"/>
  <c r="K207" i="11" s="1"/>
  <c r="J208" i="11" s="1"/>
  <c r="K208" i="11" s="1"/>
  <c r="J209" i="11" s="1"/>
  <c r="K209" i="11" s="1"/>
  <c r="J210" i="11" s="1"/>
  <c r="K210" i="11" s="1"/>
  <c r="J211" i="11" s="1"/>
  <c r="K211" i="11" s="1"/>
  <c r="J212" i="11" s="1"/>
  <c r="K212" i="11" s="1"/>
  <c r="J213" i="11" s="1"/>
  <c r="K213" i="11" s="1"/>
  <c r="J214" i="11" s="1"/>
  <c r="K214" i="11" s="1"/>
  <c r="J215" i="11" s="1"/>
  <c r="K215" i="11" s="1"/>
  <c r="J216" i="11" s="1"/>
  <c r="K216" i="11" s="1"/>
  <c r="J217" i="11" s="1"/>
  <c r="K217" i="11" s="1"/>
  <c r="J218" i="11" s="1"/>
  <c r="K218" i="11" s="1"/>
  <c r="J219" i="11" s="1"/>
  <c r="K219" i="11" s="1"/>
  <c r="J220" i="11" s="1"/>
  <c r="K220" i="11" s="1"/>
  <c r="J221" i="11" s="1"/>
  <c r="K221" i="11" s="1"/>
  <c r="J222" i="11" s="1"/>
  <c r="K222" i="11" s="1"/>
  <c r="I290" i="11"/>
  <c r="I291" i="11" s="1"/>
  <c r="I292" i="11" s="1"/>
  <c r="I293" i="11" s="1"/>
  <c r="I294" i="11" s="1"/>
  <c r="I295" i="11" s="1"/>
  <c r="I296" i="11" s="1"/>
  <c r="I297" i="11" s="1"/>
  <c r="I298" i="11" s="1"/>
  <c r="I299" i="11" s="1"/>
  <c r="I300" i="11" s="1"/>
  <c r="I301" i="11" s="1"/>
  <c r="I302" i="11" s="1"/>
  <c r="I303" i="11" s="1"/>
  <c r="I304" i="11" s="1"/>
  <c r="I305" i="11" s="1"/>
  <c r="I306" i="11" s="1"/>
  <c r="I307" i="11" s="1"/>
  <c r="I308" i="11" s="1"/>
  <c r="I309" i="11" s="1"/>
  <c r="I310" i="11" s="1"/>
  <c r="I311" i="11" s="1"/>
  <c r="I312" i="11" s="1"/>
  <c r="I313" i="11" s="1"/>
  <c r="I314" i="11" s="1"/>
  <c r="I315" i="11" s="1"/>
  <c r="I316" i="11" s="1"/>
  <c r="I317" i="11" s="1"/>
  <c r="I318" i="11" s="1"/>
  <c r="I319" i="11" s="1"/>
  <c r="I320" i="11" s="1"/>
  <c r="I224" i="12"/>
  <c r="I226" i="12" s="1"/>
  <c r="I227" i="12" s="1"/>
  <c r="I228" i="12" s="1"/>
  <c r="I229" i="12" s="1"/>
  <c r="I230" i="12" s="1"/>
  <c r="I231" i="12" s="1"/>
  <c r="I232" i="12" s="1"/>
  <c r="I233" i="12" s="1"/>
  <c r="I234" i="12" s="1"/>
  <c r="I235" i="12" s="1"/>
  <c r="I236" i="12" s="1"/>
  <c r="I237" i="12" s="1"/>
  <c r="I238" i="12" s="1"/>
  <c r="I239" i="12" s="1"/>
  <c r="I240" i="12" s="1"/>
  <c r="I241" i="12" s="1"/>
  <c r="I242" i="12" s="1"/>
  <c r="I243" i="12" s="1"/>
  <c r="I244" i="12" s="1"/>
  <c r="I245" i="12" s="1"/>
  <c r="I246" i="12" s="1"/>
  <c r="I247" i="12" s="1"/>
  <c r="I248" i="12" s="1"/>
  <c r="I249" i="12" s="1"/>
  <c r="I250" i="12" s="1"/>
  <c r="I251" i="12" s="1"/>
  <c r="I252" i="12" s="1"/>
  <c r="I253" i="12" s="1"/>
  <c r="I254" i="12" s="1"/>
  <c r="I255" i="12" s="1"/>
  <c r="I256" i="12" s="1"/>
  <c r="I258" i="12" s="1"/>
  <c r="I259" i="12" s="1"/>
  <c r="I260" i="12" s="1"/>
  <c r="I261" i="12" s="1"/>
  <c r="I262" i="12" s="1"/>
  <c r="I263" i="12" s="1"/>
  <c r="I264" i="12" s="1"/>
  <c r="I265" i="12" s="1"/>
  <c r="I266" i="12" s="1"/>
  <c r="I267" i="12" s="1"/>
  <c r="I268" i="12" s="1"/>
  <c r="I269" i="12" s="1"/>
  <c r="I270" i="12" s="1"/>
  <c r="I271" i="12" s="1"/>
  <c r="I272" i="12" s="1"/>
  <c r="I273" i="12" s="1"/>
  <c r="I274" i="12" s="1"/>
  <c r="I275" i="12" s="1"/>
  <c r="I276" i="12" s="1"/>
  <c r="I277" i="12" s="1"/>
  <c r="I278" i="12" s="1"/>
  <c r="I279" i="12" s="1"/>
  <c r="I280" i="12" s="1"/>
  <c r="I281" i="12" s="1"/>
  <c r="I282" i="12" s="1"/>
  <c r="I283" i="12" s="1"/>
  <c r="I284" i="12" s="1"/>
  <c r="I285" i="12" s="1"/>
  <c r="K223" i="12"/>
  <c r="J224" i="12" s="1"/>
  <c r="K224" i="12" s="1"/>
  <c r="J226" i="12" s="1"/>
  <c r="K226" i="12" s="1"/>
  <c r="J227" i="12" s="1"/>
  <c r="K227" i="12" s="1"/>
  <c r="J228" i="12" s="1"/>
  <c r="K228" i="12" s="1"/>
  <c r="J229" i="12" s="1"/>
  <c r="K229" i="12" s="1"/>
  <c r="J230" i="12" s="1"/>
  <c r="K230" i="12" s="1"/>
  <c r="J231" i="12" s="1"/>
  <c r="K231" i="12" s="1"/>
  <c r="J232" i="12" s="1"/>
  <c r="K232" i="12" s="1"/>
  <c r="J233" i="12" s="1"/>
  <c r="K233" i="12" s="1"/>
  <c r="J234" i="12" s="1"/>
  <c r="K234" i="12" s="1"/>
  <c r="J235" i="12" s="1"/>
  <c r="K235" i="12" s="1"/>
  <c r="J236" i="12" s="1"/>
  <c r="K236" i="12" s="1"/>
  <c r="J237" i="12" s="1"/>
  <c r="K237" i="12" s="1"/>
  <c r="J238" i="12" s="1"/>
  <c r="K238" i="12" s="1"/>
  <c r="J239" i="12" s="1"/>
  <c r="K239" i="12" s="1"/>
  <c r="J240" i="12" s="1"/>
  <c r="K240" i="12" s="1"/>
  <c r="J241" i="12" s="1"/>
  <c r="K241" i="12" s="1"/>
  <c r="J242" i="12" s="1"/>
  <c r="K242" i="12" s="1"/>
  <c r="J243" i="12" s="1"/>
  <c r="K243" i="12" s="1"/>
  <c r="J244" i="12" s="1"/>
  <c r="K244" i="12" s="1"/>
  <c r="J245" i="12" s="1"/>
  <c r="K245" i="12" s="1"/>
  <c r="J246" i="12" s="1"/>
  <c r="K246" i="12" s="1"/>
  <c r="J247" i="12" s="1"/>
  <c r="K247" i="12" s="1"/>
  <c r="J248" i="12" s="1"/>
  <c r="K248" i="12" s="1"/>
  <c r="J249" i="12" s="1"/>
  <c r="K249" i="12" s="1"/>
  <c r="J250" i="12" s="1"/>
  <c r="K250" i="12" s="1"/>
  <c r="J251" i="12" s="1"/>
  <c r="K251" i="12" s="1"/>
  <c r="J252" i="12" s="1"/>
  <c r="K252" i="12" s="1"/>
  <c r="J253" i="12" s="1"/>
  <c r="K253" i="12" s="1"/>
  <c r="J254" i="12" s="1"/>
  <c r="K254" i="12" s="1"/>
  <c r="J255" i="12" s="1"/>
  <c r="K255" i="12" s="1"/>
  <c r="J256" i="12" s="1"/>
  <c r="K256" i="12" s="1"/>
  <c r="J258" i="12" s="1"/>
  <c r="K258" i="12" s="1"/>
  <c r="J259" i="12" s="1"/>
  <c r="K259" i="12" s="1"/>
  <c r="J260" i="12" s="1"/>
  <c r="K260" i="12" s="1"/>
  <c r="J261" i="12" s="1"/>
  <c r="K261" i="12" s="1"/>
  <c r="J262" i="12" s="1"/>
  <c r="K262" i="12" s="1"/>
  <c r="J263" i="12" s="1"/>
  <c r="K263" i="12" s="1"/>
  <c r="J264" i="12" s="1"/>
  <c r="K264" i="12" s="1"/>
  <c r="J265" i="12" s="1"/>
  <c r="K265" i="12" s="1"/>
  <c r="J266" i="12" s="1"/>
  <c r="K266" i="12" s="1"/>
  <c r="J267" i="12" s="1"/>
  <c r="K267" i="12" s="1"/>
  <c r="J268" i="12" s="1"/>
  <c r="K268" i="12" s="1"/>
  <c r="J269" i="12" s="1"/>
  <c r="K269" i="12" s="1"/>
  <c r="J270" i="12" s="1"/>
  <c r="K270" i="12" s="1"/>
  <c r="J271" i="12" s="1"/>
  <c r="K271" i="12" s="1"/>
  <c r="J272" i="12" s="1"/>
  <c r="K272" i="12" s="1"/>
  <c r="J273" i="12" s="1"/>
  <c r="K273" i="12" s="1"/>
  <c r="J274" i="12" s="1"/>
  <c r="K274" i="12" s="1"/>
  <c r="J275" i="12" s="1"/>
  <c r="K275" i="12" s="1"/>
  <c r="J276" i="12" s="1"/>
  <c r="K276" i="12" s="1"/>
  <c r="J277" i="12" s="1"/>
  <c r="K277" i="12" s="1"/>
  <c r="J278" i="12" s="1"/>
  <c r="K278" i="12" s="1"/>
  <c r="J279" i="12" s="1"/>
  <c r="K279" i="12" s="1"/>
  <c r="J280" i="12" s="1"/>
  <c r="K280" i="12" s="1"/>
  <c r="J281" i="12" s="1"/>
  <c r="K281" i="12" s="1"/>
  <c r="J282" i="12" s="1"/>
  <c r="K282" i="12" s="1"/>
  <c r="J283" i="12" s="1"/>
  <c r="K283" i="12" s="1"/>
  <c r="J284" i="12" s="1"/>
  <c r="K284" i="12" s="1"/>
  <c r="J285" i="12" s="1"/>
  <c r="K285" i="12" s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2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3" i="2"/>
  <c r="H64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4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6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7" i="2"/>
  <c r="H348" i="2"/>
  <c r="H349" i="2"/>
  <c r="H350" i="2"/>
  <c r="H351" i="2"/>
  <c r="H352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46" i="2"/>
  <c r="H385" i="2"/>
  <c r="H354" i="2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H322" i="2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H290" i="2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H258" i="2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H226" i="2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H194" i="2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H162" i="2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H130" i="2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H98" i="2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H66" i="2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H34" i="2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H2" i="2"/>
  <c r="I2" i="2"/>
  <c r="I3" i="2" s="1"/>
  <c r="I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K2" i="2"/>
  <c r="J3" i="2"/>
  <c r="K3" i="2"/>
  <c r="J4" i="2"/>
  <c r="K4" i="2"/>
  <c r="J5" i="2"/>
  <c r="K5" i="2"/>
  <c r="J6" i="2"/>
  <c r="K6" i="2"/>
  <c r="J7" i="2"/>
  <c r="K7" i="2"/>
  <c r="J8" i="2"/>
  <c r="K8" i="2"/>
  <c r="J9" i="2"/>
  <c r="K9" i="2"/>
  <c r="J10" i="2"/>
  <c r="K10" i="2"/>
  <c r="J11" i="2"/>
  <c r="K11" i="2"/>
  <c r="J12" i="2"/>
  <c r="K12" i="2"/>
  <c r="J13" i="2"/>
  <c r="K13" i="2"/>
  <c r="J14" i="2"/>
  <c r="K14" i="2"/>
  <c r="J15" i="2"/>
  <c r="K15" i="2"/>
  <c r="J16" i="2"/>
  <c r="K16" i="2"/>
  <c r="J17" i="2"/>
  <c r="K17" i="2"/>
  <c r="J18" i="2"/>
  <c r="K18" i="2"/>
  <c r="J19" i="2"/>
  <c r="K19" i="2"/>
  <c r="J20" i="2"/>
  <c r="K20" i="2"/>
  <c r="J21" i="2"/>
  <c r="K21" i="2"/>
  <c r="J22" i="2"/>
  <c r="K22" i="2"/>
  <c r="J23" i="2"/>
  <c r="K23" i="2"/>
  <c r="J24" i="2"/>
  <c r="K24" i="2"/>
  <c r="J25" i="2"/>
  <c r="K25" i="2"/>
  <c r="J26" i="2"/>
  <c r="K26" i="2"/>
  <c r="J27" i="2"/>
  <c r="K27" i="2"/>
  <c r="J28" i="2"/>
  <c r="K28" i="2"/>
  <c r="J29" i="2" s="1"/>
  <c r="K29" i="2" s="1"/>
  <c r="J30" i="2" s="1"/>
  <c r="K30" i="2" s="1"/>
  <c r="J31" i="2" s="1"/>
  <c r="K31" i="2" s="1"/>
  <c r="J32" i="2"/>
  <c r="K32" i="2"/>
  <c r="J33" i="2" s="1"/>
  <c r="J34" i="2"/>
  <c r="K34" i="2"/>
  <c r="J35" i="2"/>
  <c r="K35" i="2"/>
  <c r="J36" i="2"/>
  <c r="K36" i="2"/>
  <c r="J37" i="2"/>
  <c r="K37" i="2"/>
  <c r="J38" i="2"/>
  <c r="K38" i="2"/>
  <c r="J39" i="2"/>
  <c r="K39" i="2"/>
  <c r="J40" i="2"/>
  <c r="K40" i="2"/>
  <c r="J41" i="2"/>
  <c r="K41" i="2"/>
  <c r="J42" i="2"/>
  <c r="K42" i="2"/>
  <c r="J43" i="2"/>
  <c r="K43" i="2"/>
  <c r="J44" i="2"/>
  <c r="K44" i="2"/>
  <c r="J45" i="2"/>
  <c r="K45" i="2"/>
  <c r="J46" i="2" s="1"/>
  <c r="K46" i="2" s="1"/>
  <c r="J47" i="2"/>
  <c r="K47" i="2"/>
  <c r="J48" i="2"/>
  <c r="K48" i="2"/>
  <c r="J49" i="2"/>
  <c r="K49" i="2"/>
  <c r="J50" i="2"/>
  <c r="K50" i="2"/>
  <c r="J51" i="2"/>
  <c r="K51" i="2"/>
  <c r="J52" i="2"/>
  <c r="K52" i="2"/>
  <c r="J53" i="2"/>
  <c r="K53" i="2"/>
  <c r="J54" i="2"/>
  <c r="K54" i="2"/>
  <c r="J55" i="2"/>
  <c r="K55" i="2"/>
  <c r="J56" i="2"/>
  <c r="K56" i="2"/>
  <c r="J57" i="2"/>
  <c r="K57" i="2"/>
  <c r="J58" i="2"/>
  <c r="K58" i="2"/>
  <c r="J59" i="2"/>
  <c r="K59" i="2"/>
  <c r="J60" i="2"/>
  <c r="K60" i="2"/>
  <c r="J61" i="2"/>
  <c r="K61" i="2"/>
  <c r="J62" i="2" s="1"/>
  <c r="K62" i="2" s="1"/>
  <c r="J63" i="2"/>
  <c r="K63" i="2"/>
  <c r="J64" i="2"/>
  <c r="K64" i="2"/>
  <c r="J65" i="2"/>
  <c r="J66" i="2"/>
  <c r="K66" i="2"/>
  <c r="J67" i="2"/>
  <c r="K67" i="2"/>
  <c r="J68" i="2"/>
  <c r="K68" i="2"/>
  <c r="J69" i="2"/>
  <c r="K69" i="2"/>
  <c r="J70" i="2"/>
  <c r="K70" i="2"/>
  <c r="J71" i="2"/>
  <c r="K71" i="2"/>
  <c r="J72" i="2"/>
  <c r="K72" i="2"/>
  <c r="J73" i="2"/>
  <c r="K73" i="2"/>
  <c r="J74" i="2"/>
  <c r="K74" i="2"/>
  <c r="J75" i="2"/>
  <c r="K75" i="2"/>
  <c r="J76" i="2"/>
  <c r="K76" i="2"/>
  <c r="J77" i="2"/>
  <c r="K77" i="2"/>
  <c r="J78" i="2"/>
  <c r="K78" i="2"/>
  <c r="J79" i="2"/>
  <c r="K79" i="2"/>
  <c r="J80" i="2"/>
  <c r="K80" i="2"/>
  <c r="J81" i="2"/>
  <c r="K81" i="2"/>
  <c r="J82" i="2"/>
  <c r="K82" i="2"/>
  <c r="J83" i="2"/>
  <c r="K83" i="2"/>
  <c r="J84" i="2"/>
  <c r="K84" i="2"/>
  <c r="J85" i="2"/>
  <c r="K85" i="2"/>
  <c r="J86" i="2"/>
  <c r="K86" i="2"/>
  <c r="J87" i="2"/>
  <c r="K87" i="2"/>
  <c r="J88" i="2"/>
  <c r="K88" i="2"/>
  <c r="J89" i="2"/>
  <c r="K89" i="2"/>
  <c r="J90" i="2"/>
  <c r="K90" i="2"/>
  <c r="J91" i="2"/>
  <c r="K91" i="2"/>
  <c r="J92" i="2"/>
  <c r="K92" i="2"/>
  <c r="J93" i="2"/>
  <c r="K93" i="2"/>
  <c r="J94" i="2"/>
  <c r="K94" i="2"/>
  <c r="J95" i="2"/>
  <c r="K95" i="2"/>
  <c r="J96" i="2"/>
  <c r="K96" i="2"/>
  <c r="J97" i="2" s="1"/>
  <c r="J98" i="2"/>
  <c r="K98" i="2"/>
  <c r="J99" i="2"/>
  <c r="K99" i="2"/>
  <c r="J100" i="2"/>
  <c r="K100" i="2"/>
  <c r="J101" i="2"/>
  <c r="K101" i="2"/>
  <c r="J102" i="2"/>
  <c r="K102" i="2"/>
  <c r="J103" i="2"/>
  <c r="K103" i="2"/>
  <c r="J104" i="2"/>
  <c r="K104" i="2"/>
  <c r="J105" i="2"/>
  <c r="K105" i="2"/>
  <c r="J106" i="2"/>
  <c r="K106" i="2"/>
  <c r="J107" i="2"/>
  <c r="K107" i="2"/>
  <c r="J108" i="2"/>
  <c r="K108" i="2"/>
  <c r="J109" i="2"/>
  <c r="K109" i="2"/>
  <c r="J110" i="2"/>
  <c r="K110" i="2"/>
  <c r="J111" i="2"/>
  <c r="K111" i="2"/>
  <c r="J112" i="2"/>
  <c r="K112" i="2"/>
  <c r="J113" i="2"/>
  <c r="K113" i="2"/>
  <c r="J114" i="2"/>
  <c r="K114" i="2"/>
  <c r="J115" i="2"/>
  <c r="K115" i="2" s="1"/>
  <c r="J116" i="2"/>
  <c r="K116" i="2"/>
  <c r="J117" i="2"/>
  <c r="K117" i="2"/>
  <c r="J118" i="2" s="1"/>
  <c r="K118" i="2" s="1"/>
  <c r="J119" i="2" s="1"/>
  <c r="K119" i="2" s="1"/>
  <c r="J120" i="2" s="1"/>
  <c r="K120" i="2" s="1"/>
  <c r="J121" i="2" s="1"/>
  <c r="K121" i="2" s="1"/>
  <c r="J122" i="2" s="1"/>
  <c r="K122" i="2" s="1"/>
  <c r="J123" i="2" s="1"/>
  <c r="K123" i="2" s="1"/>
  <c r="J124" i="2" s="1"/>
  <c r="K124" i="2" s="1"/>
  <c r="J125" i="2" s="1"/>
  <c r="K125" i="2" s="1"/>
  <c r="J126" i="2" s="1"/>
  <c r="K126" i="2" s="1"/>
  <c r="J127" i="2" s="1"/>
  <c r="K127" i="2" s="1"/>
  <c r="J128" i="2"/>
  <c r="K128" i="2" s="1"/>
  <c r="J129" i="2" s="1"/>
  <c r="J130" i="2"/>
  <c r="K130" i="2"/>
  <c r="J131" i="2"/>
  <c r="K131" i="2"/>
  <c r="J138" i="2" s="1"/>
  <c r="K138" i="2" s="1"/>
  <c r="J132" i="2"/>
  <c r="K132" i="2"/>
  <c r="J139" i="2" s="1"/>
  <c r="K139" i="2" s="1"/>
  <c r="J133" i="2"/>
  <c r="K133" i="2"/>
  <c r="J140" i="2" s="1"/>
  <c r="K140" i="2" s="1"/>
  <c r="J134" i="2"/>
  <c r="K134" i="2"/>
  <c r="J141" i="2" s="1"/>
  <c r="K141" i="2" s="1"/>
  <c r="J135" i="2"/>
  <c r="K135" i="2"/>
  <c r="J142" i="2" s="1"/>
  <c r="K142" i="2" s="1"/>
  <c r="J136" i="2"/>
  <c r="K136" i="2"/>
  <c r="J143" i="2" s="1"/>
  <c r="K143" i="2" s="1"/>
  <c r="J137" i="2"/>
  <c r="K137" i="2"/>
  <c r="J144" i="2"/>
  <c r="K144" i="2"/>
  <c r="J145" i="2"/>
  <c r="K145" i="2"/>
  <c r="J146" i="2"/>
  <c r="K146" i="2"/>
  <c r="J147" i="2"/>
  <c r="K147" i="2"/>
  <c r="J148" i="2"/>
  <c r="K148" i="2"/>
  <c r="J149" i="2"/>
  <c r="K149" i="2"/>
  <c r="J150" i="2" s="1"/>
  <c r="K150" i="2" s="1"/>
  <c r="J151" i="2"/>
  <c r="K151" i="2"/>
  <c r="J152" i="2"/>
  <c r="K152" i="2"/>
  <c r="J153" i="2"/>
  <c r="K153" i="2"/>
  <c r="J154" i="2"/>
  <c r="K154" i="2"/>
  <c r="J155" i="2"/>
  <c r="K155" i="2"/>
  <c r="J156" i="2"/>
  <c r="K156" i="2"/>
  <c r="J157" i="2"/>
  <c r="K157" i="2"/>
  <c r="J158" i="2"/>
  <c r="K158" i="2"/>
  <c r="J159" i="2"/>
  <c r="K159" i="2"/>
  <c r="J160" i="2"/>
  <c r="K160" i="2"/>
  <c r="J161" i="2"/>
  <c r="J162" i="2"/>
  <c r="K162" i="2"/>
  <c r="J163" i="2"/>
  <c r="K163" i="2"/>
  <c r="J164" i="2"/>
  <c r="K164" i="2"/>
  <c r="J165" i="2"/>
  <c r="K165" i="2"/>
  <c r="J166" i="2"/>
  <c r="K166" i="2"/>
  <c r="J167" i="2"/>
  <c r="K167" i="2"/>
  <c r="J168" i="2"/>
  <c r="K168" i="2"/>
  <c r="J169" i="2"/>
  <c r="K169" i="2"/>
  <c r="J170" i="2"/>
  <c r="K170" i="2"/>
  <c r="J171" i="2"/>
  <c r="K171" i="2"/>
  <c r="J172" i="2"/>
  <c r="K172" i="2"/>
  <c r="J173" i="2"/>
  <c r="K173" i="2"/>
  <c r="J174" i="2"/>
  <c r="K174" i="2"/>
  <c r="J175" i="2"/>
  <c r="K175" i="2"/>
  <c r="J176" i="2"/>
  <c r="K176" i="2"/>
  <c r="J177" i="2"/>
  <c r="K177" i="2"/>
  <c r="J178" i="2"/>
  <c r="K178" i="2"/>
  <c r="J179" i="2"/>
  <c r="K179" i="2"/>
  <c r="J180" i="2"/>
  <c r="K180" i="2"/>
  <c r="J181" i="2" s="1"/>
  <c r="K181" i="2" s="1"/>
  <c r="J182" i="2"/>
  <c r="J183" i="2" s="1"/>
  <c r="K182" i="2"/>
  <c r="J197" i="2"/>
  <c r="K197" i="2"/>
  <c r="J198" i="2"/>
  <c r="K198" i="2"/>
  <c r="J199" i="2"/>
  <c r="K199" i="2"/>
  <c r="J200" i="2"/>
  <c r="K200" i="2"/>
  <c r="J201" i="2"/>
  <c r="K201" i="2"/>
  <c r="J202" i="2"/>
  <c r="K202" i="2"/>
  <c r="J203" i="2"/>
  <c r="K203" i="2"/>
  <c r="J204" i="2"/>
  <c r="K204" i="2"/>
  <c r="J205" i="2"/>
  <c r="K205" i="2"/>
  <c r="J206" i="2"/>
  <c r="K206" i="2"/>
  <c r="J207" i="2"/>
  <c r="K207" i="2"/>
  <c r="J208" i="2"/>
  <c r="K208" i="2"/>
  <c r="J209" i="2"/>
  <c r="K209" i="2"/>
  <c r="J210" i="2"/>
  <c r="K210" i="2"/>
  <c r="J211" i="2"/>
  <c r="K211" i="2"/>
  <c r="J212" i="2"/>
  <c r="K212" i="2"/>
  <c r="J213" i="2"/>
  <c r="K213" i="2"/>
  <c r="J214" i="2"/>
  <c r="K214" i="2"/>
  <c r="J215" i="2"/>
  <c r="K215" i="2"/>
  <c r="J216" i="2"/>
  <c r="K216" i="2"/>
  <c r="J217" i="2"/>
  <c r="K217" i="2"/>
  <c r="J218" i="2"/>
  <c r="K218" i="2"/>
  <c r="J219" i="2"/>
  <c r="K219" i="2"/>
  <c r="J220" i="2"/>
  <c r="K220" i="2"/>
  <c r="J221" i="2"/>
  <c r="K221" i="2"/>
  <c r="J222" i="2"/>
  <c r="K222" i="2"/>
  <c r="J223" i="2" s="1"/>
  <c r="K223" i="2" s="1"/>
  <c r="J224" i="2"/>
  <c r="K224" i="2"/>
  <c r="J225" i="2"/>
  <c r="J226" i="2"/>
  <c r="K226" i="2"/>
  <c r="J227" i="2"/>
  <c r="K227" i="2"/>
  <c r="J259" i="2" s="1"/>
  <c r="K259" i="2" s="1"/>
  <c r="J228" i="2"/>
  <c r="K228" i="2"/>
  <c r="J260" i="2" s="1"/>
  <c r="K260" i="2" s="1"/>
  <c r="J229" i="2"/>
  <c r="K229" i="2"/>
  <c r="J261" i="2" s="1"/>
  <c r="K261" i="2" s="1"/>
  <c r="J230" i="2"/>
  <c r="K230" i="2"/>
  <c r="J262" i="2" s="1"/>
  <c r="K262" i="2" s="1"/>
  <c r="J231" i="2"/>
  <c r="K231" i="2"/>
  <c r="J263" i="2" s="1"/>
  <c r="K263" i="2" s="1"/>
  <c r="J232" i="2"/>
  <c r="K232" i="2"/>
  <c r="J264" i="2" s="1"/>
  <c r="K264" i="2" s="1"/>
  <c r="J233" i="2"/>
  <c r="K233" i="2"/>
  <c r="J265" i="2" s="1"/>
  <c r="K265" i="2" s="1"/>
  <c r="J234" i="2"/>
  <c r="K234" i="2"/>
  <c r="J266" i="2" s="1"/>
  <c r="K266" i="2" s="1"/>
  <c r="J235" i="2"/>
  <c r="K235" i="2"/>
  <c r="J267" i="2" s="1"/>
  <c r="K267" i="2" s="1"/>
  <c r="J236" i="2"/>
  <c r="K236" i="2"/>
  <c r="J268" i="2" s="1"/>
  <c r="K268" i="2" s="1"/>
  <c r="J237" i="2"/>
  <c r="K237" i="2"/>
  <c r="J269" i="2" s="1"/>
  <c r="K269" i="2" s="1"/>
  <c r="J238" i="2"/>
  <c r="K238" i="2"/>
  <c r="J270" i="2" s="1"/>
  <c r="K270" i="2" s="1"/>
  <c r="J239" i="2"/>
  <c r="K239" i="2"/>
  <c r="J271" i="2" s="1"/>
  <c r="K271" i="2" s="1"/>
  <c r="J240" i="2"/>
  <c r="K240" i="2"/>
  <c r="J272" i="2" s="1"/>
  <c r="K272" i="2" s="1"/>
  <c r="J241" i="2"/>
  <c r="K241" i="2"/>
  <c r="J273" i="2" s="1"/>
  <c r="K273" i="2" s="1"/>
  <c r="J242" i="2"/>
  <c r="K242" i="2"/>
  <c r="J274" i="2" s="1"/>
  <c r="K274" i="2" s="1"/>
  <c r="J243" i="2"/>
  <c r="K243" i="2"/>
  <c r="J275" i="2" s="1"/>
  <c r="K275" i="2" s="1"/>
  <c r="J244" i="2"/>
  <c r="K244" i="2"/>
  <c r="J276" i="2" s="1"/>
  <c r="K276" i="2" s="1"/>
  <c r="J245" i="2"/>
  <c r="K245" i="2"/>
  <c r="J277" i="2" s="1"/>
  <c r="K277" i="2" s="1"/>
  <c r="J246" i="2"/>
  <c r="K246" i="2"/>
  <c r="J278" i="2" s="1"/>
  <c r="K278" i="2" s="1"/>
  <c r="J247" i="2"/>
  <c r="K247" i="2"/>
  <c r="J279" i="2" s="1"/>
  <c r="K279" i="2" s="1"/>
  <c r="J248" i="2"/>
  <c r="K248" i="2"/>
  <c r="J280" i="2" s="1"/>
  <c r="K280" i="2" s="1"/>
  <c r="J249" i="2"/>
  <c r="K249" i="2"/>
  <c r="J281" i="2" s="1"/>
  <c r="K281" i="2" s="1"/>
  <c r="J250" i="2"/>
  <c r="K250" i="2"/>
  <c r="J282" i="2" s="1"/>
  <c r="K282" i="2" s="1"/>
  <c r="J251" i="2"/>
  <c r="K251" i="2"/>
  <c r="J283" i="2" s="1"/>
  <c r="K283" i="2" s="1"/>
  <c r="J252" i="2"/>
  <c r="K252" i="2"/>
  <c r="J284" i="2" s="1"/>
  <c r="K284" i="2" s="1"/>
  <c r="J253" i="2"/>
  <c r="K253" i="2"/>
  <c r="J285" i="2" s="1"/>
  <c r="K285" i="2" s="1"/>
  <c r="J254" i="2"/>
  <c r="K254" i="2"/>
  <c r="J256" i="2"/>
  <c r="K256" i="2"/>
  <c r="J257" i="2" s="1"/>
  <c r="J258" i="2" s="1"/>
  <c r="K258" i="2" s="1"/>
  <c r="J287" i="2"/>
  <c r="K287" i="2"/>
  <c r="J288" i="2"/>
  <c r="K288" i="2"/>
  <c r="J289" i="2"/>
  <c r="J290" i="2"/>
  <c r="K290" i="2"/>
  <c r="J291" i="2"/>
  <c r="K291" i="2"/>
  <c r="J292" i="2"/>
  <c r="K292" i="2"/>
  <c r="J293" i="2"/>
  <c r="K293" i="2"/>
  <c r="J294" i="2"/>
  <c r="K294" i="2"/>
  <c r="J295" i="2"/>
  <c r="K295" i="2"/>
  <c r="J296" i="2"/>
  <c r="K296" i="2"/>
  <c r="J297" i="2"/>
  <c r="K297" i="2"/>
  <c r="J298" i="2"/>
  <c r="K298" i="2"/>
  <c r="J299" i="2"/>
  <c r="K299" i="2"/>
  <c r="J300" i="2"/>
  <c r="K300" i="2"/>
  <c r="J301" i="2"/>
  <c r="K301" i="2"/>
  <c r="J302" i="2"/>
  <c r="K302" i="2"/>
  <c r="J303" i="2"/>
  <c r="K303" i="2"/>
  <c r="J304" i="2"/>
  <c r="K304" i="2"/>
  <c r="J305" i="2"/>
  <c r="K305" i="2"/>
  <c r="J306" i="2"/>
  <c r="K306" i="2"/>
  <c r="J327" i="2" s="1"/>
  <c r="K327" i="2" s="1"/>
  <c r="J307" i="2"/>
  <c r="K307" i="2"/>
  <c r="J309" i="2"/>
  <c r="K309" i="2"/>
  <c r="J330" i="2" s="1"/>
  <c r="K330" i="2" s="1"/>
  <c r="J310" i="2"/>
  <c r="K310" i="2"/>
  <c r="J312" i="2"/>
  <c r="K312" i="2"/>
  <c r="J333" i="2" s="1"/>
  <c r="K333" i="2" s="1"/>
  <c r="J313" i="2"/>
  <c r="K313" i="2"/>
  <c r="J334" i="2" s="1"/>
  <c r="K334" i="2" s="1"/>
  <c r="J314" i="2"/>
  <c r="K314" i="2"/>
  <c r="J335" i="2" s="1"/>
  <c r="K335" i="2" s="1"/>
  <c r="J315" i="2"/>
  <c r="K315" i="2"/>
  <c r="J336" i="2" s="1"/>
  <c r="K336" i="2" s="1"/>
  <c r="J316" i="2"/>
  <c r="K316" i="2"/>
  <c r="J337" i="2" s="1"/>
  <c r="K337" i="2" s="1"/>
  <c r="J317" i="2"/>
  <c r="K317" i="2"/>
  <c r="J338" i="2" s="1"/>
  <c r="K338" i="2" s="1"/>
  <c r="J318" i="2"/>
  <c r="K318" i="2"/>
  <c r="J339" i="2" s="1"/>
  <c r="K339" i="2" s="1"/>
  <c r="J319" i="2"/>
  <c r="K319" i="2"/>
  <c r="J340" i="2" s="1"/>
  <c r="K340" i="2" s="1"/>
  <c r="J320" i="2"/>
  <c r="K320" i="2"/>
  <c r="J341" i="2" s="1"/>
  <c r="K341" i="2" s="1"/>
  <c r="J342" i="2" s="1"/>
  <c r="K342" i="2" s="1"/>
  <c r="J321" i="2"/>
  <c r="J322" i="2"/>
  <c r="K322" i="2"/>
  <c r="J343" i="2" s="1"/>
  <c r="K343" i="2" s="1"/>
  <c r="J323" i="2"/>
  <c r="K323" i="2"/>
  <c r="J344" i="2" s="1"/>
  <c r="K344" i="2" s="1"/>
  <c r="J324" i="2"/>
  <c r="K324" i="2"/>
  <c r="J345" i="2" s="1"/>
  <c r="K345" i="2" s="1"/>
  <c r="J325" i="2"/>
  <c r="K325" i="2"/>
  <c r="J326" i="2" s="1"/>
  <c r="K326" i="2" s="1"/>
  <c r="J346" i="2"/>
  <c r="K346" i="2" s="1"/>
  <c r="J347" i="2" s="1"/>
  <c r="K347" i="2" s="1"/>
  <c r="J348" i="2" s="1"/>
  <c r="K348" i="2" s="1"/>
  <c r="J349" i="2" s="1"/>
  <c r="K349" i="2" s="1"/>
  <c r="J350" i="2" s="1"/>
  <c r="K350" i="2" s="1"/>
  <c r="J351" i="2" s="1"/>
  <c r="K351" i="2" s="1"/>
  <c r="J352" i="2" s="1"/>
  <c r="K352" i="2" s="1"/>
  <c r="J353" i="2" s="1"/>
  <c r="J354" i="2" s="1"/>
  <c r="K354" i="2" s="1"/>
  <c r="J355" i="2" s="1"/>
  <c r="K355" i="2" s="1"/>
  <c r="J356" i="2" s="1"/>
  <c r="K356" i="2" s="1"/>
  <c r="J357" i="2" s="1"/>
  <c r="K357" i="2" s="1"/>
  <c r="J358" i="2" s="1"/>
  <c r="K358" i="2" s="1"/>
  <c r="J359" i="2" s="1"/>
  <c r="K359" i="2" s="1"/>
  <c r="J360" i="2" s="1"/>
  <c r="K360" i="2" s="1"/>
  <c r="J361" i="2" s="1"/>
  <c r="K361" i="2" s="1"/>
  <c r="J362" i="2" s="1"/>
  <c r="K362" i="2" s="1"/>
  <c r="J363" i="2" s="1"/>
  <c r="K363" i="2" s="1"/>
  <c r="J364" i="2" s="1"/>
  <c r="K364" i="2" s="1"/>
  <c r="J365" i="2" s="1"/>
  <c r="K365" i="2" s="1"/>
  <c r="J366" i="2" s="1"/>
  <c r="K366" i="2" s="1"/>
  <c r="J367" i="2" s="1"/>
  <c r="K367" i="2" s="1"/>
  <c r="J368" i="2" s="1"/>
  <c r="K368" i="2" s="1"/>
  <c r="J369" i="2" s="1"/>
  <c r="K369" i="2" s="1"/>
  <c r="J370" i="2" s="1"/>
  <c r="K370" i="2" s="1"/>
  <c r="J371" i="2" s="1"/>
  <c r="K371" i="2" s="1"/>
  <c r="J372" i="2" s="1"/>
  <c r="K372" i="2" s="1"/>
  <c r="J373" i="2" s="1"/>
  <c r="K373" i="2" s="1"/>
  <c r="J374" i="2" s="1"/>
  <c r="K374" i="2" s="1"/>
  <c r="J375" i="2" s="1"/>
  <c r="K375" i="2" s="1"/>
  <c r="J376" i="2" s="1"/>
  <c r="K376" i="2" s="1"/>
  <c r="J377" i="2" s="1"/>
  <c r="K377" i="2" s="1"/>
  <c r="J378" i="2" s="1"/>
  <c r="K378" i="2" s="1"/>
  <c r="J379" i="2" s="1"/>
  <c r="K379" i="2" s="1"/>
  <c r="J380" i="2" s="1"/>
  <c r="K380" i="2" s="1"/>
  <c r="J381" i="2" s="1"/>
  <c r="K381" i="2" s="1"/>
  <c r="J382" i="2" s="1"/>
  <c r="K382" i="2" s="1"/>
  <c r="J383" i="2" s="1"/>
  <c r="K383" i="2" s="1"/>
  <c r="J384" i="2" s="1"/>
  <c r="K384" i="2" s="1"/>
  <c r="J385" i="2" s="1"/>
  <c r="J286" i="2" l="1"/>
  <c r="K286" i="2" s="1"/>
  <c r="J255" i="2"/>
  <c r="K255" i="2" s="1"/>
  <c r="I256" i="2"/>
  <c r="I255" i="2"/>
  <c r="I224" i="2"/>
  <c r="I223" i="2"/>
  <c r="I63" i="2"/>
  <c r="I64" i="2" s="1"/>
  <c r="I62" i="2"/>
  <c r="I32" i="2"/>
  <c r="I30" i="2"/>
  <c r="I31" i="2" s="1"/>
  <c r="J287" i="12"/>
  <c r="J286" i="12"/>
  <c r="J288" i="13"/>
  <c r="J287" i="13"/>
  <c r="I288" i="13"/>
  <c r="I287" i="13"/>
  <c r="K287" i="13" s="1"/>
  <c r="J224" i="11"/>
  <c r="K224" i="11" s="1"/>
  <c r="J223" i="11"/>
  <c r="K223" i="11" s="1"/>
  <c r="I322" i="11"/>
  <c r="I323" i="11" s="1"/>
  <c r="I324" i="11" s="1"/>
  <c r="I325" i="11" s="1"/>
  <c r="I326" i="11" s="1"/>
  <c r="I327" i="11" s="1"/>
  <c r="I328" i="11" s="1"/>
  <c r="I329" i="11" s="1"/>
  <c r="I330" i="11" s="1"/>
  <c r="I331" i="11" s="1"/>
  <c r="I332" i="11" s="1"/>
  <c r="I333" i="11" s="1"/>
  <c r="I334" i="11" s="1"/>
  <c r="I335" i="11" s="1"/>
  <c r="I336" i="11" s="1"/>
  <c r="I337" i="11" s="1"/>
  <c r="I338" i="11" s="1"/>
  <c r="I339" i="11" s="1"/>
  <c r="I340" i="11" s="1"/>
  <c r="I341" i="11" s="1"/>
  <c r="I342" i="11" s="1"/>
  <c r="I343" i="11" s="1"/>
  <c r="I344" i="11" s="1"/>
  <c r="I345" i="11" s="1"/>
  <c r="I346" i="11" s="1"/>
  <c r="I347" i="11" s="1"/>
  <c r="I348" i="11" s="1"/>
  <c r="I349" i="11" s="1"/>
  <c r="I350" i="11" s="1"/>
  <c r="I351" i="11" s="1"/>
  <c r="I352" i="11" s="1"/>
  <c r="J226" i="11"/>
  <c r="K226" i="11" s="1"/>
  <c r="J227" i="11" s="1"/>
  <c r="K227" i="11" s="1"/>
  <c r="J228" i="11" s="1"/>
  <c r="K228" i="11" s="1"/>
  <c r="J229" i="11" s="1"/>
  <c r="K229" i="11" s="1"/>
  <c r="J230" i="11" s="1"/>
  <c r="K230" i="11" s="1"/>
  <c r="J231" i="11" s="1"/>
  <c r="K231" i="11" s="1"/>
  <c r="J232" i="11" s="1"/>
  <c r="K232" i="11" s="1"/>
  <c r="J233" i="11" s="1"/>
  <c r="K233" i="11" s="1"/>
  <c r="J234" i="11" s="1"/>
  <c r="K234" i="11" s="1"/>
  <c r="J235" i="11" s="1"/>
  <c r="K235" i="11" s="1"/>
  <c r="J236" i="11" s="1"/>
  <c r="K236" i="11" s="1"/>
  <c r="J237" i="11" s="1"/>
  <c r="K237" i="11" s="1"/>
  <c r="J238" i="11" s="1"/>
  <c r="K238" i="11" s="1"/>
  <c r="J239" i="11" s="1"/>
  <c r="K239" i="11" s="1"/>
  <c r="J240" i="11" s="1"/>
  <c r="K240" i="11" s="1"/>
  <c r="J241" i="11" s="1"/>
  <c r="K241" i="11" s="1"/>
  <c r="J242" i="11" s="1"/>
  <c r="K242" i="11" s="1"/>
  <c r="J243" i="11" s="1"/>
  <c r="K243" i="11" s="1"/>
  <c r="J244" i="11" s="1"/>
  <c r="K244" i="11" s="1"/>
  <c r="J245" i="11" s="1"/>
  <c r="K245" i="11" s="1"/>
  <c r="J246" i="11" s="1"/>
  <c r="K246" i="11" s="1"/>
  <c r="J247" i="11" s="1"/>
  <c r="K247" i="11" s="1"/>
  <c r="J248" i="11" s="1"/>
  <c r="K248" i="11" s="1"/>
  <c r="J249" i="11" s="1"/>
  <c r="K249" i="11" s="1"/>
  <c r="J250" i="11" s="1"/>
  <c r="K250" i="11" s="1"/>
  <c r="J251" i="11" s="1"/>
  <c r="K251" i="11" s="1"/>
  <c r="J252" i="11" s="1"/>
  <c r="K252" i="11" s="1"/>
  <c r="J253" i="11" s="1"/>
  <c r="K253" i="11" s="1"/>
  <c r="J254" i="11" s="1"/>
  <c r="K254" i="11" s="1"/>
  <c r="J255" i="11" s="1"/>
  <c r="K255" i="11" s="1"/>
  <c r="J256" i="11" s="1"/>
  <c r="K256" i="11" s="1"/>
  <c r="I287" i="12"/>
  <c r="I286" i="12"/>
  <c r="K286" i="12" s="1"/>
  <c r="J311" i="2"/>
  <c r="K311" i="2" s="1"/>
  <c r="J332" i="2" s="1"/>
  <c r="K332" i="2" s="1"/>
  <c r="J331" i="2"/>
  <c r="K331" i="2" s="1"/>
  <c r="J308" i="2"/>
  <c r="K308" i="2" s="1"/>
  <c r="J329" i="2" s="1"/>
  <c r="K329" i="2" s="1"/>
  <c r="J328" i="2"/>
  <c r="K328" i="2" s="1"/>
  <c r="K183" i="2"/>
  <c r="J184" i="2"/>
  <c r="I290" i="13" l="1"/>
  <c r="I291" i="13" s="1"/>
  <c r="I292" i="13" s="1"/>
  <c r="I293" i="13" s="1"/>
  <c r="I294" i="13" s="1"/>
  <c r="I295" i="13" s="1"/>
  <c r="I296" i="13" s="1"/>
  <c r="I297" i="13" s="1"/>
  <c r="I298" i="13" s="1"/>
  <c r="I299" i="13" s="1"/>
  <c r="I300" i="13" s="1"/>
  <c r="I301" i="13" s="1"/>
  <c r="I302" i="13" s="1"/>
  <c r="I303" i="13" s="1"/>
  <c r="I304" i="13" s="1"/>
  <c r="I305" i="13" s="1"/>
  <c r="I306" i="13" s="1"/>
  <c r="I307" i="13" s="1"/>
  <c r="I308" i="13" s="1"/>
  <c r="I309" i="13" s="1"/>
  <c r="I310" i="13" s="1"/>
  <c r="I311" i="13" s="1"/>
  <c r="I312" i="13" s="1"/>
  <c r="I313" i="13" s="1"/>
  <c r="I314" i="13" s="1"/>
  <c r="I315" i="13" s="1"/>
  <c r="I316" i="13" s="1"/>
  <c r="I317" i="13" s="1"/>
  <c r="I318" i="13" s="1"/>
  <c r="I319" i="13" s="1"/>
  <c r="I320" i="13" s="1"/>
  <c r="I322" i="13" s="1"/>
  <c r="I323" i="13" s="1"/>
  <c r="I324" i="13" s="1"/>
  <c r="I325" i="13" s="1"/>
  <c r="I326" i="13" s="1"/>
  <c r="I327" i="13" s="1"/>
  <c r="I328" i="13" s="1"/>
  <c r="I329" i="13" s="1"/>
  <c r="I330" i="13" s="1"/>
  <c r="I331" i="13" s="1"/>
  <c r="I332" i="13" s="1"/>
  <c r="I333" i="13" s="1"/>
  <c r="I334" i="13" s="1"/>
  <c r="I335" i="13" s="1"/>
  <c r="I336" i="13" s="1"/>
  <c r="I337" i="13" s="1"/>
  <c r="I338" i="13" s="1"/>
  <c r="I339" i="13" s="1"/>
  <c r="I340" i="13" s="1"/>
  <c r="I341" i="13" s="1"/>
  <c r="I342" i="13" s="1"/>
  <c r="I343" i="13" s="1"/>
  <c r="I344" i="13" s="1"/>
  <c r="I345" i="13" s="1"/>
  <c r="I346" i="13" s="1"/>
  <c r="I347" i="13" s="1"/>
  <c r="I348" i="13" s="1"/>
  <c r="I349" i="13" s="1"/>
  <c r="I350" i="13" s="1"/>
  <c r="I351" i="13" s="1"/>
  <c r="I352" i="13" s="1"/>
  <c r="I354" i="13" s="1"/>
  <c r="I355" i="13" s="1"/>
  <c r="I356" i="13" s="1"/>
  <c r="I357" i="13" s="1"/>
  <c r="I358" i="13" s="1"/>
  <c r="I359" i="13" s="1"/>
  <c r="I360" i="13" s="1"/>
  <c r="I361" i="13" s="1"/>
  <c r="I362" i="13" s="1"/>
  <c r="I363" i="13" s="1"/>
  <c r="I364" i="13" s="1"/>
  <c r="I365" i="13" s="1"/>
  <c r="I366" i="13" s="1"/>
  <c r="I367" i="13" s="1"/>
  <c r="I368" i="13" s="1"/>
  <c r="I369" i="13" s="1"/>
  <c r="I370" i="13" s="1"/>
  <c r="I371" i="13" s="1"/>
  <c r="I372" i="13" s="1"/>
  <c r="I373" i="13" s="1"/>
  <c r="I374" i="13" s="1"/>
  <c r="I375" i="13" s="1"/>
  <c r="I376" i="13" s="1"/>
  <c r="I377" i="13" s="1"/>
  <c r="I378" i="13" s="1"/>
  <c r="I379" i="13" s="1"/>
  <c r="I380" i="13" s="1"/>
  <c r="I381" i="13" s="1"/>
  <c r="I382" i="13" s="1"/>
  <c r="K288" i="13"/>
  <c r="J290" i="13" s="1"/>
  <c r="K290" i="13" s="1"/>
  <c r="J291" i="13" s="1"/>
  <c r="K291" i="13" s="1"/>
  <c r="J292" i="13" s="1"/>
  <c r="K292" i="13" s="1"/>
  <c r="J293" i="13" s="1"/>
  <c r="K293" i="13" s="1"/>
  <c r="J294" i="13" s="1"/>
  <c r="K294" i="13" s="1"/>
  <c r="J295" i="13" s="1"/>
  <c r="K295" i="13" s="1"/>
  <c r="J296" i="13" s="1"/>
  <c r="K296" i="13" s="1"/>
  <c r="J297" i="13" s="1"/>
  <c r="K297" i="13" s="1"/>
  <c r="J298" i="13" s="1"/>
  <c r="K298" i="13" s="1"/>
  <c r="J299" i="13" s="1"/>
  <c r="K299" i="13" s="1"/>
  <c r="J300" i="13" s="1"/>
  <c r="K300" i="13" s="1"/>
  <c r="J301" i="13" s="1"/>
  <c r="K301" i="13" s="1"/>
  <c r="J302" i="13" s="1"/>
  <c r="K302" i="13" s="1"/>
  <c r="J303" i="13" s="1"/>
  <c r="K303" i="13" s="1"/>
  <c r="J304" i="13" s="1"/>
  <c r="K304" i="13" s="1"/>
  <c r="J305" i="13" s="1"/>
  <c r="K305" i="13" s="1"/>
  <c r="J306" i="13" s="1"/>
  <c r="K306" i="13" s="1"/>
  <c r="J307" i="13" s="1"/>
  <c r="K307" i="13" s="1"/>
  <c r="J308" i="13" s="1"/>
  <c r="K308" i="13" s="1"/>
  <c r="J309" i="13" s="1"/>
  <c r="K309" i="13" s="1"/>
  <c r="J310" i="13" s="1"/>
  <c r="K310" i="13" s="1"/>
  <c r="J311" i="13" s="1"/>
  <c r="K311" i="13" s="1"/>
  <c r="J312" i="13" s="1"/>
  <c r="K312" i="13" s="1"/>
  <c r="J313" i="13" s="1"/>
  <c r="K313" i="13" s="1"/>
  <c r="J314" i="13" s="1"/>
  <c r="K314" i="13" s="1"/>
  <c r="J315" i="13" s="1"/>
  <c r="K315" i="13" s="1"/>
  <c r="J316" i="13" s="1"/>
  <c r="K316" i="13" s="1"/>
  <c r="J317" i="13" s="1"/>
  <c r="K317" i="13" s="1"/>
  <c r="J318" i="13" s="1"/>
  <c r="K318" i="13" s="1"/>
  <c r="J319" i="13" s="1"/>
  <c r="K319" i="13" s="1"/>
  <c r="J320" i="13" s="1"/>
  <c r="K320" i="13" s="1"/>
  <c r="J322" i="13" s="1"/>
  <c r="K322" i="13" s="1"/>
  <c r="J323" i="13" s="1"/>
  <c r="K323" i="13" s="1"/>
  <c r="J324" i="13" s="1"/>
  <c r="K324" i="13" s="1"/>
  <c r="J325" i="13" s="1"/>
  <c r="K325" i="13" s="1"/>
  <c r="J326" i="13" s="1"/>
  <c r="K326" i="13" s="1"/>
  <c r="J327" i="13" s="1"/>
  <c r="K327" i="13" s="1"/>
  <c r="J328" i="13" s="1"/>
  <c r="K328" i="13" s="1"/>
  <c r="J329" i="13" s="1"/>
  <c r="K329" i="13" s="1"/>
  <c r="J330" i="13" s="1"/>
  <c r="K330" i="13" s="1"/>
  <c r="J331" i="13" s="1"/>
  <c r="K331" i="13" s="1"/>
  <c r="J332" i="13" s="1"/>
  <c r="K332" i="13" s="1"/>
  <c r="J333" i="13" s="1"/>
  <c r="K333" i="13" s="1"/>
  <c r="J334" i="13" s="1"/>
  <c r="K334" i="13" s="1"/>
  <c r="J335" i="13" s="1"/>
  <c r="K335" i="13" s="1"/>
  <c r="J336" i="13" s="1"/>
  <c r="K336" i="13" s="1"/>
  <c r="J337" i="13" s="1"/>
  <c r="K337" i="13" s="1"/>
  <c r="J338" i="13" s="1"/>
  <c r="K338" i="13" s="1"/>
  <c r="J339" i="13" s="1"/>
  <c r="K339" i="13" s="1"/>
  <c r="J340" i="13" s="1"/>
  <c r="K340" i="13" s="1"/>
  <c r="J341" i="13" s="1"/>
  <c r="K341" i="13" s="1"/>
  <c r="J342" i="13" s="1"/>
  <c r="K342" i="13" s="1"/>
  <c r="J343" i="13" s="1"/>
  <c r="K343" i="13" s="1"/>
  <c r="J344" i="13" s="1"/>
  <c r="K344" i="13" s="1"/>
  <c r="J345" i="13" s="1"/>
  <c r="K345" i="13" s="1"/>
  <c r="J346" i="13" s="1"/>
  <c r="K346" i="13" s="1"/>
  <c r="J347" i="13" s="1"/>
  <c r="K347" i="13" s="1"/>
  <c r="J348" i="13" s="1"/>
  <c r="K348" i="13" s="1"/>
  <c r="J349" i="13" s="1"/>
  <c r="K349" i="13" s="1"/>
  <c r="J350" i="13" s="1"/>
  <c r="K350" i="13" s="1"/>
  <c r="J351" i="13" s="1"/>
  <c r="K351" i="13" s="1"/>
  <c r="J352" i="13" s="1"/>
  <c r="K352" i="13" s="1"/>
  <c r="J354" i="13" s="1"/>
  <c r="K354" i="13" s="1"/>
  <c r="J355" i="13" s="1"/>
  <c r="K355" i="13" s="1"/>
  <c r="J356" i="13" s="1"/>
  <c r="K356" i="13" s="1"/>
  <c r="J357" i="13" s="1"/>
  <c r="K357" i="13" s="1"/>
  <c r="J358" i="13" s="1"/>
  <c r="K358" i="13" s="1"/>
  <c r="J359" i="13" s="1"/>
  <c r="K359" i="13" s="1"/>
  <c r="J360" i="13" s="1"/>
  <c r="K360" i="13" s="1"/>
  <c r="J361" i="13" s="1"/>
  <c r="K361" i="13" s="1"/>
  <c r="J362" i="13" s="1"/>
  <c r="K362" i="13" s="1"/>
  <c r="J363" i="13" s="1"/>
  <c r="K363" i="13" s="1"/>
  <c r="J364" i="13" s="1"/>
  <c r="K364" i="13" s="1"/>
  <c r="J365" i="13" s="1"/>
  <c r="K365" i="13" s="1"/>
  <c r="J366" i="13" s="1"/>
  <c r="K366" i="13" s="1"/>
  <c r="J367" i="13" s="1"/>
  <c r="K367" i="13" s="1"/>
  <c r="J368" i="13" s="1"/>
  <c r="K368" i="13" s="1"/>
  <c r="J369" i="13" s="1"/>
  <c r="K369" i="13" s="1"/>
  <c r="J370" i="13" s="1"/>
  <c r="K370" i="13" s="1"/>
  <c r="J371" i="13" s="1"/>
  <c r="K371" i="13" s="1"/>
  <c r="J372" i="13" s="1"/>
  <c r="K372" i="13" s="1"/>
  <c r="J373" i="13" s="1"/>
  <c r="K373" i="13" s="1"/>
  <c r="J374" i="13" s="1"/>
  <c r="K374" i="13" s="1"/>
  <c r="J375" i="13" s="1"/>
  <c r="K375" i="13" s="1"/>
  <c r="J376" i="13" s="1"/>
  <c r="K376" i="13" s="1"/>
  <c r="J377" i="13" s="1"/>
  <c r="K377" i="13" s="1"/>
  <c r="J378" i="13" s="1"/>
  <c r="K378" i="13" s="1"/>
  <c r="J379" i="13" s="1"/>
  <c r="K379" i="13" s="1"/>
  <c r="J380" i="13" s="1"/>
  <c r="K380" i="13" s="1"/>
  <c r="J381" i="13" s="1"/>
  <c r="K381" i="13" s="1"/>
  <c r="J382" i="13" s="1"/>
  <c r="K382" i="13" s="1"/>
  <c r="J258" i="11"/>
  <c r="K258" i="11" s="1"/>
  <c r="J259" i="11" s="1"/>
  <c r="K259" i="11" s="1"/>
  <c r="J260" i="11" s="1"/>
  <c r="K260" i="11" s="1"/>
  <c r="J261" i="11" s="1"/>
  <c r="K261" i="11" s="1"/>
  <c r="J262" i="11" s="1"/>
  <c r="K262" i="11" s="1"/>
  <c r="J263" i="11" s="1"/>
  <c r="K263" i="11" s="1"/>
  <c r="J264" i="11" s="1"/>
  <c r="K264" i="11" s="1"/>
  <c r="J265" i="11" s="1"/>
  <c r="K265" i="11" s="1"/>
  <c r="J266" i="11" s="1"/>
  <c r="K266" i="11" s="1"/>
  <c r="J267" i="11" s="1"/>
  <c r="K267" i="11" s="1"/>
  <c r="J268" i="11" s="1"/>
  <c r="K268" i="11" s="1"/>
  <c r="J269" i="11" s="1"/>
  <c r="K269" i="11" s="1"/>
  <c r="J270" i="11" s="1"/>
  <c r="K270" i="11" s="1"/>
  <c r="J271" i="11" s="1"/>
  <c r="K271" i="11" s="1"/>
  <c r="J272" i="11" s="1"/>
  <c r="K272" i="11" s="1"/>
  <c r="J273" i="11" s="1"/>
  <c r="K273" i="11" s="1"/>
  <c r="J274" i="11" s="1"/>
  <c r="K274" i="11" s="1"/>
  <c r="J275" i="11" s="1"/>
  <c r="K275" i="11" s="1"/>
  <c r="J276" i="11" s="1"/>
  <c r="K276" i="11" s="1"/>
  <c r="J277" i="11" s="1"/>
  <c r="K277" i="11" s="1"/>
  <c r="J278" i="11" s="1"/>
  <c r="K278" i="11" s="1"/>
  <c r="J279" i="11" s="1"/>
  <c r="K279" i="11" s="1"/>
  <c r="J280" i="11" s="1"/>
  <c r="K280" i="11" s="1"/>
  <c r="J281" i="11" s="1"/>
  <c r="K281" i="11" s="1"/>
  <c r="J282" i="11" s="1"/>
  <c r="K282" i="11" s="1"/>
  <c r="J283" i="11" s="1"/>
  <c r="K283" i="11" s="1"/>
  <c r="J284" i="11" s="1"/>
  <c r="K284" i="11" s="1"/>
  <c r="J285" i="11" s="1"/>
  <c r="K285" i="11" s="1"/>
  <c r="J286" i="11" s="1"/>
  <c r="I354" i="11"/>
  <c r="I355" i="11" s="1"/>
  <c r="I356" i="11" s="1"/>
  <c r="I357" i="11" s="1"/>
  <c r="I358" i="11" s="1"/>
  <c r="I359" i="11" s="1"/>
  <c r="I360" i="11" s="1"/>
  <c r="I361" i="11" s="1"/>
  <c r="I362" i="11" s="1"/>
  <c r="I363" i="11" s="1"/>
  <c r="I364" i="11" s="1"/>
  <c r="I365" i="11" s="1"/>
  <c r="I366" i="11" s="1"/>
  <c r="I367" i="11" s="1"/>
  <c r="I368" i="11" s="1"/>
  <c r="I369" i="11" s="1"/>
  <c r="I370" i="11" s="1"/>
  <c r="I371" i="11" s="1"/>
  <c r="I372" i="11" s="1"/>
  <c r="I373" i="11" s="1"/>
  <c r="I374" i="11" s="1"/>
  <c r="I375" i="11" s="1"/>
  <c r="I376" i="11" s="1"/>
  <c r="I377" i="11" s="1"/>
  <c r="I378" i="11" s="1"/>
  <c r="I379" i="11" s="1"/>
  <c r="I380" i="11" s="1"/>
  <c r="I381" i="11" s="1"/>
  <c r="I382" i="11" s="1"/>
  <c r="I288" i="12"/>
  <c r="I290" i="12" s="1"/>
  <c r="I291" i="12" s="1"/>
  <c r="I292" i="12" s="1"/>
  <c r="I293" i="12" s="1"/>
  <c r="I294" i="12" s="1"/>
  <c r="I295" i="12" s="1"/>
  <c r="I296" i="12" s="1"/>
  <c r="I297" i="12" s="1"/>
  <c r="I298" i="12" s="1"/>
  <c r="I299" i="12" s="1"/>
  <c r="I300" i="12" s="1"/>
  <c r="I301" i="12" s="1"/>
  <c r="I302" i="12" s="1"/>
  <c r="I303" i="12" s="1"/>
  <c r="I304" i="12" s="1"/>
  <c r="I305" i="12" s="1"/>
  <c r="I306" i="12" s="1"/>
  <c r="I307" i="12" s="1"/>
  <c r="I308" i="12" s="1"/>
  <c r="I309" i="12" s="1"/>
  <c r="I310" i="12" s="1"/>
  <c r="I311" i="12" s="1"/>
  <c r="I312" i="12" s="1"/>
  <c r="I313" i="12" s="1"/>
  <c r="I314" i="12" s="1"/>
  <c r="I315" i="12" s="1"/>
  <c r="I316" i="12" s="1"/>
  <c r="I317" i="12" s="1"/>
  <c r="I318" i="12" s="1"/>
  <c r="I319" i="12" s="1"/>
  <c r="I320" i="12" s="1"/>
  <c r="I322" i="12" s="1"/>
  <c r="I323" i="12" s="1"/>
  <c r="I324" i="12" s="1"/>
  <c r="I325" i="12" s="1"/>
  <c r="I326" i="12" s="1"/>
  <c r="I327" i="12" s="1"/>
  <c r="I328" i="12" s="1"/>
  <c r="I329" i="12" s="1"/>
  <c r="I330" i="12" s="1"/>
  <c r="I331" i="12" s="1"/>
  <c r="I332" i="12" s="1"/>
  <c r="I333" i="12" s="1"/>
  <c r="I334" i="12" s="1"/>
  <c r="I335" i="12" s="1"/>
  <c r="I336" i="12" s="1"/>
  <c r="I337" i="12" s="1"/>
  <c r="I338" i="12" s="1"/>
  <c r="I339" i="12" s="1"/>
  <c r="I340" i="12" s="1"/>
  <c r="I341" i="12" s="1"/>
  <c r="I342" i="12" s="1"/>
  <c r="I343" i="12" s="1"/>
  <c r="I344" i="12" s="1"/>
  <c r="I345" i="12" s="1"/>
  <c r="I346" i="12" s="1"/>
  <c r="I347" i="12" s="1"/>
  <c r="I348" i="12" s="1"/>
  <c r="I349" i="12" s="1"/>
  <c r="I350" i="12" s="1"/>
  <c r="I351" i="12" s="1"/>
  <c r="I352" i="12" s="1"/>
  <c r="I354" i="12" s="1"/>
  <c r="I355" i="12" s="1"/>
  <c r="I356" i="12" s="1"/>
  <c r="I357" i="12" s="1"/>
  <c r="I358" i="12" s="1"/>
  <c r="I359" i="12" s="1"/>
  <c r="I360" i="12" s="1"/>
  <c r="I361" i="12" s="1"/>
  <c r="I362" i="12" s="1"/>
  <c r="I363" i="12" s="1"/>
  <c r="I364" i="12" s="1"/>
  <c r="I365" i="12" s="1"/>
  <c r="I366" i="12" s="1"/>
  <c r="I367" i="12" s="1"/>
  <c r="I368" i="12" s="1"/>
  <c r="I369" i="12" s="1"/>
  <c r="I370" i="12" s="1"/>
  <c r="I371" i="12" s="1"/>
  <c r="I372" i="12" s="1"/>
  <c r="I373" i="12" s="1"/>
  <c r="I374" i="12" s="1"/>
  <c r="I375" i="12" s="1"/>
  <c r="I376" i="12" s="1"/>
  <c r="I377" i="12" s="1"/>
  <c r="I378" i="12" s="1"/>
  <c r="I379" i="12" s="1"/>
  <c r="I380" i="12" s="1"/>
  <c r="K287" i="12"/>
  <c r="J288" i="12" s="1"/>
  <c r="K288" i="12" s="1"/>
  <c r="J290" i="12" s="1"/>
  <c r="K290" i="12" s="1"/>
  <c r="J291" i="12" s="1"/>
  <c r="K291" i="12" s="1"/>
  <c r="J292" i="12" s="1"/>
  <c r="K292" i="12" s="1"/>
  <c r="J293" i="12" s="1"/>
  <c r="K293" i="12" s="1"/>
  <c r="J294" i="12" s="1"/>
  <c r="K294" i="12" s="1"/>
  <c r="J295" i="12" s="1"/>
  <c r="K295" i="12" s="1"/>
  <c r="J296" i="12" s="1"/>
  <c r="K296" i="12" s="1"/>
  <c r="J297" i="12" s="1"/>
  <c r="K297" i="12" s="1"/>
  <c r="J298" i="12" s="1"/>
  <c r="K298" i="12" s="1"/>
  <c r="J299" i="12" s="1"/>
  <c r="K299" i="12" s="1"/>
  <c r="J300" i="12" s="1"/>
  <c r="K300" i="12" s="1"/>
  <c r="J301" i="12" s="1"/>
  <c r="K301" i="12" s="1"/>
  <c r="J302" i="12" s="1"/>
  <c r="K302" i="12" s="1"/>
  <c r="J303" i="12" s="1"/>
  <c r="K303" i="12" s="1"/>
  <c r="J304" i="12" s="1"/>
  <c r="K304" i="12" s="1"/>
  <c r="J305" i="12" s="1"/>
  <c r="K305" i="12" s="1"/>
  <c r="J306" i="12" s="1"/>
  <c r="K306" i="12" s="1"/>
  <c r="J307" i="12" s="1"/>
  <c r="K307" i="12" s="1"/>
  <c r="J308" i="12" s="1"/>
  <c r="K308" i="12" s="1"/>
  <c r="J309" i="12" s="1"/>
  <c r="K309" i="12" s="1"/>
  <c r="J310" i="12" s="1"/>
  <c r="K310" i="12" s="1"/>
  <c r="J311" i="12" s="1"/>
  <c r="K311" i="12" s="1"/>
  <c r="J312" i="12" s="1"/>
  <c r="K312" i="12" s="1"/>
  <c r="J313" i="12" s="1"/>
  <c r="K313" i="12" s="1"/>
  <c r="J314" i="12" s="1"/>
  <c r="K314" i="12" s="1"/>
  <c r="J315" i="12" s="1"/>
  <c r="K315" i="12" s="1"/>
  <c r="J316" i="12" s="1"/>
  <c r="K316" i="12" s="1"/>
  <c r="J317" i="12" s="1"/>
  <c r="K317" i="12" s="1"/>
  <c r="J318" i="12" s="1"/>
  <c r="K318" i="12" s="1"/>
  <c r="J319" i="12" s="1"/>
  <c r="K319" i="12" s="1"/>
  <c r="J320" i="12" s="1"/>
  <c r="K320" i="12" s="1"/>
  <c r="J322" i="12" s="1"/>
  <c r="K322" i="12" s="1"/>
  <c r="J323" i="12" s="1"/>
  <c r="K323" i="12" s="1"/>
  <c r="J324" i="12" s="1"/>
  <c r="K324" i="12" s="1"/>
  <c r="J325" i="12" s="1"/>
  <c r="K325" i="12" s="1"/>
  <c r="J326" i="12" s="1"/>
  <c r="K326" i="12" s="1"/>
  <c r="J327" i="12" s="1"/>
  <c r="K327" i="12" s="1"/>
  <c r="J328" i="12" s="1"/>
  <c r="K328" i="12" s="1"/>
  <c r="J329" i="12" s="1"/>
  <c r="K329" i="12" s="1"/>
  <c r="J330" i="12" s="1"/>
  <c r="K330" i="12" s="1"/>
  <c r="J331" i="12" s="1"/>
  <c r="K331" i="12" s="1"/>
  <c r="J332" i="12" s="1"/>
  <c r="K332" i="12" s="1"/>
  <c r="J333" i="12" s="1"/>
  <c r="K333" i="12" s="1"/>
  <c r="J334" i="12" s="1"/>
  <c r="K334" i="12" s="1"/>
  <c r="J335" i="12" s="1"/>
  <c r="K335" i="12" s="1"/>
  <c r="J336" i="12" s="1"/>
  <c r="K336" i="12" s="1"/>
  <c r="J337" i="12" s="1"/>
  <c r="K337" i="12" s="1"/>
  <c r="J338" i="12" s="1"/>
  <c r="K338" i="12" s="1"/>
  <c r="J339" i="12" s="1"/>
  <c r="K339" i="12" s="1"/>
  <c r="J340" i="12" s="1"/>
  <c r="K340" i="12" s="1"/>
  <c r="J341" i="12" s="1"/>
  <c r="K341" i="12" s="1"/>
  <c r="J342" i="12" s="1"/>
  <c r="K342" i="12" s="1"/>
  <c r="J343" i="12" s="1"/>
  <c r="K343" i="12" s="1"/>
  <c r="J344" i="12" s="1"/>
  <c r="K344" i="12" s="1"/>
  <c r="J345" i="12" s="1"/>
  <c r="K345" i="12" s="1"/>
  <c r="J346" i="12" s="1"/>
  <c r="K346" i="12" s="1"/>
  <c r="J347" i="12" s="1"/>
  <c r="K347" i="12" s="1"/>
  <c r="J348" i="12" s="1"/>
  <c r="K348" i="12" s="1"/>
  <c r="J349" i="12" s="1"/>
  <c r="K349" i="12" s="1"/>
  <c r="J350" i="12" s="1"/>
  <c r="K350" i="12" s="1"/>
  <c r="J351" i="12" s="1"/>
  <c r="K351" i="12" s="1"/>
  <c r="J352" i="12" s="1"/>
  <c r="K352" i="12" s="1"/>
  <c r="J354" i="12" s="1"/>
  <c r="K354" i="12" s="1"/>
  <c r="J355" i="12" s="1"/>
  <c r="K355" i="12" s="1"/>
  <c r="J356" i="12" s="1"/>
  <c r="K356" i="12" s="1"/>
  <c r="J357" i="12" s="1"/>
  <c r="K357" i="12" s="1"/>
  <c r="J358" i="12" s="1"/>
  <c r="K358" i="12" s="1"/>
  <c r="J359" i="12" s="1"/>
  <c r="K359" i="12" s="1"/>
  <c r="J360" i="12" s="1"/>
  <c r="K360" i="12" s="1"/>
  <c r="J361" i="12" s="1"/>
  <c r="K361" i="12" s="1"/>
  <c r="J362" i="12" s="1"/>
  <c r="K362" i="12" s="1"/>
  <c r="J363" i="12" s="1"/>
  <c r="K363" i="12" s="1"/>
  <c r="J364" i="12" s="1"/>
  <c r="K364" i="12" s="1"/>
  <c r="J365" i="12" s="1"/>
  <c r="K365" i="12" s="1"/>
  <c r="J366" i="12" s="1"/>
  <c r="K366" i="12" s="1"/>
  <c r="J367" i="12" s="1"/>
  <c r="K367" i="12" s="1"/>
  <c r="J368" i="12" s="1"/>
  <c r="K368" i="12" s="1"/>
  <c r="J369" i="12" s="1"/>
  <c r="K369" i="12" s="1"/>
  <c r="J370" i="12" s="1"/>
  <c r="K370" i="12" s="1"/>
  <c r="J371" i="12" s="1"/>
  <c r="K371" i="12" s="1"/>
  <c r="J372" i="12" s="1"/>
  <c r="K372" i="12" s="1"/>
  <c r="J373" i="12" s="1"/>
  <c r="K373" i="12" s="1"/>
  <c r="J374" i="12" s="1"/>
  <c r="K374" i="12" s="1"/>
  <c r="J375" i="12" s="1"/>
  <c r="K375" i="12" s="1"/>
  <c r="J376" i="12" s="1"/>
  <c r="K376" i="12" s="1"/>
  <c r="J377" i="12" s="1"/>
  <c r="K377" i="12" s="1"/>
  <c r="J378" i="12" s="1"/>
  <c r="K378" i="12" s="1"/>
  <c r="J379" i="12" s="1"/>
  <c r="K379" i="12" s="1"/>
  <c r="J380" i="12" s="1"/>
  <c r="K380" i="12" s="1"/>
  <c r="J381" i="12" s="1"/>
  <c r="K184" i="2"/>
  <c r="J185" i="2"/>
  <c r="J384" i="13" l="1"/>
  <c r="J383" i="13"/>
  <c r="I384" i="13"/>
  <c r="K384" i="13" s="1"/>
  <c r="I383" i="13"/>
  <c r="K383" i="13" s="1"/>
  <c r="I384" i="11"/>
  <c r="I386" i="11" s="1"/>
  <c r="I383" i="11"/>
  <c r="K286" i="11"/>
  <c r="I381" i="12"/>
  <c r="I382" i="12" s="1"/>
  <c r="K185" i="2"/>
  <c r="J186" i="2"/>
  <c r="J287" i="11" l="1"/>
  <c r="K287" i="11" s="1"/>
  <c r="J288" i="11"/>
  <c r="K288" i="11" s="1"/>
  <c r="J290" i="11" s="1"/>
  <c r="K290" i="11" s="1"/>
  <c r="J291" i="11" s="1"/>
  <c r="K291" i="11" s="1"/>
  <c r="J292" i="11" s="1"/>
  <c r="K292" i="11" s="1"/>
  <c r="J293" i="11" s="1"/>
  <c r="K293" i="11" s="1"/>
  <c r="J294" i="11" s="1"/>
  <c r="K294" i="11" s="1"/>
  <c r="J295" i="11" s="1"/>
  <c r="K295" i="11" s="1"/>
  <c r="J296" i="11" s="1"/>
  <c r="K296" i="11" s="1"/>
  <c r="J297" i="11" s="1"/>
  <c r="K297" i="11" s="1"/>
  <c r="J298" i="11" s="1"/>
  <c r="K298" i="11" s="1"/>
  <c r="J299" i="11" s="1"/>
  <c r="K299" i="11" s="1"/>
  <c r="J300" i="11" s="1"/>
  <c r="K300" i="11" s="1"/>
  <c r="J301" i="11" s="1"/>
  <c r="K301" i="11" s="1"/>
  <c r="J302" i="11" s="1"/>
  <c r="K302" i="11" s="1"/>
  <c r="J303" i="11" s="1"/>
  <c r="K303" i="11" s="1"/>
  <c r="J304" i="11" s="1"/>
  <c r="K304" i="11" s="1"/>
  <c r="J305" i="11" s="1"/>
  <c r="K305" i="11" s="1"/>
  <c r="J306" i="11" s="1"/>
  <c r="K306" i="11" s="1"/>
  <c r="J307" i="11" s="1"/>
  <c r="K307" i="11" s="1"/>
  <c r="J308" i="11" s="1"/>
  <c r="K308" i="11" s="1"/>
  <c r="J309" i="11" s="1"/>
  <c r="K309" i="11" s="1"/>
  <c r="J310" i="11" s="1"/>
  <c r="K310" i="11" s="1"/>
  <c r="J311" i="11" s="1"/>
  <c r="K311" i="11" s="1"/>
  <c r="J312" i="11" s="1"/>
  <c r="K312" i="11" s="1"/>
  <c r="J313" i="11" s="1"/>
  <c r="K313" i="11" s="1"/>
  <c r="J314" i="11" s="1"/>
  <c r="K314" i="11" s="1"/>
  <c r="J315" i="11" s="1"/>
  <c r="K315" i="11" s="1"/>
  <c r="J316" i="11" s="1"/>
  <c r="K316" i="11" s="1"/>
  <c r="J317" i="11" s="1"/>
  <c r="K317" i="11" s="1"/>
  <c r="J318" i="11" s="1"/>
  <c r="K318" i="11" s="1"/>
  <c r="J319" i="11" s="1"/>
  <c r="K319" i="11" s="1"/>
  <c r="J320" i="11" s="1"/>
  <c r="K320" i="11" s="1"/>
  <c r="J322" i="11"/>
  <c r="K322" i="11" s="1"/>
  <c r="J323" i="11" s="1"/>
  <c r="K323" i="11" s="1"/>
  <c r="J324" i="11" s="1"/>
  <c r="K324" i="11" s="1"/>
  <c r="J325" i="11" s="1"/>
  <c r="K325" i="11" s="1"/>
  <c r="J326" i="11" s="1"/>
  <c r="K326" i="11" s="1"/>
  <c r="J327" i="11" s="1"/>
  <c r="K327" i="11" s="1"/>
  <c r="J328" i="11" s="1"/>
  <c r="K328" i="11" s="1"/>
  <c r="J329" i="11" s="1"/>
  <c r="K329" i="11" s="1"/>
  <c r="J330" i="11" s="1"/>
  <c r="K330" i="11" s="1"/>
  <c r="J331" i="11" s="1"/>
  <c r="K331" i="11" s="1"/>
  <c r="J332" i="11" s="1"/>
  <c r="K332" i="11" s="1"/>
  <c r="J333" i="11" s="1"/>
  <c r="K333" i="11" s="1"/>
  <c r="J334" i="11" s="1"/>
  <c r="K334" i="11" s="1"/>
  <c r="J335" i="11" s="1"/>
  <c r="K335" i="11" s="1"/>
  <c r="J336" i="11" s="1"/>
  <c r="K336" i="11" s="1"/>
  <c r="J337" i="11" s="1"/>
  <c r="K337" i="11" s="1"/>
  <c r="J338" i="11" s="1"/>
  <c r="K338" i="11" s="1"/>
  <c r="J339" i="11" s="1"/>
  <c r="K339" i="11" s="1"/>
  <c r="J340" i="11" s="1"/>
  <c r="K340" i="11" s="1"/>
  <c r="J341" i="11" s="1"/>
  <c r="K341" i="11" s="1"/>
  <c r="J342" i="11" s="1"/>
  <c r="K342" i="11" s="1"/>
  <c r="J343" i="11" s="1"/>
  <c r="K343" i="11" s="1"/>
  <c r="J344" i="11" s="1"/>
  <c r="K344" i="11" s="1"/>
  <c r="J345" i="11" s="1"/>
  <c r="K345" i="11" s="1"/>
  <c r="J346" i="11" s="1"/>
  <c r="K346" i="11" s="1"/>
  <c r="J347" i="11" s="1"/>
  <c r="K347" i="11" s="1"/>
  <c r="J348" i="11" s="1"/>
  <c r="K348" i="11" s="1"/>
  <c r="J349" i="11" s="1"/>
  <c r="K349" i="11" s="1"/>
  <c r="J350" i="11" s="1"/>
  <c r="K350" i="11" s="1"/>
  <c r="J351" i="11" s="1"/>
  <c r="K351" i="11" s="1"/>
  <c r="J352" i="11" s="1"/>
  <c r="K352" i="11" s="1"/>
  <c r="I383" i="12"/>
  <c r="I384" i="12" s="1"/>
  <c r="K381" i="12"/>
  <c r="K186" i="2"/>
  <c r="J187" i="2"/>
  <c r="J383" i="12" l="1"/>
  <c r="K383" i="12" s="1"/>
  <c r="J384" i="12" s="1"/>
  <c r="K384" i="12" s="1"/>
  <c r="J382" i="12"/>
  <c r="K382" i="12" s="1"/>
  <c r="J354" i="11"/>
  <c r="K354" i="11" s="1"/>
  <c r="J355" i="11" s="1"/>
  <c r="K355" i="11" s="1"/>
  <c r="J356" i="11" s="1"/>
  <c r="K356" i="11" s="1"/>
  <c r="J357" i="11" s="1"/>
  <c r="K357" i="11" s="1"/>
  <c r="J358" i="11" s="1"/>
  <c r="K358" i="11" s="1"/>
  <c r="J359" i="11" s="1"/>
  <c r="K359" i="11" s="1"/>
  <c r="J360" i="11" s="1"/>
  <c r="K360" i="11" s="1"/>
  <c r="J361" i="11" s="1"/>
  <c r="K361" i="11" s="1"/>
  <c r="J362" i="11" s="1"/>
  <c r="K362" i="11" s="1"/>
  <c r="J363" i="11" s="1"/>
  <c r="K363" i="11" s="1"/>
  <c r="J364" i="11" s="1"/>
  <c r="K364" i="11" s="1"/>
  <c r="J365" i="11" s="1"/>
  <c r="K365" i="11" s="1"/>
  <c r="J366" i="11" s="1"/>
  <c r="K366" i="11" s="1"/>
  <c r="J367" i="11" s="1"/>
  <c r="K367" i="11" s="1"/>
  <c r="J368" i="11" s="1"/>
  <c r="K368" i="11" s="1"/>
  <c r="J369" i="11" s="1"/>
  <c r="K369" i="11" s="1"/>
  <c r="J370" i="11" s="1"/>
  <c r="K370" i="11" s="1"/>
  <c r="J371" i="11" s="1"/>
  <c r="K371" i="11" s="1"/>
  <c r="J372" i="11" s="1"/>
  <c r="K372" i="11" s="1"/>
  <c r="J373" i="11" s="1"/>
  <c r="K373" i="11" s="1"/>
  <c r="J374" i="11" s="1"/>
  <c r="K374" i="11" s="1"/>
  <c r="J375" i="11" s="1"/>
  <c r="K375" i="11" s="1"/>
  <c r="J376" i="11" s="1"/>
  <c r="K376" i="11" s="1"/>
  <c r="J377" i="11" s="1"/>
  <c r="K377" i="11" s="1"/>
  <c r="J378" i="11" s="1"/>
  <c r="K378" i="11" s="1"/>
  <c r="J379" i="11" s="1"/>
  <c r="K379" i="11" s="1"/>
  <c r="J380" i="11" s="1"/>
  <c r="K380" i="11" s="1"/>
  <c r="J381" i="11" s="1"/>
  <c r="K381" i="11" s="1"/>
  <c r="J382" i="11" s="1"/>
  <c r="K382" i="11" s="1"/>
  <c r="K187" i="2"/>
  <c r="J188" i="2"/>
  <c r="J384" i="11" l="1"/>
  <c r="K384" i="11" s="1"/>
  <c r="J386" i="11" s="1"/>
  <c r="K386" i="11" s="1"/>
  <c r="J383" i="11"/>
  <c r="K383" i="11" s="1"/>
  <c r="K188" i="2"/>
  <c r="J189" i="2"/>
  <c r="K189" i="2" l="1"/>
  <c r="J190" i="2"/>
  <c r="K190" i="2" l="1"/>
  <c r="J191" i="2"/>
  <c r="J192" i="2" l="1"/>
  <c r="K192" i="2" s="1"/>
  <c r="J193" i="2" s="1"/>
  <c r="J194" i="2" s="1"/>
  <c r="K191" i="2"/>
  <c r="J195" i="2" l="1"/>
  <c r="K194" i="2"/>
  <c r="J196" i="2" l="1"/>
  <c r="K196" i="2" s="1"/>
  <c r="K195" i="2"/>
</calcChain>
</file>

<file path=xl/sharedStrings.xml><?xml version="1.0" encoding="utf-8"?>
<sst xmlns="http://schemas.openxmlformats.org/spreadsheetml/2006/main" count="2295" uniqueCount="635">
  <si>
    <t>Recherche par noms Fourniture de bureau</t>
  </si>
  <si>
    <t>Références Recherchées</t>
  </si>
  <si>
    <t>Fournisseurs recherchés</t>
  </si>
  <si>
    <t>Tarifs</t>
  </si>
  <si>
    <t>Tiroir de rangement</t>
  </si>
  <si>
    <t>Fournisseur</t>
  </si>
  <si>
    <t>Site web / Catalogue</t>
  </si>
  <si>
    <t>Cahier A4 petit carreaux 180 pages</t>
  </si>
  <si>
    <t>ALDA</t>
  </si>
  <si>
    <t>https://catalogues.majuscule.fr/.fournitures-bureau-2023/?transferring=09e004d24eca10f732a12a84ea4e627e#page=1</t>
  </si>
  <si>
    <t>ANTARTRIC SA</t>
  </si>
  <si>
    <t>http://www.antartic.fr/accueil/</t>
  </si>
  <si>
    <t>Recherche par noms EPI</t>
  </si>
  <si>
    <t>CENPAC</t>
  </si>
  <si>
    <t>https://www.cenpac.fr/</t>
  </si>
  <si>
    <t>Casque électrique</t>
  </si>
  <si>
    <t>DYADEM</t>
  </si>
  <si>
    <t>https://www.dyadem.fr/</t>
  </si>
  <si>
    <t>LEGALLAIS</t>
  </si>
  <si>
    <t>https://www.legallais.com</t>
  </si>
  <si>
    <t>Recherche par noms Hygyène et alimentation</t>
  </si>
  <si>
    <t>LYRECO</t>
  </si>
  <si>
    <t>https://www.erp.sncf.fr/psp/FPROD/EMPLOYEE/ERP/c/PV_MAIN_MENU.PV_PROCURE_REQ.GBL?pts_Portal=EMPLOYEE&amp;pts_PortalHostNode=ERP&amp;pts_Market=GBL&amp;cmd=uninav</t>
  </si>
  <si>
    <t>LOT 10 TAMPONS VERT SUR EPONGE Dimensions : 13 x 9 x 3.4 cm</t>
  </si>
  <si>
    <t>ORAPI</t>
  </si>
  <si>
    <t>https://orapi.com/fr/</t>
  </si>
  <si>
    <t>OUTILACIER</t>
  </si>
  <si>
    <t>https://www.d-direct.fr</t>
  </si>
  <si>
    <t>Recherche par noms Outillage</t>
  </si>
  <si>
    <t>REXEL</t>
  </si>
  <si>
    <t>https://www.rexel.fr/frx/</t>
  </si>
  <si>
    <t>Etiquettes Thermiques 104X148 mm (carton de 12 rouleaux)</t>
  </si>
  <si>
    <t>RG</t>
  </si>
  <si>
    <t>DA</t>
  </si>
  <si>
    <t>CDA</t>
  </si>
  <si>
    <t>Référence</t>
  </si>
  <si>
    <t>Description article</t>
  </si>
  <si>
    <t>Prix</t>
  </si>
  <si>
    <t>Quantité</t>
  </si>
  <si>
    <t>Total Article</t>
  </si>
  <si>
    <t>Depenses total</t>
  </si>
  <si>
    <t>Budget</t>
  </si>
  <si>
    <t>Restant</t>
  </si>
  <si>
    <t>Reception Total</t>
  </si>
  <si>
    <t xml:space="preserve">Reception partielle </t>
  </si>
  <si>
    <t>Date de reception prévisionnelle</t>
  </si>
  <si>
    <t>Date de réception réelle</t>
  </si>
  <si>
    <t>Date de commande</t>
  </si>
  <si>
    <t>Statut</t>
  </si>
  <si>
    <t>Jours de Retard</t>
  </si>
  <si>
    <t>Nom du demandeur</t>
  </si>
  <si>
    <t>Commentaire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</si>
  <si>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</si>
  <si>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</si>
  <si>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</si>
  <si>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</si>
  <si>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</si>
  <si>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</si>
  <si>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</si>
  <si>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</si>
  <si>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</si>
  <si>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</si>
  <si>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</si>
  <si>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</si>
  <si>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Commande à faire la semaine du 5 de chaque mois</t>
  </si>
  <si>
    <t>Demandeur</t>
  </si>
  <si>
    <t>Descriptif du produit</t>
  </si>
  <si>
    <t>Conditionnement</t>
  </si>
  <si>
    <t>Tarif</t>
  </si>
  <si>
    <t>Tarif TT</t>
  </si>
  <si>
    <t>Type de Commande</t>
  </si>
  <si>
    <t>Total de la commande</t>
  </si>
  <si>
    <t>Description de l'article</t>
  </si>
  <si>
    <t>Dépense totale</t>
  </si>
  <si>
    <t>Réception totale</t>
  </si>
  <si>
    <t>Réception partielle</t>
  </si>
  <si>
    <t>Date de réception prévisionnelle</t>
  </si>
  <si>
    <t>Retard</t>
  </si>
  <si>
    <t>ommentaire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</si>
  <si>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</si>
  <si>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</si>
  <si>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</si>
  <si>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</si>
  <si>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</si>
  <si>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</si>
  <si>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</si>
  <si>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</si>
  <si>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</si>
  <si>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</si>
  <si>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</si>
  <si>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</si>
  <si>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Commande à faire la semaine du 1 de chaque mois</t>
  </si>
  <si>
    <t>Foournisseur</t>
  </si>
  <si>
    <t>Commantaire</t>
  </si>
  <si>
    <t>AR755</t>
  </si>
  <si>
    <t>Commande à faire la semaine du 15 de chaque mois</t>
  </si>
  <si>
    <t>Total de de la commande</t>
  </si>
  <si>
    <t>Commande à faire la semaine du 25 de chaque mois</t>
  </si>
  <si>
    <t>Noms - Fourniture de bureau</t>
  </si>
  <si>
    <t>Emplacement</t>
  </si>
  <si>
    <t>Noms  - EPI</t>
  </si>
  <si>
    <t>Noms - Hygyène et alimentation</t>
  </si>
  <si>
    <t>Noms - MCO Outillage</t>
  </si>
  <si>
    <t>Paquet 1000 sachet zip 60x80</t>
  </si>
  <si>
    <t>T8</t>
  </si>
  <si>
    <t>0LEFC27J001</t>
  </si>
  <si>
    <t>RG (punchout)</t>
  </si>
  <si>
    <t>Gant Cuir Lebon T7 (paquet de 10 paires)</t>
  </si>
  <si>
    <t>T1</t>
  </si>
  <si>
    <t>0HOP70001</t>
  </si>
  <si>
    <t>Charlotte ronde x100 - KOLMI HOPEN</t>
  </si>
  <si>
    <t>T22</t>
  </si>
  <si>
    <t>DDED0412</t>
  </si>
  <si>
    <t>Bac à bec "European" en polypropylène bleu -  1L (commande par 48 pièces)</t>
  </si>
  <si>
    <t>T19</t>
  </si>
  <si>
    <t>Complet</t>
  </si>
  <si>
    <t>Paquet 1000 sachet zip 120x180</t>
  </si>
  <si>
    <t>0LEFC27J002</t>
  </si>
  <si>
    <t>Gant Cuir Lebon T8 (paquet de 10 paires)</t>
  </si>
  <si>
    <t>0HOP10100</t>
  </si>
  <si>
    <t>Surchaussures Classic bleues x100</t>
  </si>
  <si>
    <t xml:space="preserve">DDED0811 	</t>
  </si>
  <si>
    <t>Bac à bec "European" en polypropylène rouge - 1L (commande par 48 pièces)</t>
  </si>
  <si>
    <t>Partiel</t>
  </si>
  <si>
    <t>Paquet 1000 sachet zip 230x320</t>
  </si>
  <si>
    <t>0LEFC27J003</t>
  </si>
  <si>
    <t>Gant Cuir Lebon T9 (paquet de 10 paires)</t>
  </si>
  <si>
    <t>AR1289</t>
  </si>
  <si>
    <t>ENSEMBLE BALAYETTE NYLON ET PELLE PLASTIQUE</t>
  </si>
  <si>
    <t>DDED0821</t>
  </si>
  <si>
    <t>Bac à bec "European" en polypropylène jaune - 1L (commande par 48 pièces)</t>
  </si>
  <si>
    <t>Annulé</t>
  </si>
  <si>
    <t>Boite de 10 lacets textile+enrouleur</t>
  </si>
  <si>
    <t>0LEFC27J004</t>
  </si>
  <si>
    <t>Gant Cuir Lebon T10 (paquet de 10 paires)</t>
  </si>
  <si>
    <t>THO5908</t>
  </si>
  <si>
    <t xml:space="preserve">BROSSE MAIN ET ONGLES A POIGNEE ALIMENTAIRE BLANC </t>
  </si>
  <si>
    <t>DDED0826</t>
  </si>
  <si>
    <t>Bac à bec "European" en polypropylène Transparent - 1L (commande par 48 pièces)</t>
  </si>
  <si>
    <t>Litige</t>
  </si>
  <si>
    <t>Boite de 10 Porte carte double</t>
  </si>
  <si>
    <t>0LEFC27J005</t>
  </si>
  <si>
    <t>Gant Cuir Lebon T11 (paquet de 10 paires)</t>
  </si>
  <si>
    <t>THO5010</t>
  </si>
  <si>
    <t>BROSSE A MAIN DROITE MI DURE BLANC SANS POIGNEE</t>
  </si>
  <si>
    <t>DDED0413</t>
  </si>
  <si>
    <t>Bac à bec "European" en polypropylène bleu - 3L (commande par 36 pièces)</t>
  </si>
  <si>
    <t>Erreur</t>
  </si>
  <si>
    <t>Spray nettoyant de tableau</t>
  </si>
  <si>
    <t>0LEFC27J006</t>
  </si>
  <si>
    <t>Gant Cuir Lebon T12 (paquet de 10 paires)</t>
  </si>
  <si>
    <t>DDED0812</t>
  </si>
  <si>
    <t>Bac à bec "European" en polypropylène rouge - 3L (commande par 36 pièces)</t>
  </si>
  <si>
    <t>A relancer</t>
  </si>
  <si>
    <t>Elastiques 1kg 120x10mm</t>
  </si>
  <si>
    <t>Combi Tychem 2000 C S</t>
  </si>
  <si>
    <t>T2</t>
  </si>
  <si>
    <t>AR1718CT</t>
  </si>
  <si>
    <t>48 RECHARGES DE 25 SACHETS PLASTIQUE POUR PROTECTION FEMININE</t>
  </si>
  <si>
    <t>DDED0822</t>
  </si>
  <si>
    <t>Bac à bec "European" en polypropylène jaune - 3L (commande par 36 pièces)</t>
  </si>
  <si>
    <t>Relance faite</t>
  </si>
  <si>
    <t>Elastiques 1kg 150x10mm</t>
  </si>
  <si>
    <t>Combi Tychem 2000 C M</t>
  </si>
  <si>
    <t>THO5065BB</t>
  </si>
  <si>
    <t xml:space="preserve">Raclette polypro bleu avec mousse blanche </t>
  </si>
  <si>
    <t>DDED0827</t>
  </si>
  <si>
    <t>Bac à bec "European" en polypropylène Transparent - 3L (commande par 36 pièces)</t>
  </si>
  <si>
    <t xml:space="preserve">Organiseur de bureau </t>
  </si>
  <si>
    <t>T9</t>
  </si>
  <si>
    <t>Combi Tychem 2000 C L</t>
  </si>
  <si>
    <t>AR1911</t>
  </si>
  <si>
    <t xml:space="preserve">1 BALAI DROIT SOIE GRISE 38CM </t>
  </si>
  <si>
    <t>DDED0414</t>
  </si>
  <si>
    <t>Bac à bec "European" en polypropylène bleu - 8L (commande par 12 pièces)</t>
  </si>
  <si>
    <t>Bic 4 couleurs</t>
  </si>
  <si>
    <t>Combi Tychem 2000 C XL</t>
  </si>
  <si>
    <t>0DEBSSP100ML</t>
  </si>
  <si>
    <t>Crème de soin Stokolan Sensitive PURE 100ML - SC JOHNSON x12</t>
  </si>
  <si>
    <t>T23</t>
  </si>
  <si>
    <t>DDED0813</t>
  </si>
  <si>
    <t>Bac à bec "European" en polypropylène rouge - 8L (commande par 12 pièces)</t>
  </si>
  <si>
    <t>Boite de 100 Bic chrystal noir retractable</t>
  </si>
  <si>
    <t>Combi Tychem 2000 C 2XL</t>
  </si>
  <si>
    <t>0DEBTVC100ML</t>
  </si>
  <si>
    <t xml:space="preserve">Crème de protection spécifique TRAVABON CLASSIC - SC JOHNSON </t>
  </si>
  <si>
    <t>DDED0823</t>
  </si>
  <si>
    <t>Bac à bec "European" en polypropylène jaune - 8L (commande par 12 pièces)</t>
  </si>
  <si>
    <t>Boite de 20 Rouleaux de tipex</t>
  </si>
  <si>
    <t>Combi Tychem 2000 C 3XL</t>
  </si>
  <si>
    <t>0DEBSFC100ML</t>
  </si>
  <si>
    <t>Spray déodorant pieds STOKODERM FOOT CARE SFC100ML - SC JOHNSON</t>
  </si>
  <si>
    <t>DDED0828</t>
  </si>
  <si>
    <t>Bac à bec "European" en polypropylène Transparent - 8L (commande par 36 pièces)</t>
  </si>
  <si>
    <t>Recharge pour rouleaux de tipex</t>
  </si>
  <si>
    <t>Combi Tychem 2000 C 4XL</t>
  </si>
  <si>
    <t>0DEBKSP250ML</t>
  </si>
  <si>
    <t>Pâte nettoyante Kresto Special ULTRA tube - SC JOHNSON - salissure peinture</t>
  </si>
  <si>
    <t>DDED0416</t>
  </si>
  <si>
    <t>Bac à bec "European" en polypropylène bleu - 23L (commande par 6 pièces)</t>
  </si>
  <si>
    <t>Boite de 8 Stabilos assortis</t>
  </si>
  <si>
    <t>0DUTYCPOBASYL00</t>
  </si>
  <si>
    <t>Couvre botte Tychem 2000 C (Paquet de 25)</t>
  </si>
  <si>
    <t>AR5610</t>
  </si>
  <si>
    <t xml:space="preserve">1 CT 8 X25 SACS 110L - PEBD TRANSPARENT FT 700*1050 - 42µ </t>
  </si>
  <si>
    <t>DDED0815</t>
  </si>
  <si>
    <t>Bac à bec "European" en polypropylène rouge - 23L (commande par 6 pièces)</t>
  </si>
  <si>
    <t>Crayon de papier HB n°2 x</t>
  </si>
  <si>
    <t>7.729.436</t>
  </si>
  <si>
    <t>Lyreco (punchout)</t>
  </si>
  <si>
    <t>CASQUE HONEYWELL TURBOSHIELD 1031</t>
  </si>
  <si>
    <t xml:space="preserve">AR5537 </t>
  </si>
  <si>
    <t>1 CT 8 X25 SACS 110L - PEBD NOIR LIEN COULISSANT</t>
  </si>
  <si>
    <t>DDED0825</t>
  </si>
  <si>
    <t>Bac à bec "European" en polypropylène jaune - 23L (commande par 6 pièces)</t>
  </si>
  <si>
    <t>Boite de 10 Criterium 0.5mm</t>
  </si>
  <si>
    <t>13.867.274</t>
  </si>
  <si>
    <t>VISIERE REMPL HONEYWELL SUPERVIZOR (boite de 10)</t>
  </si>
  <si>
    <t>851025A</t>
  </si>
  <si>
    <t>Savon d'atelier SOLOPOL® STRONG - SC JOHNSON 2L</t>
  </si>
  <si>
    <t>DDED0830</t>
  </si>
  <si>
    <t>Bac à bec "European" en polypropylèneTransparent - 23L (commande par 6 pièces)</t>
  </si>
  <si>
    <t>Pallette</t>
  </si>
  <si>
    <t>Recharge criterium 0.5 12 mines</t>
  </si>
  <si>
    <t>0DA1002295</t>
  </si>
  <si>
    <t>SUPERVIZOR CHINGUARD VS7/EU 1002</t>
  </si>
  <si>
    <t>LB950120CT</t>
  </si>
  <si>
    <t>CT de 12 btes 120 lingettes désinfectantes, inodores</t>
  </si>
  <si>
    <t>T24</t>
  </si>
  <si>
    <t xml:space="preserve">516638 </t>
  </si>
  <si>
    <t>36 RLX RUBAN ADH BLANC "FRAGILE" 28 48MMX100M</t>
  </si>
  <si>
    <t>T11</t>
  </si>
  <si>
    <t>04520</t>
  </si>
  <si>
    <t>Taille crayons 2 usages</t>
  </si>
  <si>
    <t>Lunette masque de sécutrité Fahrenheitt 3M</t>
  </si>
  <si>
    <t>T3</t>
  </si>
  <si>
    <t>0AN93852003</t>
  </si>
  <si>
    <t>Gants à usage unique Microflex noir x100  - T7,5-8 / M</t>
  </si>
  <si>
    <t>36 RLX RUBAN ADH PP HM HAVANE 35 50MMX132M</t>
  </si>
  <si>
    <t>Gomme</t>
  </si>
  <si>
    <t>Gant Mapa Ultranitrile 381 - T7</t>
  </si>
  <si>
    <t>0AN93852004</t>
  </si>
  <si>
    <t>Gants à usage unique Microflex noir x100 - T8,5-9 / L</t>
  </si>
  <si>
    <t>13115071</t>
  </si>
  <si>
    <t>RUBAN ADH PVC SOLVANT ROUGE 37µ 50MM x 100M (Faire une DDV et une Da spéciale)</t>
  </si>
  <si>
    <t xml:space="preserve">Effaceur de tableau </t>
  </si>
  <si>
    <t>Gant Mapa Ultranitrile 381 - T8</t>
  </si>
  <si>
    <t>0AN93852005</t>
  </si>
  <si>
    <t>Gants à usage unique Microflex noir x100 - T9,5-10 / XL</t>
  </si>
  <si>
    <t>13115089</t>
  </si>
  <si>
    <t>RUBAN ADH PVC SOLVANT BLEU 37µ 50MM x 100M (Faire une DDV et une Da spéciale)</t>
  </si>
  <si>
    <t>Marqueur permanent noir Pilot</t>
  </si>
  <si>
    <t>Gant Mapa Ultranitrile 381 - T9</t>
  </si>
  <si>
    <t>LB923671-1CT</t>
  </si>
  <si>
    <t xml:space="preserve">1 CT 12 FLCN pompe 500ml - Savon liquide mains doux </t>
  </si>
  <si>
    <t>13115097</t>
  </si>
  <si>
    <t>RUBAN ADH PVC SOLVANT VERT 37µ 50MM x 100M (Faire une DDV et une Da spéciale)</t>
  </si>
  <si>
    <t>Pochette de 4 marqueur effaçable velleda large vert, rouge , bleu, noir</t>
  </si>
  <si>
    <t xml:space="preserve">Gant Mapa Ultranitrile 381 - T10 </t>
  </si>
  <si>
    <t>Brumisateur - 400ML</t>
  </si>
  <si>
    <t>13115192</t>
  </si>
  <si>
    <t>RUBAN ADH PVC SOLVANT JAUNE 37µ 50MM x 100M (Faire une DDV et une Da spéciale)</t>
  </si>
  <si>
    <t>Pochette 4 marqueur effaçable velleda medium vert, rouge, bleu, noir</t>
  </si>
  <si>
    <t>Gant Mapa Ultranitrile 381 - T11</t>
  </si>
  <si>
    <t>AR691-1U</t>
  </si>
  <si>
    <t>Déodorisant d'intérieur parfum pêche</t>
  </si>
  <si>
    <t>570867</t>
  </si>
  <si>
    <t>RUBAN ADH PVC SOLVANT BLANC 37µ 50MM x 100M (Faire une DDV et une Da spéciale)</t>
  </si>
  <si>
    <t>Boite de 1000 d'agrafes 26/6</t>
  </si>
  <si>
    <t>8.111.371</t>
  </si>
  <si>
    <t>Embouts chaussures visiteurs  T34/38</t>
  </si>
  <si>
    <t>LUC851177PAL</t>
  </si>
  <si>
    <t>PAL X25 LOT X2 BOB INDUSTRIELLES OUATE CHAMOIS 1500 FTS F</t>
  </si>
  <si>
    <t>6 BOB FILM ETIRABLE MANUEL BLEU OPAQUE 20 450MMX270M</t>
  </si>
  <si>
    <t>09333</t>
  </si>
  <si>
    <t>Boite de 5000 d'agrafes 10/4</t>
  </si>
  <si>
    <t>8.111.382</t>
  </si>
  <si>
    <t>Embouts chaussures visiteurs T39/43</t>
  </si>
  <si>
    <t>06-002642</t>
  </si>
  <si>
    <t>Distributeur de savon salissures fortes 2L - SC JOHNSON - Pour Savon Solopol 2L</t>
  </si>
  <si>
    <t>MIS EN PLACE</t>
  </si>
  <si>
    <t>6 BOB FILM ETIRAB MANUEL CAST ROUGE 20 450MMX270M</t>
  </si>
  <si>
    <t>Ote agrafes</t>
  </si>
  <si>
    <t>8.111.393</t>
  </si>
  <si>
    <t>Embouts chaussures visiteurs T44/50</t>
  </si>
  <si>
    <t>PALETTES D EAU</t>
  </si>
  <si>
    <t>ANTARTIC SA</t>
  </si>
  <si>
    <t>Palette 0.5L bouteilles d'eau Palette de 1512 bouteilles d'eau st Benoît de 50cl</t>
  </si>
  <si>
    <t>MAG</t>
  </si>
  <si>
    <t>6 BOB FILM ETIRABLE MANUEL TRANSP 20 450MMX300M</t>
  </si>
  <si>
    <t>Boite de trombonnes par 100</t>
  </si>
  <si>
    <t>S3-006534001</t>
  </si>
  <si>
    <t>Gilet SNCF VISITEUR orange fluo GI545ECO - L</t>
  </si>
  <si>
    <t>AR4202U</t>
  </si>
  <si>
    <t>1 FLCN 1L - Liquide vaisselle mains concentré</t>
  </si>
  <si>
    <t>18 RLX RUBAN ADH PVC SOLVANT MARQUAGE AU SOL JAUNE/NOIR</t>
  </si>
  <si>
    <t>T7</t>
  </si>
  <si>
    <t xml:space="preserve">Boite de 100 Punaises </t>
  </si>
  <si>
    <t>S3-006534002</t>
  </si>
  <si>
    <t>Gilet SNCF VISITEUR orange fluo GI545ECO - XL</t>
  </si>
  <si>
    <t>03-011904</t>
  </si>
  <si>
    <t>Kit sanitaire pour ramassage TXL</t>
  </si>
  <si>
    <t>E1SNCF</t>
  </si>
  <si>
    <t>Boite de 10 Attaches croisées</t>
  </si>
  <si>
    <t>S3-006534003</t>
  </si>
  <si>
    <t>Gilet SNCF VISITEUR orange fluo GI545ECO - 2XL</t>
  </si>
  <si>
    <t>03-011902</t>
  </si>
  <si>
    <t>Kit sanitaire pour ramassage TM</t>
  </si>
  <si>
    <t>E5SNCF</t>
  </si>
  <si>
    <t>Etiquettes Polyethylene 75X100 mm en 3 parties146.06 (carton de 16 rouleaux)</t>
  </si>
  <si>
    <t>Scotch invisible</t>
  </si>
  <si>
    <t>S3-006999001</t>
  </si>
  <si>
    <t>Gilet de signalisation HV GI546ECO orange fluo logo SNCF  S</t>
  </si>
  <si>
    <t>03-011901</t>
  </si>
  <si>
    <t>Kit sanitaire pour ramassage TL</t>
  </si>
  <si>
    <t>E3SNCF</t>
  </si>
  <si>
    <t>Etiquettes Polyester 63X25 mm (carton de 12 rouleaux)</t>
  </si>
  <si>
    <t>Scotch aimanté</t>
  </si>
  <si>
    <t>S3-006999002</t>
  </si>
  <si>
    <t>Gilet de signalisation HV GI546ECO orange fluo logo SNCF M</t>
  </si>
  <si>
    <t>E6SNCF</t>
  </si>
  <si>
    <t>Rubans Super Prémium résine 110mm x 300m pour intermec PD43 (carton de 12)</t>
  </si>
  <si>
    <t>Débarras</t>
  </si>
  <si>
    <t>Glu</t>
  </si>
  <si>
    <t>S3-006999003</t>
  </si>
  <si>
    <t>Gilet de signalisation HV GI546ECO orange fluo logo SNCF L</t>
  </si>
  <si>
    <t>NXGEZX6694SNCF</t>
  </si>
  <si>
    <t>LAMPE FRONTALE PETZL PIXA 3R ATEX Z2 90 LUMENS RECHRG REXEL</t>
  </si>
  <si>
    <t>Lot de 5 Tubes de colle</t>
  </si>
  <si>
    <t>S3-006999004</t>
  </si>
  <si>
    <t>Gilet de signalisation HV GI546ECO orange fluo logo SNCF XL</t>
  </si>
  <si>
    <t>T4</t>
  </si>
  <si>
    <t>CADENAS DE SURETE 40MM</t>
  </si>
  <si>
    <t>T6</t>
  </si>
  <si>
    <t>Lot de 12 Post it jaune 76x76mm</t>
  </si>
  <si>
    <t>S3-006999005</t>
  </si>
  <si>
    <t>Gilet de signalisation HV GI546ECO orange fluo logo SNCF XXL</t>
  </si>
  <si>
    <t>RSN248357SNCF</t>
  </si>
  <si>
    <t>1 Bte de 2 ENR CR2032 LIthIum</t>
  </si>
  <si>
    <t>Lot de 12 Post it jaune 127,76mm</t>
  </si>
  <si>
    <t>S3-006999006</t>
  </si>
  <si>
    <t>Gilet de signalisation HV GI546ECO orange fluo logo SNCF XXXL</t>
  </si>
  <si>
    <t>RSN361056SNCF</t>
  </si>
  <si>
    <t>1 blIster de 10 ENR IndustrIal AA LR6</t>
  </si>
  <si>
    <t>Post it index</t>
  </si>
  <si>
    <t>S3-006995001</t>
  </si>
  <si>
    <t>Gilet SAFARI AIR orange fluo SNCF S</t>
  </si>
  <si>
    <t>RSN361063SNCF</t>
  </si>
  <si>
    <t>1 blIster de 10 ENR IndustrIal AAA LR03</t>
  </si>
  <si>
    <t>Lot de 24 Post it de couleurs 76x76mm</t>
  </si>
  <si>
    <t>S3-006995002</t>
  </si>
  <si>
    <t>Gilet SAFARI AIR orange fluo SNCF M</t>
  </si>
  <si>
    <t>RSN361094SNCF</t>
  </si>
  <si>
    <t>1 blIster de 12 piles IndustrIal 9V 6LR61</t>
  </si>
  <si>
    <t>05746</t>
  </si>
  <si>
    <t>Post it de couleurs pastel 76x76mm</t>
  </si>
  <si>
    <t>S3-006995003</t>
  </si>
  <si>
    <t>Gilet SAFARI AIR orange fluo SNCF L</t>
  </si>
  <si>
    <t>BIZ730700SNCF</t>
  </si>
  <si>
    <t>Boite auto collant foudre 30m 50x50MM</t>
  </si>
  <si>
    <t>Legallais</t>
  </si>
  <si>
    <t>Cutter 2872</t>
  </si>
  <si>
    <t>S3-006995004</t>
  </si>
  <si>
    <t>Gilet SAFARI AIR orange fluo SNCF XL</t>
  </si>
  <si>
    <t>REGLET FLEXIBLE 100MM</t>
  </si>
  <si>
    <t>Recharge lames de cutter 2872</t>
  </si>
  <si>
    <t>S3-006995005</t>
  </si>
  <si>
    <t>Gilet SAFARI AIR orange fluo SNCF XXL</t>
  </si>
  <si>
    <t xml:space="preserve">REGLET FLEXIBLE INOX 150MM </t>
  </si>
  <si>
    <t>Ciseaux ambidextre 21cm</t>
  </si>
  <si>
    <t>S3-006995006</t>
  </si>
  <si>
    <t>Gilet SAFARI AIR orange fluo SNCF XXXL</t>
  </si>
  <si>
    <t>MESURE BIMATIERE 5 M X 19 MM</t>
  </si>
  <si>
    <t>Coupe papier</t>
  </si>
  <si>
    <t>S3-006995007</t>
  </si>
  <si>
    <t>Gilet SAFARI AIR orange fluo SNCF XXXXL</t>
  </si>
  <si>
    <t>SABLE EN SAC</t>
  </si>
  <si>
    <t>Sable et minéraux</t>
  </si>
  <si>
    <t>Palette de 72 sacs de 15 kg. (combiner avec cout de transport)</t>
  </si>
  <si>
    <t>Conteneur</t>
  </si>
  <si>
    <t xml:space="preserve"> Pack de 10 Rubans Dymo 12mmx7m</t>
  </si>
  <si>
    <t>Masque FFP3 3M 8833 (paquet de 10)</t>
  </si>
  <si>
    <t>ORLEANS DE 72 SACS</t>
  </si>
  <si>
    <t>Cout de transport par palette - ORLEANS 72 sacs de 15kg.</t>
  </si>
  <si>
    <t>Ruban Dymo 9mmx7m</t>
  </si>
  <si>
    <t>01-005100</t>
  </si>
  <si>
    <t>Casquette orange logoté SNCF</t>
  </si>
  <si>
    <t>T5</t>
  </si>
  <si>
    <t>UN.3752-REGIO2N</t>
  </si>
  <si>
    <t>Outilacier</t>
  </si>
  <si>
    <t>COFFRET D'EMBOUTS A ERGOTSPOUR REGIO2NAVEC 11 EMBOUTS (DDV UNIVEIRA)</t>
  </si>
  <si>
    <t>Distribué</t>
  </si>
  <si>
    <t>10702</t>
  </si>
  <si>
    <t>Elastiques 100g 60mm</t>
  </si>
  <si>
    <t>13.179.857</t>
  </si>
  <si>
    <t>Casquette orange sans logo</t>
  </si>
  <si>
    <t>10704</t>
  </si>
  <si>
    <t>Elastiques 100g 80mm</t>
  </si>
  <si>
    <t>S1-000636</t>
  </si>
  <si>
    <t>Casque de sécurité Evolite orange non ventilé logo SNCF - JSP - avec visière</t>
  </si>
  <si>
    <t>10705</t>
  </si>
  <si>
    <t>Elastiques 100g 100mm</t>
  </si>
  <si>
    <t>01-003636</t>
  </si>
  <si>
    <t>Casque EVO5 Dualswitch orange multinormes - JSP - sans visière</t>
  </si>
  <si>
    <t>10706</t>
  </si>
  <si>
    <t>Elastiques 100g 120mm</t>
  </si>
  <si>
    <t>BIZ731001SNCF</t>
  </si>
  <si>
    <t>10707</t>
  </si>
  <si>
    <t>Elastiques 100g 150mm</t>
  </si>
  <si>
    <t>0BA2232233001</t>
  </si>
  <si>
    <t>GANTS HONEYWELL Polytril T6 (Paquet de 10 paires)</t>
  </si>
  <si>
    <t>T25</t>
  </si>
  <si>
    <t>10709</t>
  </si>
  <si>
    <t>Elastiques 100g 200mm</t>
  </si>
  <si>
    <t>0MA59941001</t>
  </si>
  <si>
    <t>Gants MAPA KRYTECH 599 T7 par 12</t>
  </si>
  <si>
    <t>Règles 30cm</t>
  </si>
  <si>
    <t>0MA59941002</t>
  </si>
  <si>
    <t>Gants MAPA KRYTECH 599 T8 par 12</t>
  </si>
  <si>
    <t>Règles 40cm</t>
  </si>
  <si>
    <t>0MA59941003</t>
  </si>
  <si>
    <t>Gants MAPA KRYTECH 599 T9 par 12</t>
  </si>
  <si>
    <t>Règles 50cm</t>
  </si>
  <si>
    <t>0MA59941004</t>
  </si>
  <si>
    <t>Gants MAPA KRYTECH 599 T10 par 12</t>
  </si>
  <si>
    <t>Perforatrice 4 trous</t>
  </si>
  <si>
    <t>0MA59941005</t>
  </si>
  <si>
    <t>Gants MAPA KRYTECH 599 T11 par 12</t>
  </si>
  <si>
    <t>Agraffeuse 24/6-26/6</t>
  </si>
  <si>
    <t>02-002578001</t>
  </si>
  <si>
    <t>Gants MAPA KRYTECH 579 - T7 par 12</t>
  </si>
  <si>
    <t>T26</t>
  </si>
  <si>
    <t>Dymo</t>
  </si>
  <si>
    <t>02-002578002</t>
  </si>
  <si>
    <t>Gants MAPA KRYTECH 579 - T8 par 12</t>
  </si>
  <si>
    <t>Pot à stylos</t>
  </si>
  <si>
    <t>02-002578003</t>
  </si>
  <si>
    <t>Gants MAPA KRYTECH 579 - T9 par 12</t>
  </si>
  <si>
    <t>38128</t>
  </si>
  <si>
    <t>Pot aimanté de tableau</t>
  </si>
  <si>
    <t>DDV</t>
  </si>
  <si>
    <t>02-002578004</t>
  </si>
  <si>
    <t>Gants MAPA KRYTECH 579 - T10 par 12</t>
  </si>
  <si>
    <t>82381</t>
  </si>
  <si>
    <t>Corbeille à courrier noir</t>
  </si>
  <si>
    <t>T10</t>
  </si>
  <si>
    <t>02-002578005</t>
  </si>
  <si>
    <t>Gants MAPA KRYTECH 579 - T11 par 12</t>
  </si>
  <si>
    <t>67849</t>
  </si>
  <si>
    <t>Trieur mural horizontal</t>
  </si>
  <si>
    <t>02-002578006</t>
  </si>
  <si>
    <t>Gants MAPA KRYTECH 579 - T12 par 12</t>
  </si>
  <si>
    <t>54338</t>
  </si>
  <si>
    <t>Pochette intercalaires 12 places</t>
  </si>
  <si>
    <t>13.787.118</t>
  </si>
  <si>
    <t>Gants de protection électrique Regeltex GLE36 - classe 1 - T9 - la paire</t>
  </si>
  <si>
    <t>T27</t>
  </si>
  <si>
    <t>22804</t>
  </si>
  <si>
    <t>Boite de 100 de pochettes plastique perforées</t>
  </si>
  <si>
    <t>13.787.129</t>
  </si>
  <si>
    <t>Gants de protection électrique Regeltex GLE36 - classe 1 - T10 - la paire</t>
  </si>
  <si>
    <t>Boite de 100 chemises papier</t>
  </si>
  <si>
    <t>13.787.131</t>
  </si>
  <si>
    <t>Gants de protection électrique Regeltex GLE36 - classe 1 - T11 - la paire</t>
  </si>
  <si>
    <t>Boite de 100 chemise cartonnée</t>
  </si>
  <si>
    <t>13.801.211</t>
  </si>
  <si>
    <t>Gants de protection électrique Regeltex GLE36 - classe 3 - T8 - la paire</t>
  </si>
  <si>
    <t>Etui gommette 4 couleur 24mm</t>
  </si>
  <si>
    <t>13.801.222</t>
  </si>
  <si>
    <t>Gants de protection électrique Regeltex GLE36 - classe 3 - T9 - la paire</t>
  </si>
  <si>
    <t>Porte revue plastique bleu</t>
  </si>
  <si>
    <t>13.801.233</t>
  </si>
  <si>
    <t>Gants de protection électrique Regeltex GLE36 - classe 3 - T10 - la paire</t>
  </si>
  <si>
    <t>29693</t>
  </si>
  <si>
    <t>Boite de 10 Chemises à élastique asortis</t>
  </si>
  <si>
    <t>13.801.255</t>
  </si>
  <si>
    <t>Gants de protection électrique Regeltex GLE36 - classe 3 - T11 - la paire</t>
  </si>
  <si>
    <t>76123</t>
  </si>
  <si>
    <t>Boite de 50 Chemises à élastique assortis</t>
  </si>
  <si>
    <t>Gants OIL RESIST 690 bleu - SHOWA - T8 (paquet de 10 paires)</t>
  </si>
  <si>
    <t>Bloc note Rodhia A5 petits carreaux</t>
  </si>
  <si>
    <t>Gants OIL RESIST 690 bleu - SHOWA - T9 (paquet de 10 paires)</t>
  </si>
  <si>
    <t>Bloc direction A5 petit carreaux</t>
  </si>
  <si>
    <t>Gants OIL RESIST 690 bleu - SHOWA - T10 (paquet de 10 paires)</t>
  </si>
  <si>
    <t>Bloc note Rodhia A6 petits carreaux</t>
  </si>
  <si>
    <t>Gants OIL RESIST 690 bleu - SHOWA - T11 (paquet de 10 paires)</t>
  </si>
  <si>
    <t>Cahiers A5 grand carreaux</t>
  </si>
  <si>
    <t>14.873.842</t>
  </si>
  <si>
    <t>Chaussure de securite - JALAS - T35</t>
  </si>
  <si>
    <t>T18</t>
  </si>
  <si>
    <t>Cahiers A5 petit carreaux</t>
  </si>
  <si>
    <t>14.873.727</t>
  </si>
  <si>
    <t>Chaussure de securite - JALAS - T36</t>
  </si>
  <si>
    <t>Cahier Organiseurs</t>
  </si>
  <si>
    <t>14.873.738</t>
  </si>
  <si>
    <t>Chaussure de securite - JALAS - T37</t>
  </si>
  <si>
    <t>14087</t>
  </si>
  <si>
    <t>Cahier A4 grand carreaux 180 pages</t>
  </si>
  <si>
    <t>14.874.093</t>
  </si>
  <si>
    <t>Chaussure de securite - JALAS - T38</t>
  </si>
  <si>
    <t>64086</t>
  </si>
  <si>
    <t>14.874.218</t>
  </si>
  <si>
    <t>Chaussure de securite - JALAS - T39</t>
  </si>
  <si>
    <t>14485</t>
  </si>
  <si>
    <t>Cahier A4 grand carreaux 100 pages</t>
  </si>
  <si>
    <t>14.873.999</t>
  </si>
  <si>
    <t>Chaussure de securite - JALAS - T40</t>
  </si>
  <si>
    <t>64085</t>
  </si>
  <si>
    <t>Cahier A4 petit carreaux 100 pages</t>
  </si>
  <si>
    <t>14.874.105</t>
  </si>
  <si>
    <t>Chaussure de securite - JALAS - T41</t>
  </si>
  <si>
    <t>01893</t>
  </si>
  <si>
    <t>Pochette de feuilles à plastifier x100 A3</t>
  </si>
  <si>
    <t>14.874.014</t>
  </si>
  <si>
    <t>Chaussure de securite - JALAS - T42</t>
  </si>
  <si>
    <t>42644</t>
  </si>
  <si>
    <t>Pochette de feuille à plastifier x100 A4</t>
  </si>
  <si>
    <t>14.873.955</t>
  </si>
  <si>
    <t>Chaussure de securite - JALAS - T43</t>
  </si>
  <si>
    <t>Pochette de feuille A4 à plastifier dos ADH x100</t>
  </si>
  <si>
    <t>14.873.864</t>
  </si>
  <si>
    <t>Chaussure de securite - JALAS - T44</t>
  </si>
  <si>
    <t>Pochette étiquette ADH  page entière</t>
  </si>
  <si>
    <t>14.873.749</t>
  </si>
  <si>
    <t>Chaussure de securite - JALAS - T45</t>
  </si>
  <si>
    <t>Boite de 100 couvertures de garde cartonnée cuir  pour rapport</t>
  </si>
  <si>
    <t>14.873.829</t>
  </si>
  <si>
    <t>Chaussure de securite - JALAS - T46</t>
  </si>
  <si>
    <t>Boite de 100 couvertures de gardeTransparent pour rapport</t>
  </si>
  <si>
    <t>14.874.242</t>
  </si>
  <si>
    <t>Chaussure de securite - JALAS - T47</t>
  </si>
  <si>
    <t>Boite de 100 Anneaux pour reliure</t>
  </si>
  <si>
    <t>14.287.265</t>
  </si>
  <si>
    <t>Ceinture 125cm (paquet de 5)</t>
  </si>
  <si>
    <t>T16</t>
  </si>
  <si>
    <t>36621</t>
  </si>
  <si>
    <t xml:space="preserve">Double classeur bleu </t>
  </si>
  <si>
    <t>01-000898</t>
  </si>
  <si>
    <t>Surlunette Univet</t>
  </si>
  <si>
    <t>20817</t>
  </si>
  <si>
    <t>Classeurs avec 2 grands anneaux Blanc</t>
  </si>
  <si>
    <t>0UV9192745</t>
  </si>
  <si>
    <t>Lunettes de protection UVEX</t>
  </si>
  <si>
    <t>20818</t>
  </si>
  <si>
    <t>Classeurs avec 2 grands anneaux Bleu</t>
  </si>
  <si>
    <t>0BORUSHPFSPSI</t>
  </si>
  <si>
    <t>Lunette de protection Bollé</t>
  </si>
  <si>
    <t>20820</t>
  </si>
  <si>
    <t>Classeurs avec 2 grands anneaux Rouge</t>
  </si>
  <si>
    <t>14.284.505</t>
  </si>
  <si>
    <t>Bonnet avec rabat Beechfield BF045 - orange fluo - taille unique</t>
  </si>
  <si>
    <t>T15</t>
  </si>
  <si>
    <t>20821</t>
  </si>
  <si>
    <t>Classeurs avec 2 grands anneaux Vert</t>
  </si>
  <si>
    <t>13.389.102</t>
  </si>
  <si>
    <t>Gant thermique Ninja - S -T7 (boite de 5 paires)</t>
  </si>
  <si>
    <t>20822</t>
  </si>
  <si>
    <t>Classeurs avec 2 grands anneaux Jaune</t>
  </si>
  <si>
    <t>13.389.088</t>
  </si>
  <si>
    <t>Gant thermique Ninja - M - T8 (boite de 5 paires)</t>
  </si>
  <si>
    <t>48510</t>
  </si>
  <si>
    <t>Classeurs avec 4 petits anneaux Rouge</t>
  </si>
  <si>
    <t>13.389.066</t>
  </si>
  <si>
    <t>Gant thermique Ninja - L - T9 (boite de 5 paires)</t>
  </si>
  <si>
    <t>48508</t>
  </si>
  <si>
    <t>Classeurs avec 4 petits anneaux Bleu</t>
  </si>
  <si>
    <t>13.389.077</t>
  </si>
  <si>
    <t>Gant thermique Ninja - XL - T10 (boite de 5 paires)</t>
  </si>
  <si>
    <t>48511</t>
  </si>
  <si>
    <t>Classeurs avec 4 petits anneaux Vert</t>
  </si>
  <si>
    <t>13.389.099</t>
  </si>
  <si>
    <t>Gant thermique Ninja - 2XL - T11 (boite de 5 paires)</t>
  </si>
  <si>
    <t>58477</t>
  </si>
  <si>
    <t>Porte bloc avec rabat en PVC</t>
  </si>
  <si>
    <t>13.389.113</t>
  </si>
  <si>
    <t>Gant thermique Ninja - 3XL - T12 (boite de 5 paires)</t>
  </si>
  <si>
    <t>48548</t>
  </si>
  <si>
    <t>Classeur protège doc 200 vues bleu</t>
  </si>
  <si>
    <t>Classeur protège doc 160 vues noir</t>
  </si>
  <si>
    <t>Classeur protège doc 100 vues bleu</t>
  </si>
  <si>
    <t>Trieurs 8 places plastique noir</t>
  </si>
  <si>
    <t>04753</t>
  </si>
  <si>
    <t>Trieur 12 place</t>
  </si>
  <si>
    <t>lacets textile+enrouleur</t>
  </si>
  <si>
    <t>Porte carte double</t>
  </si>
  <si>
    <t>Bic chrystal noir retractable</t>
  </si>
  <si>
    <t>Rouleaux de tipex</t>
  </si>
  <si>
    <t>Marqueur effaçable velleda large vert</t>
  </si>
  <si>
    <t>Marqueur effaçable velleda large rouge</t>
  </si>
  <si>
    <t>Marqueur effaçable velleda large bleu</t>
  </si>
  <si>
    <t>Marqueur effaçable velleda large noir</t>
  </si>
  <si>
    <t>Marqueur effaçable velleda medium vert</t>
  </si>
  <si>
    <t>Marqueur effaçable velleda medium rouge</t>
  </si>
  <si>
    <t>Marqueur effaçable velleda medium bleu</t>
  </si>
  <si>
    <t>Marqueur effaçable velleda medium noir</t>
  </si>
  <si>
    <t>Tube de colle</t>
  </si>
  <si>
    <t>Post it jaune 76x76mm</t>
  </si>
  <si>
    <t>Post it jaune 127x76mm</t>
  </si>
  <si>
    <t>Post it de couleurs 76x76mm</t>
  </si>
  <si>
    <t>Rubans Dymo 12mmx7m</t>
  </si>
  <si>
    <t>Pochette plastique perforées</t>
  </si>
  <si>
    <t>Chemise papier</t>
  </si>
  <si>
    <t>Chemise cartonnée</t>
  </si>
  <si>
    <t>Chemise à élastique assortis</t>
  </si>
  <si>
    <t>Designation produit (Fourniture de bureau)</t>
  </si>
  <si>
    <t>Rangement</t>
  </si>
  <si>
    <t>Inv Dec 23</t>
  </si>
  <si>
    <t>Reçu Janv.</t>
  </si>
  <si>
    <t>Pris Janv</t>
  </si>
  <si>
    <t>Reçu Fev</t>
  </si>
  <si>
    <t>Pris Fev</t>
  </si>
  <si>
    <t>Reçu Mars</t>
  </si>
  <si>
    <t>Pris Mars</t>
  </si>
  <si>
    <t>Reçu Avr</t>
  </si>
  <si>
    <t>Pris Avr</t>
  </si>
  <si>
    <t>Reçu Mai</t>
  </si>
  <si>
    <t>Pris Mai</t>
  </si>
  <si>
    <t>Reçu Juin</t>
  </si>
  <si>
    <t>Pris Juin</t>
  </si>
  <si>
    <t>Reçu Juil</t>
  </si>
  <si>
    <t>Pris Juil</t>
  </si>
  <si>
    <t>Reçu Aout</t>
  </si>
  <si>
    <t>Pris Aout</t>
  </si>
  <si>
    <t>Reçu Sep</t>
  </si>
  <si>
    <t>Pris Sep</t>
  </si>
  <si>
    <t>Reçu Oct</t>
  </si>
  <si>
    <t>Pris Oct</t>
  </si>
  <si>
    <t>Reçu Nov</t>
  </si>
  <si>
    <t>Pris Nov</t>
  </si>
  <si>
    <t>Reçu Dec</t>
  </si>
  <si>
    <t>Pris Dec</t>
  </si>
  <si>
    <t>Total Restant</t>
  </si>
  <si>
    <t>Inv. Juin 24</t>
  </si>
  <si>
    <t>Inv. Dec 24</t>
  </si>
  <si>
    <t xml:space="preserve">Ecart Inv.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</si>
</sst>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0_ ;[Red]\-0\ "/>
    <numFmt numFmtId="166" formatCode="#,##0.0000\ &quot;€&quot;"/>
    <numFmt numFmtId="167" formatCode="dd/mm/yy;@"/>
    <numFmt numFmtId="168" formatCode="#,##0.00000\ &quot;€&quot;;[Red]\-#,##0.00000\ &quot;€&quot;"/>
  </numFmts>
  <fonts count="16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Arial Narrow"/>
      <family val="2"/>
    </font>
    <font>
      <sz val="11"/>
      <color rgb="FF000000"/>
      <name val="Calibri"/>
      <family val="2"/>
    </font>
    <font>
      <sz val="11"/>
      <color rgb="FFFFFFFF"/>
      <name val="Arial Narrow"/>
      <family val="2"/>
    </font>
    <font>
      <sz val="11"/>
      <color rgb="FFFFFFFF"/>
      <name val="Calibri"/>
      <family val="2"/>
    </font>
    <font>
      <sz val="12"/>
      <color rgb="FF000000"/>
      <name val="Calibri"/>
      <family val="2"/>
    </font>
    <font>
      <sz val="12"/>
      <color theme="1"/>
      <name val="Calibri"/>
      <family val="2"/>
    </font>
    <font>
      <sz val="12"/>
      <color rgb="FF000000"/>
      <name val="Arial Narrow"/>
      <family val="2"/>
    </font>
    <font>
      <sz val="12"/>
      <color theme="1"/>
      <name val="Calibri"/>
      <family val="2"/>
      <scheme val="minor"/>
    </font>
    <font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D0D0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07">
    <xf numFmtId="0" fontId="0" fillId="0" borderId="0" xfId="0"/>
    <xf numFmtId="0" fontId="2" fillId="2" borderId="0" xfId="0" applyFont="1" applyFill="1"/>
    <xf numFmtId="0" fontId="0" fillId="2" borderId="0" xfId="0" applyFill="1"/>
    <xf numFmtId="164" fontId="0" fillId="0" borderId="0" xfId="0" applyNumberFormat="1"/>
    <xf numFmtId="44" fontId="0" fillId="0" borderId="0" xfId="0" applyNumberFormat="1"/>
    <xf numFmtId="165" fontId="3" fillId="0" borderId="2" xfId="0" applyNumberFormat="1" applyFont="1" applyBorder="1"/>
    <xf numFmtId="14" fontId="0" fillId="0" borderId="2" xfId="0" applyNumberFormat="1" applyBorder="1"/>
    <xf numFmtId="14" fontId="0" fillId="0" borderId="3" xfId="0" applyNumberFormat="1" applyBorder="1"/>
    <xf numFmtId="165" fontId="3" fillId="0" borderId="0" xfId="0" applyNumberFormat="1" applyFont="1"/>
    <xf numFmtId="14" fontId="0" fillId="0" borderId="0" xfId="0" applyNumberFormat="1"/>
    <xf numFmtId="0" fontId="0" fillId="2" borderId="0" xfId="0" applyFill="1" applyProtection="1">
      <protection locked="0"/>
    </xf>
    <xf numFmtId="0" fontId="0" fillId="3" borderId="0" xfId="0" applyFill="1"/>
    <xf numFmtId="165" fontId="0" fillId="0" borderId="0" xfId="0" applyNumberFormat="1"/>
    <xf numFmtId="0" fontId="0" fillId="0" borderId="0" xfId="0" applyAlignment="1">
      <alignment wrapText="1"/>
    </xf>
    <xf numFmtId="166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wrapText="1"/>
    </xf>
    <xf numFmtId="0" fontId="8" fillId="0" borderId="0" xfId="0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4" fillId="0" borderId="0" xfId="0" applyFont="1"/>
    <xf numFmtId="0" fontId="8" fillId="0" borderId="4" xfId="0" applyFont="1" applyBorder="1"/>
    <xf numFmtId="49" fontId="0" fillId="0" borderId="0" xfId="0" applyNumberFormat="1"/>
    <xf numFmtId="49" fontId="0" fillId="0" borderId="0" xfId="0" applyNumberFormat="1" applyAlignment="1">
      <alignment horizontal="left"/>
    </xf>
    <xf numFmtId="1" fontId="0" fillId="0" borderId="0" xfId="0" applyNumberFormat="1"/>
    <xf numFmtId="1" fontId="5" fillId="0" borderId="0" xfId="0" applyNumberFormat="1" applyFont="1"/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/>
    </xf>
    <xf numFmtId="1" fontId="0" fillId="0" borderId="1" xfId="0" applyNumberFormat="1" applyBorder="1"/>
    <xf numFmtId="1" fontId="0" fillId="0" borderId="4" xfId="0" applyNumberFormat="1" applyBorder="1"/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4" fillId="0" borderId="0" xfId="0" applyFont="1"/>
    <xf numFmtId="0" fontId="14" fillId="0" borderId="0" xfId="0" applyFont="1" applyAlignment="1">
      <alignment horizontal="center" vertical="center"/>
    </xf>
    <xf numFmtId="166" fontId="14" fillId="0" borderId="0" xfId="0" applyNumberFormat="1" applyFont="1"/>
    <xf numFmtId="0" fontId="13" fillId="0" borderId="0" xfId="1" applyAlignment="1">
      <alignment horizontal="left" vertical="center"/>
    </xf>
    <xf numFmtId="164" fontId="0" fillId="0" borderId="9" xfId="0" applyNumberFormat="1" applyBorder="1"/>
    <xf numFmtId="167" fontId="0" fillId="0" borderId="0" xfId="0" applyNumberFormat="1"/>
    <xf numFmtId="0" fontId="15" fillId="9" borderId="0" xfId="0" applyFont="1" applyFill="1" applyAlignment="1">
      <alignment horizontal="center" vertical="center"/>
    </xf>
    <xf numFmtId="0" fontId="15" fillId="9" borderId="0" xfId="0" applyFont="1" applyFill="1"/>
    <xf numFmtId="49" fontId="15" fillId="9" borderId="0" xfId="0" applyNumberFormat="1" applyFont="1" applyFill="1"/>
    <xf numFmtId="164" fontId="15" fillId="9" borderId="0" xfId="0" applyNumberFormat="1" applyFont="1" applyFill="1"/>
    <xf numFmtId="164" fontId="15" fillId="9" borderId="9" xfId="0" applyNumberFormat="1" applyFont="1" applyFill="1" applyBorder="1"/>
    <xf numFmtId="167" fontId="15" fillId="9" borderId="0" xfId="0" applyNumberFormat="1" applyFont="1" applyFill="1"/>
    <xf numFmtId="0" fontId="15" fillId="5" borderId="0" xfId="0" applyFont="1" applyFill="1"/>
    <xf numFmtId="0" fontId="15" fillId="10" borderId="0" xfId="0" applyFont="1" applyFill="1"/>
    <xf numFmtId="49" fontId="15" fillId="10" borderId="0" xfId="0" applyNumberFormat="1" applyFont="1" applyFill="1"/>
    <xf numFmtId="0" fontId="15" fillId="10" borderId="0" xfId="0" applyFont="1" applyFill="1" applyAlignment="1">
      <alignment horizontal="center" vertical="center"/>
    </xf>
    <xf numFmtId="164" fontId="15" fillId="10" borderId="0" xfId="0" applyNumberFormat="1" applyFont="1" applyFill="1"/>
    <xf numFmtId="164" fontId="15" fillId="10" borderId="9" xfId="0" applyNumberFormat="1" applyFont="1" applyFill="1" applyBorder="1"/>
    <xf numFmtId="167" fontId="15" fillId="10" borderId="0" xfId="0" applyNumberFormat="1" applyFont="1" applyFill="1"/>
    <xf numFmtId="0" fontId="15" fillId="11" borderId="0" xfId="0" applyFont="1" applyFill="1"/>
    <xf numFmtId="49" fontId="15" fillId="11" borderId="0" xfId="0" applyNumberFormat="1" applyFont="1" applyFill="1"/>
    <xf numFmtId="0" fontId="15" fillId="11" borderId="0" xfId="0" applyFont="1" applyFill="1" applyAlignment="1">
      <alignment horizontal="center" vertical="center"/>
    </xf>
    <xf numFmtId="164" fontId="15" fillId="11" borderId="0" xfId="0" applyNumberFormat="1" applyFont="1" applyFill="1"/>
    <xf numFmtId="164" fontId="15" fillId="11" borderId="9" xfId="0" applyNumberFormat="1" applyFont="1" applyFill="1" applyBorder="1"/>
    <xf numFmtId="167" fontId="15" fillId="11" borderId="0" xfId="0" applyNumberFormat="1" applyFont="1" applyFill="1"/>
    <xf numFmtId="0" fontId="0" fillId="12" borderId="0" xfId="0" applyFill="1"/>
    <xf numFmtId="164" fontId="0" fillId="12" borderId="0" xfId="0" applyNumberFormat="1" applyFill="1"/>
    <xf numFmtId="1" fontId="0" fillId="12" borderId="0" xfId="0" applyNumberFormat="1" applyFill="1"/>
    <xf numFmtId="44" fontId="0" fillId="12" borderId="0" xfId="0" applyNumberFormat="1" applyFill="1"/>
    <xf numFmtId="1" fontId="0" fillId="12" borderId="4" xfId="0" applyNumberFormat="1" applyFill="1" applyBorder="1"/>
    <xf numFmtId="165" fontId="0" fillId="12" borderId="0" xfId="0" applyNumberFormat="1" applyFill="1"/>
    <xf numFmtId="14" fontId="0" fillId="12" borderId="0" xfId="0" applyNumberFormat="1" applyFill="1"/>
    <xf numFmtId="0" fontId="9" fillId="12" borderId="0" xfId="0" applyFont="1" applyFill="1"/>
    <xf numFmtId="0" fontId="6" fillId="13" borderId="5" xfId="0" applyFont="1" applyFill="1" applyBorder="1"/>
    <xf numFmtId="0" fontId="6" fillId="13" borderId="6" xfId="0" applyFont="1" applyFill="1" applyBorder="1"/>
    <xf numFmtId="0" fontId="7" fillId="13" borderId="6" xfId="0" applyFont="1" applyFill="1" applyBorder="1" applyAlignment="1">
      <alignment horizontal="center" vertical="center"/>
    </xf>
    <xf numFmtId="164" fontId="3" fillId="13" borderId="6" xfId="0" applyNumberFormat="1" applyFont="1" applyFill="1" applyBorder="1"/>
    <xf numFmtId="1" fontId="3" fillId="13" borderId="6" xfId="0" applyNumberFormat="1" applyFont="1" applyFill="1" applyBorder="1"/>
    <xf numFmtId="44" fontId="3" fillId="13" borderId="6" xfId="0" applyNumberFormat="1" applyFont="1" applyFill="1" applyBorder="1"/>
    <xf numFmtId="1" fontId="3" fillId="13" borderId="7" xfId="0" applyNumberFormat="1" applyFont="1" applyFill="1" applyBorder="1"/>
    <xf numFmtId="165" fontId="3" fillId="13" borderId="6" xfId="0" applyNumberFormat="1" applyFont="1" applyFill="1" applyBorder="1"/>
    <xf numFmtId="14" fontId="3" fillId="13" borderId="6" xfId="0" applyNumberFormat="1" applyFont="1" applyFill="1" applyBorder="1"/>
    <xf numFmtId="0" fontId="3" fillId="13" borderId="6" xfId="0" applyFont="1" applyFill="1" applyBorder="1"/>
    <xf numFmtId="14" fontId="3" fillId="13" borderId="8" xfId="0" applyNumberFormat="1" applyFont="1" applyFill="1" applyBorder="1"/>
    <xf numFmtId="0" fontId="3" fillId="13" borderId="5" xfId="0" applyFont="1" applyFill="1" applyBorder="1"/>
    <xf numFmtId="0" fontId="3" fillId="13" borderId="6" xfId="0" applyFont="1" applyFill="1" applyBorder="1" applyAlignment="1">
      <alignment horizontal="center" vertical="center"/>
    </xf>
    <xf numFmtId="0" fontId="3" fillId="13" borderId="6" xfId="0" applyFont="1" applyFill="1" applyBorder="1" applyAlignment="1">
      <alignment horizontal="center" vertical="center" indent="1"/>
    </xf>
    <xf numFmtId="0" fontId="0" fillId="10" borderId="0" xfId="0" applyFill="1"/>
    <xf numFmtId="0" fontId="0" fillId="0" borderId="10" xfId="0" applyBorder="1"/>
    <xf numFmtId="0" fontId="0" fillId="0" borderId="11" xfId="0" applyBorder="1"/>
    <xf numFmtId="0" fontId="0" fillId="0" borderId="9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" xfId="0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8" fontId="0" fillId="0" borderId="0" xfId="0" applyNumberFormat="1"/>
    <xf numFmtId="0" fontId="12" fillId="6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" fillId="0" borderId="0" xfId="0" applyFont="1"/>
  </cellXfs>
  <cellStyles count="2">
    <cellStyle name="Hyperlink" xfId="1" xr:uid="{00000000-000B-0000-0000-000008000000}"/>
    <cellStyle name="Normal" xfId="0" builtinId="0"/>
  </cellStyles>
  <dxfs count="212">
    <dxf>
      <numFmt numFmtId="0" formatCode="General"/>
      <border>
        <left style="medium">
          <color rgb="FF000000"/>
        </left>
        <right style="medium">
          <color rgb="FF000000"/>
        </right>
      </border>
    </dxf>
    <dxf>
      <numFmt numFmtId="0" formatCode="General"/>
      <border>
        <left style="medium">
          <color rgb="FF000000"/>
        </left>
        <right style="medium">
          <color rgb="FF000000"/>
        </right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>
        <left style="thin">
          <color rgb="FF000000"/>
        </left>
      </border>
    </dxf>
    <dxf>
      <numFmt numFmtId="0" formatCode="General"/>
      <border>
        <left style="thin">
          <color rgb="FF000000"/>
        </left>
      </border>
    </dxf>
    <dxf>
      <alignment horizontal="center" vertical="center" textRotation="0" wrapText="0" indent="0" justifyLastLine="0" shrinkToFit="0" readingOrder="0"/>
      <border>
        <left style="medium">
          <color rgb="FF000000"/>
        </left>
        <right style="medium">
          <color rgb="FF000000"/>
        </right>
      </border>
    </dxf>
    <dxf>
      <numFmt numFmtId="0" formatCode="General"/>
      <alignment horizontal="center" vertical="center"/>
    </dxf>
    <dxf>
      <numFmt numFmtId="166" formatCode="#,##0.0000\ &quot;€&quot;"/>
    </dxf>
    <dxf>
      <numFmt numFmtId="0" formatCode="General"/>
    </dxf>
    <dxf>
      <numFmt numFmtId="0" formatCode="General"/>
    </dxf>
    <dxf>
      <numFmt numFmtId="30" formatCode="@"/>
    </dxf>
    <dxf>
      <alignment horizontal="center"/>
    </dxf>
    <dxf>
      <numFmt numFmtId="164" formatCode="#,##0.00\ &quot;€&quot;"/>
    </dxf>
    <dxf>
      <numFmt numFmtId="30" formatCode="@"/>
    </dxf>
    <dxf>
      <alignment horizontal="center"/>
    </dxf>
    <dxf>
      <numFmt numFmtId="164" formatCode="#,##0.00\ &quot;€&quot;"/>
    </dxf>
    <dxf>
      <numFmt numFmtId="30" formatCode="@"/>
    </dxf>
    <dxf>
      <alignment horizontal="center"/>
    </dxf>
    <dxf>
      <numFmt numFmtId="164" formatCode="#,##0.00\ &quot;€&quot;"/>
    </dxf>
    <dxf>
      <numFmt numFmtId="30" formatCode="@"/>
      <alignment horizontal="left"/>
    </dxf>
    <dxf>
      <alignment horizontal="center"/>
    </dxf>
    <dxf>
      <numFmt numFmtId="168" formatCode="#,##0.00000\ &quot;€&quot;;[Red]\-#,##0.00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</dxf>
    <dxf>
      <numFmt numFmtId="30" formatCode="@"/>
    </dxf>
    <dxf>
      <alignment horizontal="center"/>
    </dxf>
    <dxf>
      <numFmt numFmtId="164" formatCode="#,##0.00\ &quot;€&quot;"/>
    </dxf>
    <dxf>
      <numFmt numFmtId="30" formatCode="@"/>
    </dxf>
    <dxf>
      <alignment horizontal="center"/>
    </dxf>
    <dxf>
      <numFmt numFmtId="164" formatCode="#,##0.00\ &quot;€&quot;"/>
    </dxf>
    <dxf>
      <numFmt numFmtId="30" formatCode="@"/>
    </dxf>
    <dxf>
      <alignment horizontal="center"/>
    </dxf>
    <dxf>
      <numFmt numFmtId="164" formatCode="#,##0.00\ &quot;€&quot;"/>
    </dxf>
    <dxf>
      <numFmt numFmtId="30" formatCode="@"/>
      <alignment horizontal="left"/>
    </dxf>
    <dxf>
      <alignment horizontal="center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</dxf>
    <dxf>
      <numFmt numFmtId="30" formatCode="@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7" formatCode="dd/mm/yy;@"/>
    </dxf>
    <dxf>
      <numFmt numFmtId="167" formatCode="dd/mm/yy;@"/>
    </dxf>
    <dxf>
      <numFmt numFmtId="167" formatCode="dd/mm/yy;@"/>
    </dxf>
    <dxf>
      <numFmt numFmtId="0" formatCode="General"/>
    </dxf>
    <dxf>
      <numFmt numFmtId="164" formatCode="#,##0.00\ &quot;€&quot;"/>
      <border>
        <right style="thin">
          <color rgb="FF000000"/>
        </right>
      </border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30" formatCode="@"/>
    </dxf>
    <dxf>
      <numFmt numFmtId="0" formatCode="General"/>
    </dxf>
    <dxf>
      <font>
        <color theme="0"/>
      </font>
      <fill>
        <patternFill patternType="solid">
          <bgColor rgb="FF00B0F0"/>
        </patternFill>
      </fill>
      <border>
        <top style="thin">
          <color rgb="FFFF0000"/>
        </top>
        <bottom style="thin">
          <color rgb="FFFF0000"/>
        </bottom>
      </border>
    </dxf>
    <dxf>
      <font>
        <color rgb="FFC00000"/>
      </font>
      <fill>
        <patternFill patternType="solid"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 patternType="solid">
          <bgColor rgb="FFFFFFC7"/>
        </patternFill>
      </fill>
    </dxf>
    <dxf>
      <font>
        <color rgb="FFFF0000"/>
      </font>
      <fill>
        <patternFill patternType="solid">
          <bgColor rgb="FFE3BABA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theme="0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FF0000"/>
        </patternFill>
      </fill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7" formatCode="dd/mm/yy;@"/>
    </dxf>
    <dxf>
      <numFmt numFmtId="167" formatCode="dd/mm/yy;@"/>
    </dxf>
    <dxf>
      <numFmt numFmtId="167" formatCode="dd/mm/yy;@"/>
    </dxf>
    <dxf>
      <numFmt numFmtId="0" formatCode="General"/>
    </dxf>
    <dxf>
      <numFmt numFmtId="164" formatCode="#,##0.00\ &quot;€&quot;"/>
      <border>
        <right style="thin">
          <color rgb="FF000000"/>
        </right>
      </border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30" formatCode="@"/>
    </dxf>
    <dxf>
      <numFmt numFmtId="0" formatCode="General"/>
    </dxf>
    <dxf>
      <font>
        <color rgb="FFFF0000"/>
      </font>
      <fill>
        <patternFill patternType="solid">
          <bgColor rgb="FFFFFF00"/>
        </patternFill>
      </fill>
      <border>
        <top style="thin">
          <color rgb="FFFF0000"/>
        </top>
        <bottom style="thin">
          <color rgb="FFFF0000"/>
        </bottom>
      </border>
    </dxf>
    <dxf>
      <font>
        <color theme="0"/>
      </font>
      <fill>
        <patternFill patternType="solid">
          <bgColor rgb="FF00B0F0"/>
        </patternFill>
      </fill>
      <border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solid">
          <bgColor rgb="FFFFFFC7"/>
        </patternFill>
      </fill>
    </dxf>
    <dxf>
      <font>
        <color rgb="FFFF0000"/>
      </font>
      <fill>
        <patternFill patternType="solid">
          <bgColor rgb="FFE3BABA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0"/>
      </font>
      <fill>
        <patternFill patternType="solid">
          <bgColor rgb="FF00B050"/>
        </patternFill>
      </fill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7" formatCode="dd/mm/yy;@"/>
    </dxf>
    <dxf>
      <numFmt numFmtId="167" formatCode="dd/mm/yy;@"/>
    </dxf>
    <dxf>
      <numFmt numFmtId="167" formatCode="dd/mm/yy;@"/>
    </dxf>
    <dxf>
      <numFmt numFmtId="0" formatCode="General"/>
    </dxf>
    <dxf>
      <numFmt numFmtId="164" formatCode="#,##0.00\ &quot;€&quot;"/>
      <border>
        <right style="thin">
          <color rgb="FF000000"/>
        </right>
      </border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30" formatCode="@"/>
    </dxf>
    <dxf>
      <numFmt numFmtId="0" formatCode="General"/>
    </dxf>
    <dxf>
      <font>
        <color theme="0"/>
      </font>
      <fill>
        <patternFill patternType="solid">
          <bgColor rgb="FF00B0F0"/>
        </patternFill>
      </fill>
      <border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solid">
          <bgColor rgb="FFFFFF00"/>
        </patternFill>
      </fill>
      <border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solid">
          <bgColor rgb="FFFFFFC7"/>
        </patternFill>
      </fill>
    </dxf>
    <dxf>
      <font>
        <color rgb="FFFF0000"/>
      </font>
      <fill>
        <patternFill patternType="solid">
          <bgColor rgb="FFE3BABA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theme="0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5" formatCode="0_ ;[Red]\-0\ 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0_ ;[Red]\-0\ "/>
    </dxf>
    <dxf>
      <numFmt numFmtId="1" formatCode="0"/>
      <border>
        <left style="thin">
          <color rgb="FF000000"/>
        </left>
      </border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" formatCode="0"/>
    </dxf>
    <dxf>
      <numFmt numFmtId="164" formatCode="#,##0.00\ &quot;€&quot;"/>
    </dxf>
    <dxf>
      <numFmt numFmtId="0" formatCode="General"/>
    </dxf>
    <dxf>
      <numFmt numFmtId="0" formatCode="General"/>
    </dxf>
    <dxf>
      <font>
        <color rgb="FFFF0000"/>
      </font>
      <fill>
        <patternFill patternType="solid">
          <bgColor rgb="FFE3BABA"/>
        </patternFill>
      </fill>
    </dxf>
    <dxf>
      <font>
        <color theme="0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theme="0"/>
      </font>
      <fill>
        <patternFill patternType="solid">
          <bgColor rgb="FF00B0F0"/>
        </patternFill>
      </fill>
      <border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 patternType="solid">
          <bgColor rgb="FFFFFF00"/>
        </patternFill>
      </fill>
      <border>
        <top style="thin">
          <color rgb="FFFF0000"/>
        </top>
        <bottom style="thin">
          <color rgb="FFFF0000"/>
        </bottom>
      </border>
    </dxf>
    <dxf>
      <font>
        <color rgb="FFC000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FF0000"/>
        </patternFill>
      </fill>
    </dxf>
    <dxf>
      <alignment horizontal="left" vertical="center"/>
    </dxf>
    <dxf>
      <alignment horizontal="center" vertical="center"/>
    </dxf>
    <dxf>
      <alignment horizontal="left" vertical="center"/>
    </dxf>
    <dxf>
      <font>
        <sz val="28"/>
      </font>
      <numFmt numFmtId="0" formatCode="General"/>
      <alignment horizontal="center" vertical="center"/>
    </dxf>
    <dxf>
      <font>
        <sz val="28"/>
      </font>
      <numFmt numFmtId="166" formatCode="#,##0.0000\ &quot;€&quot;"/>
    </dxf>
    <dxf>
      <font>
        <sz val="28"/>
      </font>
      <alignment horizontal="center" vertical="center"/>
    </dxf>
    <dxf>
      <font>
        <sz val="28"/>
      </font>
      <alignment horizontal="center" vertical="center"/>
    </dxf>
    <dxf>
      <font>
        <sz val="28"/>
      </font>
    </dxf>
    <dxf>
      <font>
        <sz val="28"/>
      </font>
    </dxf>
    <dxf>
      <font>
        <sz val="28"/>
      </font>
    </dxf>
    <dxf>
      <font>
        <sz val="28"/>
      </font>
      <numFmt numFmtId="0" formatCode="General"/>
      <alignment horizontal="center" vertical="center"/>
    </dxf>
    <dxf>
      <font>
        <sz val="28"/>
      </font>
      <numFmt numFmtId="166" formatCode="#,##0.0000\ &quot;€&quot;"/>
    </dxf>
    <dxf>
      <font>
        <sz val="28"/>
      </font>
      <alignment horizontal="center" vertical="center"/>
    </dxf>
    <dxf>
      <font>
        <sz val="28"/>
      </font>
      <alignment horizontal="center" vertical="center"/>
    </dxf>
    <dxf>
      <font>
        <sz val="28"/>
      </font>
    </dxf>
    <dxf>
      <font>
        <sz val="28"/>
      </font>
    </dxf>
    <dxf>
      <font>
        <sz val="28"/>
      </font>
    </dxf>
    <dxf>
      <font>
        <sz val="28"/>
      </font>
      <numFmt numFmtId="0" formatCode="General"/>
      <alignment horizontal="center" vertical="center"/>
    </dxf>
    <dxf>
      <font>
        <sz val="28"/>
      </font>
      <numFmt numFmtId="166" formatCode="#,##0.0000\ &quot;€&quot;"/>
    </dxf>
    <dxf>
      <font>
        <sz val="28"/>
      </font>
      <alignment horizontal="center" vertical="center"/>
    </dxf>
    <dxf>
      <font>
        <sz val="28"/>
      </font>
      <alignment horizontal="center" vertical="center"/>
    </dxf>
    <dxf>
      <font>
        <sz val="28"/>
      </font>
    </dxf>
    <dxf>
      <font>
        <sz val="28"/>
      </font>
    </dxf>
    <dxf>
      <font>
        <sz val="28"/>
      </font>
    </dxf>
    <dxf>
      <font>
        <sz val="28"/>
      </font>
      <numFmt numFmtId="0" formatCode="General"/>
      <alignment horizontal="center" vertical="center"/>
    </dxf>
    <dxf>
      <font>
        <sz val="28"/>
      </font>
      <numFmt numFmtId="166" formatCode="#,##0.0000\ &quot;€&quot;"/>
    </dxf>
    <dxf>
      <font>
        <sz val="28"/>
      </font>
      <alignment horizontal="center" vertical="center"/>
    </dxf>
    <dxf>
      <font>
        <sz val="28"/>
      </font>
      <alignment horizontal="center" vertical="center"/>
    </dxf>
    <dxf>
      <font>
        <sz val="28"/>
      </font>
    </dxf>
    <dxf>
      <font>
        <sz val="28"/>
      </font>
    </dxf>
    <dxf>
      <font>
        <sz val="28"/>
      </font>
    </dxf>
  </dxfs>
  <tableStyles count="0" defaultTableStyle="TableStyleMedium2" defaultPivotStyle="PivotStyleMedium9"/>
  <colors>
    <mruColors>
      <color rgb="FFE3BABA"/>
      <color rgb="FFFFFFC7"/>
      <color rgb="FFF5CB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7074A22-8931-4B6B-946D-BE04B6A9A59E}" name="Tableau10" displayName="Tableau10" ref="A1:E2" totalsRowShown="0" headerRowDxfId="211" dataDxfId="210">
  <autoFilter ref="A1:E2" xr:uid="{A7074A22-8931-4B6B-946D-BE04B6A9A59E}"/>
  <tableColumns count="5">
    <tableColumn id="1" xr3:uid="{AA2AEEBF-06E5-45DE-B485-C8562ACCA289}" name="Recherche par noms Fourniture de bureau" dataDxfId="209"/>
    <tableColumn id="2" xr3:uid="{E92B21E8-C625-48DF-AA2E-8D5114D603A2}" name="Références Recherchées" dataDxfId="208">
      <calculatedColumnFormula>_xlfn.XLOOKUP(A2,'Liste '!C2:C168,'Liste '!A2:A168,"-",0)</calculatedColumnFormula>
    </tableColumn>
    <tableColumn id="3" xr3:uid="{F4171A8F-EE02-4AB2-A225-1E85D13C16BD}" name="Fournisseurs recherchés" dataDxfId="207">
      <calculatedColumnFormula>_xlfn.XLOOKUP(A2,'Liste '!C2:C168,'Liste '!B2:B168,"-",0)</calculatedColumnFormula>
    </tableColumn>
    <tableColumn id="4" xr3:uid="{36F76D6D-2F78-407B-8585-D37B39404819}" name="Tarifs" dataDxfId="206">
      <calculatedColumnFormula>_xlfn.XLOOKUP(A2,'Liste '!C2:C168,'Liste '!D2:D168,"-",0)</calculatedColumnFormula>
    </tableColumn>
    <tableColumn id="5" xr3:uid="{12509639-A166-46E9-A3F9-286576E7B8B2}" name="Tiroir de rangement" dataDxfId="205">
      <calculatedColumnFormula>_xlfn.XLOOKUP(A2,'Liste '!C2:C168,'Liste '!E2:E168,"-",0)</calculatedColumnFormula>
    </tableColumn>
  </tableColumns>
  <tableStyleInfo name="TableStyleDark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B0A04CA-C194-4F63-9184-2D4597506362}" name="Tableau11" displayName="Tableau11" ref="A4:E5" totalsRowShown="0" headerRowDxfId="204" dataDxfId="203">
  <autoFilter ref="A4:E5" xr:uid="{4B0A04CA-C194-4F63-9184-2D4597506362}"/>
  <tableColumns count="5">
    <tableColumn id="1" xr3:uid="{49D1DF7D-1878-4086-9E40-177975A8F9EB}" name="Recherche par noms EPI" dataDxfId="202"/>
    <tableColumn id="2" xr3:uid="{491318F9-EFBB-436A-867E-F6241871A0DE}" name="Références Recherchées" dataDxfId="201">
      <calculatedColumnFormula>_xlfn.XLOOKUP(A5,'Liste '!J2:J168,'Liste '!H2:H168,"-",0)</calculatedColumnFormula>
    </tableColumn>
    <tableColumn id="3" xr3:uid="{9E7B572A-E9B8-401B-87CA-C793599C3394}" name="Fournisseurs recherchés" dataDxfId="200">
      <calculatedColumnFormula>_xlfn.XLOOKUP(A5,'Liste '!J2:J168,'Liste '!I2:I168,"-",0)</calculatedColumnFormula>
    </tableColumn>
    <tableColumn id="4" xr3:uid="{2A244611-823F-4C10-8967-0BCB15CF1FEC}" name="Tarifs" dataDxfId="199">
      <calculatedColumnFormula>_xlfn.XLOOKUP(A5,'Liste '!J2:J168,'Liste '!K2:K168,"-",0)</calculatedColumnFormula>
    </tableColumn>
    <tableColumn id="5" xr3:uid="{3E83530C-414D-44E7-BF96-60822FDD854B}" name="Tiroir de rangement" dataDxfId="198">
      <calculatedColumnFormula>_xlfn.XLOOKUP(A5,'Liste '!J2:J168,'Liste '!L2:L168,"-",0)</calculatedColumnFormula>
    </tableColumn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929ACA7-5056-4738-832F-3E653DB09F8E}" name="Tableau12" displayName="Tableau12" ref="A7:E8" totalsRowShown="0" headerRowDxfId="197" dataDxfId="196">
  <autoFilter ref="A7:E8" xr:uid="{A929ACA7-5056-4738-832F-3E653DB09F8E}"/>
  <tableColumns count="5">
    <tableColumn id="1" xr3:uid="{D78F47E1-4619-4AD7-B61B-D444DB7F3142}" name="Recherche par noms Hygyène et alimentation" dataDxfId="195"/>
    <tableColumn id="2" xr3:uid="{4431CF4F-BBB9-451A-988A-FFB64C945760}" name="Références Recherchées" dataDxfId="194">
      <calculatedColumnFormula>_xlfn.XLOOKUP(A8,'Liste '!Q2:Q168,'Liste '!O2:O168,"-",0)</calculatedColumnFormula>
    </tableColumn>
    <tableColumn id="3" xr3:uid="{6C2E19D3-14DD-40CB-B58A-3F8AAA15AFB6}" name="Fournisseurs recherchés" dataDxfId="193">
      <calculatedColumnFormula>_xlfn.XLOOKUP(A8,'Liste '!Q2:Q168,'Liste '!P2:P168,"-",0)</calculatedColumnFormula>
    </tableColumn>
    <tableColumn id="4" xr3:uid="{F48B2D38-EDF9-4C6A-936F-123D337BE95F}" name="Tarifs" dataDxfId="192">
      <calculatedColumnFormula>_xlfn.XLOOKUP(A8,'Liste '!Q2:Q168,'Liste '!R2:R168,"-",0)</calculatedColumnFormula>
    </tableColumn>
    <tableColumn id="5" xr3:uid="{C257E0C5-6915-49AD-98CF-1D1D72F96425}" name="Tiroir de rangement" dataDxfId="191">
      <calculatedColumnFormula>_xlfn.XLOOKUP(A8,'Liste '!Q2:Q168,'Liste '!S2:S168,"-",0)</calculatedColumnFormula>
    </tableColumn>
  </tableColumns>
  <tableStyleInfo name="TableStyleDark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F3864C0E-EE34-4306-A173-AFB1FC603F38}" name="Tableau16" displayName="Tableau16" ref="A10:E11" totalsRowShown="0" headerRowDxfId="190" dataDxfId="189">
  <autoFilter ref="A10:E11" xr:uid="{F3864C0E-EE34-4306-A173-AFB1FC603F38}"/>
  <tableColumns count="5">
    <tableColumn id="1" xr3:uid="{CEC60A9D-E715-4D5C-A0AF-1531C481812D}" name="Recherche par noms Outillage" dataDxfId="188"/>
    <tableColumn id="2" xr3:uid="{B9F0D006-9F55-45BB-A1C0-D889B6895156}" name="Références Recherchées" dataDxfId="187">
      <calculatedColumnFormula>_xlfn.XLOOKUP(A11,'Liste '!X2:X168,'Liste '!V2:V168,"-",0)</calculatedColumnFormula>
    </tableColumn>
    <tableColumn id="3" xr3:uid="{A9D3E221-46BD-4C77-A7D8-404B308FD0F5}" name="Fournisseurs recherchés" dataDxfId="186">
      <calculatedColumnFormula>_xlfn.XLOOKUP(A11,'Liste '!X2:X168,'Liste '!W2:W168,"-",0)</calculatedColumnFormula>
    </tableColumn>
    <tableColumn id="4" xr3:uid="{E7F97D8F-85F9-4FF1-92CF-E62ED0CCCF7E}" name="Tarifs" dataDxfId="185">
      <calculatedColumnFormula>_xlfn.XLOOKUP(A11,'Liste '!X2:X168,'Liste '!Y2:Y168,"-",0)</calculatedColumnFormula>
    </tableColumn>
    <tableColumn id="5" xr3:uid="{91B9A2D4-C000-447E-808C-3BDEBC7A731D}" name="Tiroir de rangement" dataDxfId="184">
      <calculatedColumnFormula>_xlfn.XLOOKUP(A11,'Liste '!X2:X168,'Liste '!Z2:Z168,"-",0)</calculatedColumnFormula>
    </tableColumn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2BA893A-B8AC-4D20-841E-CFC9361FFB96}" name="Tableau17" displayName="Tableau17" ref="I1:J11" totalsRowShown="0" headerRowDxfId="183">
  <autoFilter ref="I1:J11" xr:uid="{B2BA893A-B8AC-4D20-841E-CFC9361FFB96}"/>
  <tableColumns count="2">
    <tableColumn id="1" xr3:uid="{DC645444-6209-4CDC-BC2F-E5211F445874}" name="Fournisseur" dataDxfId="182"/>
    <tableColumn id="2" xr3:uid="{247E13BF-3A99-45F1-872B-82B6C6D0807F}" name="Site web / Catalogue" dataDxfId="18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A36C11-43B3-490E-9F3B-4E1A6177EEC9}" name="Tableau1345" displayName="Tableau1345" ref="A1:T385" totalsRowShown="0">
  <autoFilter ref="A1:T385" xr:uid="{D5A36C11-43B3-490E-9F3B-4E1A6177EEC9}"/>
  <tableColumns count="20">
    <tableColumn id="1" xr3:uid="{0D7BDDC8-F88E-4431-B3D9-425F2F6D8422}" name="DA"/>
    <tableColumn id="13" xr3:uid="{90E25A40-B0F8-4E82-B461-09D98552B155}" name="CDA"/>
    <tableColumn id="18" xr3:uid="{21C649E9-796F-42D7-8EE9-8E10C85122B7}" name="Fournisseur" dataDxfId="173">
      <calculatedColumnFormula>INDEX('Liste '!$A$2:$D$168,MATCH(D2,'Liste '!$A$2:$A$168,0),2)</calculatedColumnFormula>
    </tableColumn>
    <tableColumn id="20" xr3:uid="{19BC43EF-0D11-4358-A318-1118CD3525E3}" name="Référence" dataDxfId="172"/>
    <tableColumn id="2" xr3:uid="{8A2456C3-5388-495B-B3D1-CC2B98E8B9CF}" name="Description article"/>
    <tableColumn id="3" xr3:uid="{ECC894AD-FBF4-499C-955E-E7D9925A1C59}" name="Prix" dataDxfId="171">
      <calculatedColumnFormula>INDEX('Liste '!$A$2:$D$168,MATCH(D2,'Liste '!$A$2:$A$168,0),4)</calculatedColumnFormula>
    </tableColumn>
    <tableColumn id="4" xr3:uid="{4F1D4BD0-EB83-412D-89E0-CE38E3EAF734}" name="Quantité" dataDxfId="170"/>
    <tableColumn id="5" xr3:uid="{D4B1A963-1120-4825-A6BE-387C91736BF5}" name="Total Article" dataDxfId="169">
      <calculatedColumnFormula>#REF!*#REF!</calculatedColumnFormula>
    </tableColumn>
    <tableColumn id="7" xr3:uid="{CFCE6E3F-4699-4BBF-94F4-A379C3C9E0BA}" name="Depenses total" dataDxfId="168">
      <calculatedColumnFormula>SUM(#REF!)</calculatedColumnFormula>
    </tableColumn>
    <tableColumn id="8" xr3:uid="{F524C065-85AD-4528-9F19-4B85E09838E7}" name="Budget" dataDxfId="167"/>
    <tableColumn id="9" xr3:uid="{43AB8E58-C5D6-463A-B24B-8A999A4C07B8}" name="Restant" dataDxfId="166">
      <calculatedColumnFormula>J2-H2</calculatedColumnFormula>
    </tableColumn>
    <tableColumn id="6" xr3:uid="{AFF8C692-1480-48FC-A4F9-70CC18A70543}" name="Reception Total" dataDxfId="165"/>
    <tableColumn id="12" xr3:uid="{4AFAF4A3-DE14-4E25-9837-7E5BF7641017}" name="Reception partielle " dataDxfId="164">
      <calculatedColumnFormula>L2-G2</calculatedColumnFormula>
    </tableColumn>
    <tableColumn id="15" xr3:uid="{4080464B-3C7B-4FE4-A332-2F22AA10FB67}" name="Date de reception prévisionnelle" dataDxfId="163"/>
    <tableColumn id="11" xr3:uid="{3FF31D1C-81A3-4E14-BBF0-41B710343748}" name="Date de réception réelle" dataDxfId="162"/>
    <tableColumn id="10" xr3:uid="{4D262022-63A8-4A36-9CFF-D74C69955158}" name="Date de commande" dataDxfId="161"/>
    <tableColumn id="14" xr3:uid="{2BA279F1-58EF-438A-8F67-3E6D21B85CD1}" name="Statut"/>
    <tableColumn id="17" xr3:uid="{C4045DD6-F41F-4CC6-AA92-FB954AE8BC9F}" name="Jours de Retard" dataDxfId="160">
      <calculatedColumnFormula>N2-O2</calculatedColumnFormula>
    </tableColumn>
    <tableColumn id="16" xr3:uid="{A81ECE9F-D3EB-45BD-9831-0D9FF17226E4}" name="Nom du demandeur" dataDxfId="159"/>
    <tableColumn id="19" xr3:uid="{45CE8003-9BF8-4DD9-8FA7-723AA00EA606}" name="Commentaire" dataDxfId="158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BF2A13-CEF0-47A2-B88A-B918BF22154A}" name="Tableau58" displayName="Tableau58" ref="A7:K53" totalsRowShown="0" headerRowDxfId="157" dataDxfId="156">
  <autoFilter ref="A7:K53" xr:uid="{5DBF2A13-CEF0-47A2-B88A-B918BF22154A}"/>
  <tableColumns count="11">
    <tableColumn id="1" xr3:uid="{0DC6EB6A-3746-4F6B-8E7A-C11217FD4716}" name="Demandeur" dataDxfId="155"/>
    <tableColumn id="2" xr3:uid="{655B0730-DF6E-488C-9688-5CD2CFCDF1BF}" name="Fournisseur" dataDxfId="154">
      <calculatedColumnFormula>INDEX('Liste '!$A$2:$D$168,MATCH(C8,'Liste '!$A$2:$A$168,0),2)</calculatedColumnFormula>
    </tableColumn>
    <tableColumn id="3" xr3:uid="{EC538349-52D5-4A04-A85D-CC127F1BF17A}" name="Référence" dataDxfId="153"/>
    <tableColumn id="4" xr3:uid="{D06A19FB-B24B-47EB-8E11-EFF352A1F846}" name="Descriptif du produit" dataDxfId="152">
      <calculatedColumnFormula>INDEX('Liste '!$A$2:$D$168,MATCH(C8,'Liste '!$A$2:$A$168,0),3)</calculatedColumnFormula>
    </tableColumn>
    <tableColumn id="5" xr3:uid="{85CDCE06-64AF-438E-83B0-29138DF7949C}" name="Conditionnement" dataDxfId="151"/>
    <tableColumn id="6" xr3:uid="{00C7EEAD-5D9D-4F3A-B15C-C6C3F7723F6D}" name="Quantité" dataDxfId="150"/>
    <tableColumn id="7" xr3:uid="{ACA61D45-5ECC-4CA4-ACF6-3415988B18FA}" name="Tarif" dataDxfId="149">
      <calculatedColumnFormula>INDEX('Liste '!$A$2:$D$168,MATCH(C8,'Liste '!$A$2:$A$168,0),4)</calculatedColumnFormula>
    </tableColumn>
    <tableColumn id="8" xr3:uid="{1628DB59-09F9-43FA-9681-0C7FAF9EC9E3}" name="Tarif TT" dataDxfId="148">
      <calculatedColumnFormula>G8*F8</calculatedColumnFormula>
    </tableColumn>
    <tableColumn id="9" xr3:uid="{F95CB5CA-740A-4947-899B-FD77CBEAA956}" name="Type de Commande" dataDxfId="147"/>
    <tableColumn id="10" xr3:uid="{290B5B50-CC52-4348-876A-A488B058B432}" name="Commentaire" dataDxfId="146"/>
    <tableColumn id="11" xr3:uid="{4CC7F32D-FC10-44C9-99A6-0D564714FBE2}" name="Total de la commande" dataDxfId="145"/>
  </tableColumns>
  <tableStyleInfo name="TableStyleMedium1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4F528941-6151-4ADF-A456-D9E9E1277B27}" name="Tableau21" displayName="Tableau21" ref="A1:T386" totalsRowShown="0">
  <autoFilter ref="A1:T386" xr:uid="{4F528941-6151-4ADF-A456-D9E9E1277B27}"/>
  <tableColumns count="20">
    <tableColumn id="1" xr3:uid="{09606FC0-CBD2-438A-8DC9-060EAFF4B058}" name="DA"/>
    <tableColumn id="2" xr3:uid="{A868F18D-936E-475A-9FB4-DA83E671182C}" name="CDA"/>
    <tableColumn id="3" xr3:uid="{A078B1A1-318B-4C84-98D6-1476A8315B23}" name="Fournisseur" dataDxfId="137">
      <calculatedColumnFormula>_xlfn.XLOOKUP(D2,'Liste '!$H$2:$H$168,'Liste '!$I$2:$I$168,"-",0)</calculatedColumnFormula>
    </tableColumn>
    <tableColumn id="4" xr3:uid="{D415C069-0B18-4D32-8B8F-A2F727ADB9D2}" name="Référence" dataDxfId="136"/>
    <tableColumn id="5" xr3:uid="{50B035C3-5A82-42D3-B122-304CBD332373}" name="Description de l'article" dataDxfId="135">
      <calculatedColumnFormula>_xlfn.XLOOKUP(D2,'Liste '!$H$2:$H$168,'Liste '!$J$2:$J$168,"-",0)</calculatedColumnFormula>
    </tableColumn>
    <tableColumn id="6" xr3:uid="{9746198D-20E9-4306-99AA-AEE83BF302CB}" name="Prix" dataDxfId="134">
      <calculatedColumnFormula>_xlfn.XLOOKUP(D2,'Liste '!$H$2:$H$168,'Liste '!$K$2:$K$168,"-",0)</calculatedColumnFormula>
    </tableColumn>
    <tableColumn id="7" xr3:uid="{92D57564-B34D-48FE-8C16-F8E45DA2F24C}" name="Quantité"/>
    <tableColumn id="8" xr3:uid="{9B8B69B7-1908-4488-A9D6-3F7BCF58D8CB}" name="Total Article" dataDxfId="133">
      <calculatedColumnFormula>$F$2*$G$2</calculatedColumnFormula>
    </tableColumn>
    <tableColumn id="9" xr3:uid="{3E72CD48-2D4C-4898-80E5-669AE74ADBF8}" name="Dépense totale" dataDxfId="132">
      <calculatedColumnFormula>I1+H2</calculatedColumnFormula>
    </tableColumn>
    <tableColumn id="10" xr3:uid="{CD4D037C-E68D-481B-8EC9-95C2D696181D}" name="Budget" dataDxfId="131"/>
    <tableColumn id="11" xr3:uid="{74FE226D-278B-4681-85F3-FC9BE006462D}" name="Restant" dataDxfId="130">
      <calculatedColumnFormula>J2-I2</calculatedColumnFormula>
    </tableColumn>
    <tableColumn id="12" xr3:uid="{61EB2893-834C-4828-A5EA-4A118033F40D}" name="Réception totale"/>
    <tableColumn id="13" xr3:uid="{DC1FECD4-77CF-442D-B814-396E47394B7E}" name="Réception partielle" dataDxfId="129">
      <calculatedColumnFormula>L2-G2</calculatedColumnFormula>
    </tableColumn>
    <tableColumn id="14" xr3:uid="{ED276832-C75F-4033-B250-580AC1FE3C0F}" name="Date de réception prévisionnelle" dataDxfId="128"/>
    <tableColumn id="15" xr3:uid="{0FD152D9-F815-44F2-A576-5191E3ADD68A}" name="Date de réception réelle" dataDxfId="127"/>
    <tableColumn id="16" xr3:uid="{44453162-50ED-4754-8837-EC6547B14AF0}" name="Date de commande" dataDxfId="126"/>
    <tableColumn id="17" xr3:uid="{4AB5885C-52AC-452B-95B3-133D1081CC8A}" name="Statut"/>
    <tableColumn id="19" xr3:uid="{C16B762A-557B-4F90-8A58-022A477F95A1}" name="Retard" dataDxfId="125">
      <calculatedColumnFormula>N2-O2</calculatedColumnFormula>
    </tableColumn>
    <tableColumn id="18" xr3:uid="{B17334ED-10D7-403E-A853-D5FF630D6744}" name="Demandeur"/>
    <tableColumn id="20" xr3:uid="{BE9C48C3-CDAF-40C6-B008-8B5BCD3B2B03}" name="ommentaire"/>
  </tableColumns>
  <tableStyleInfo name="TableStyleMedium3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FF4B622-D951-4C77-B14B-EBB4B3451C2C}" name="Tableau57" displayName="Tableau57" ref="A7:K51" totalsRowShown="0" headerRowDxfId="124" dataDxfId="123">
  <autoFilter ref="A7:K51" xr:uid="{4FF4B622-D951-4C77-B14B-EBB4B3451C2C}"/>
  <tableColumns count="11">
    <tableColumn id="1" xr3:uid="{BDD74169-66A5-4E13-AF76-6B86F5BA736C}" name="Demandeur" dataDxfId="122"/>
    <tableColumn id="2" xr3:uid="{1896E117-7ACC-4F19-AF76-2E16A648A094}" name="Foournisseur" dataDxfId="121"/>
    <tableColumn id="3" xr3:uid="{52902A85-10EC-4746-BA9A-E6A8F2C86C02}" name="Référence" dataDxfId="120"/>
    <tableColumn id="4" xr3:uid="{4B46342C-807A-4D4C-B7CE-0A1DB4281A7C}" name="Descriptif du produit" dataDxfId="119"/>
    <tableColumn id="5" xr3:uid="{EB2029D5-FC2C-4E6E-9B64-E1768925E5CB}" name="Conditionnement" dataDxfId="118"/>
    <tableColumn id="6" xr3:uid="{A4539FD0-7D18-4E26-882F-1A228B4FD6CA}" name="Quantité" dataDxfId="117"/>
    <tableColumn id="7" xr3:uid="{2622CD03-9A76-4700-9ED6-614297A2A25C}" name="Tarif" dataDxfId="116"/>
    <tableColumn id="8" xr3:uid="{B8B9D242-6822-4DB1-ABAF-7DE6680FD477}" name="Tarif TT" dataDxfId="115">
      <calculatedColumnFormula>G8*F8</calculatedColumnFormula>
    </tableColumn>
    <tableColumn id="9" xr3:uid="{853D404E-520A-44C0-A17F-5BC7A4A26169}" name="Type de Commande" dataDxfId="114"/>
    <tableColumn id="10" xr3:uid="{8E04CE95-E9D0-49B3-89C3-984A804D5F49}" name="Commantaire" dataDxfId="113"/>
    <tableColumn id="11" xr3:uid="{026B0C9E-DAE4-48A7-82A0-78775406D8F6}" name="Total de la commande" dataDxfId="112">
      <calculatedColumnFormula>H8</calculatedColumnFormula>
    </tableColumn>
  </tableColumns>
  <tableStyleInfo name="TableStyleMedium1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44968132-E8F4-4AF8-870F-7C75BC743CA2}" name="Tableau2123" displayName="Tableau2123" ref="A1:T386" totalsRowShown="0">
  <autoFilter ref="A1:T386" xr:uid="{44968132-E8F4-4AF8-870F-7C75BC743CA2}"/>
  <tableColumns count="20">
    <tableColumn id="1" xr3:uid="{79115020-4504-4A02-94DD-4A48AB69E244}" name="DA"/>
    <tableColumn id="2" xr3:uid="{74DCCF65-CEC4-427A-9F82-263A6A8A769C}" name="CDA"/>
    <tableColumn id="3" xr3:uid="{C1FC62B3-0862-4892-9F98-DD473BA0C9F4}" name="Fournisseur" dataDxfId="104">
      <calculatedColumnFormula>_xlfn.XLOOKUP(D2,'Liste '!$H$2:$H$168,'Liste '!$I$2:$I$168,"-",0)</calculatedColumnFormula>
    </tableColumn>
    <tableColumn id="4" xr3:uid="{D222B2DA-DCB3-4D3C-B7B2-3CC0362B927F}" name="Référence" dataDxfId="103"/>
    <tableColumn id="5" xr3:uid="{C4DF8F98-E313-4C04-96E2-BDFB07B1951A}" name="Description de l'article" dataDxfId="102">
      <calculatedColumnFormula>_xlfn.XLOOKUP(D2,'Liste '!$H$2:$H$168,'Liste '!$J$2:$J$168,"-",0)</calculatedColumnFormula>
    </tableColumn>
    <tableColumn id="6" xr3:uid="{0FBB93B8-6C29-4EE0-8D03-0DB1DDA6DD0E}" name="Prix" dataDxfId="101">
      <calculatedColumnFormula>_xlfn.XLOOKUP(D2,'Liste '!$H$2:$H$168,'Liste '!$K$2:$K$168,"-",0)</calculatedColumnFormula>
    </tableColumn>
    <tableColumn id="7" xr3:uid="{E1F1DB57-B516-4B18-AD29-83C3CC369FA4}" name="Quantité"/>
    <tableColumn id="8" xr3:uid="{5CCE5280-702E-436A-A1A9-110C268D6F06}" name="Total Article" dataDxfId="100">
      <calculatedColumnFormula>$F$2*$G$2</calculatedColumnFormula>
    </tableColumn>
    <tableColumn id="9" xr3:uid="{FF7861EF-BD1B-47E6-82A6-B11164721CBD}" name="Dépense totale" dataDxfId="99">
      <calculatedColumnFormula>I1+H2</calculatedColumnFormula>
    </tableColumn>
    <tableColumn id="10" xr3:uid="{BA1D4002-F99D-4C62-BD8F-2A1AC2D6C396}" name="Budget" dataDxfId="98"/>
    <tableColumn id="11" xr3:uid="{EBA24BCD-78AC-446A-ACD0-467929F10C73}" name="Restant" dataDxfId="97">
      <calculatedColumnFormula>J2-I2</calculatedColumnFormula>
    </tableColumn>
    <tableColumn id="12" xr3:uid="{7C0CCD57-BAAB-47B8-AA3C-FA9699F6B729}" name="Réception totale"/>
    <tableColumn id="13" xr3:uid="{6C657311-96EF-48AF-83DE-A4FF31F5F010}" name="Réception partielle" dataDxfId="96">
      <calculatedColumnFormula>L2-G2</calculatedColumnFormula>
    </tableColumn>
    <tableColumn id="14" xr3:uid="{C38ADE16-88C2-45CF-956F-1556A75FE066}" name="Date de réception prévisionnelle" dataDxfId="95"/>
    <tableColumn id="15" xr3:uid="{892C06BB-B26D-4BE1-881F-61064D473ABE}" name="Date de réception réelle" dataDxfId="94"/>
    <tableColumn id="16" xr3:uid="{D16DAD1A-C7B5-4E34-AA2A-29F676CC1D32}" name="Date de commande" dataDxfId="93"/>
    <tableColumn id="17" xr3:uid="{A36F4F92-D87A-4C78-9A42-9AABE8B93357}" name="Statut"/>
    <tableColumn id="19" xr3:uid="{F98214F9-9BC5-410A-9A9B-C427CA65FBF1}" name="Retard" dataDxfId="92">
      <calculatedColumnFormula>N2-O2</calculatedColumnFormula>
    </tableColumn>
    <tableColumn id="18" xr3:uid="{926C089B-1083-4650-A255-738230AB2AF6}" name="Demandeur"/>
    <tableColumn id="20" xr3:uid="{D2E83481-F396-47CE-AF99-C364A80FBCEE}" name="Commentaire"/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6F33722-5F94-45AB-816B-6FEBB973C17C}" name="Tableau59" displayName="Tableau59" ref="A7:K53" totalsRowShown="0" headerRowDxfId="91" dataDxfId="90">
  <autoFilter ref="A7:K53" xr:uid="{A6F33722-5F94-45AB-816B-6FEBB973C17C}"/>
  <tableColumns count="11">
    <tableColumn id="1" xr3:uid="{AC44D40B-95DC-4C6B-9FF7-DAFAB15A1E1C}" name="Demandeur" dataDxfId="89"/>
    <tableColumn id="2" xr3:uid="{94DBB09C-C9E5-4212-92B1-C46E69B9B1FE}" name="Foournisseur" dataDxfId="88"/>
    <tableColumn id="3" xr3:uid="{4F9660AF-87C0-414D-9E38-3CDFB90C17F0}" name="Référence" dataDxfId="87"/>
    <tableColumn id="4" xr3:uid="{E7A63189-3640-4423-B8A4-A85E7ADA5F4C}" name="Descriptif du produit" dataDxfId="86"/>
    <tableColumn id="5" xr3:uid="{51D0E6C1-04AD-41A7-A6AB-4B5B1D7D2013}" name="Conditionnement" dataDxfId="85"/>
    <tableColumn id="6" xr3:uid="{30CE235D-F734-454C-949C-6D1D7449B7FE}" name="Quantité" dataDxfId="84"/>
    <tableColumn id="7" xr3:uid="{3B46E83B-7F37-43ED-9E30-C67EF137B92C}" name="Tarif" dataDxfId="83"/>
    <tableColumn id="8" xr3:uid="{CE02B195-7240-4CBC-9F74-752DFC2C6AD8}" name="Tarif TT" dataDxfId="82">
      <calculatedColumnFormula>G8*F8</calculatedColumnFormula>
    </tableColumn>
    <tableColumn id="9" xr3:uid="{7A4E6A2E-FE91-4A51-A8DC-EC062CA39A45}" name="Type de Commande" dataDxfId="81"/>
    <tableColumn id="10" xr3:uid="{341CA1C6-6C59-4815-B8B2-9E9263C4DF60}" name="Commantaire" dataDxfId="80"/>
    <tableColumn id="11" xr3:uid="{53A9E29F-26F3-47D2-B1BC-DCD4FF703A99}" name="Total de de la commande" dataDxfId="79">
      <calculatedColumnFormula>H8</calculatedColumnFormula>
    </tableColumn>
  </tableColumns>
  <tableStyleInfo name="TableStyleMedium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E87C10E5-607D-4CB9-BB62-E38E26D7C45E}" name="Tableau2124" displayName="Tableau2124" ref="A1:T386" totalsRowShown="0">
  <autoFilter ref="A1:T386" xr:uid="{E87C10E5-607D-4CB9-BB62-E38E26D7C45E}"/>
  <tableColumns count="20">
    <tableColumn id="1" xr3:uid="{AA1A4316-0AF5-4BCE-B1C0-131626953141}" name="DA"/>
    <tableColumn id="2" xr3:uid="{243E640C-CCB6-4019-ADC8-8CF5031FE3BA}" name="CDA"/>
    <tableColumn id="3" xr3:uid="{4041CFC1-2D55-4FE9-AE2B-6E031295B6C5}" name="Fournisseur" dataDxfId="71">
      <calculatedColumnFormula>_xlfn.XLOOKUP(D2,'Liste '!$H$2:$H$168,'Liste '!$I$2:$I$168,"-",0)</calculatedColumnFormula>
    </tableColumn>
    <tableColumn id="4" xr3:uid="{66775EDB-46BE-435F-9234-AFE722A8D23A}" name="Référence" dataDxfId="70"/>
    <tableColumn id="5" xr3:uid="{5F5F0821-CF93-403D-AD00-B695ECA35707}" name="Description de l'article" dataDxfId="69">
      <calculatedColumnFormula>_xlfn.XLOOKUP(D2,'Liste '!$H$2:$H$168,'Liste '!$J$2:$J$168,"-",0)</calculatedColumnFormula>
    </tableColumn>
    <tableColumn id="6" xr3:uid="{1CD3237C-8CD4-4946-920D-ADCB5CD3EE98}" name="Prix" dataDxfId="68">
      <calculatedColumnFormula>_xlfn.XLOOKUP(D2,'Liste '!$H$2:$H$168,'Liste '!$K$2:$K$168,"-",0)</calculatedColumnFormula>
    </tableColumn>
    <tableColumn id="7" xr3:uid="{C15EE840-19A8-4038-8741-4B6BB760DB8D}" name="Quantité"/>
    <tableColumn id="8" xr3:uid="{4D415DD4-B2DE-4A13-B18F-7B84C6E7C5FA}" name="Total Article" dataDxfId="67">
      <calculatedColumnFormula>$F$2*$G$2</calculatedColumnFormula>
    </tableColumn>
    <tableColumn id="9" xr3:uid="{0C122BC3-60B1-4425-B4BF-4F2D8AA47FBA}" name="Dépense totale" dataDxfId="66">
      <calculatedColumnFormula>I1+H2</calculatedColumnFormula>
    </tableColumn>
    <tableColumn id="10" xr3:uid="{61027B0A-C048-4D30-B552-4EDCAB85BCB9}" name="Budget" dataDxfId="65"/>
    <tableColumn id="11" xr3:uid="{50D91F86-20E0-4AB4-85CC-34A57DCA9ADB}" name="Restant" dataDxfId="64">
      <calculatedColumnFormula>J2-I2</calculatedColumnFormula>
    </tableColumn>
    <tableColumn id="12" xr3:uid="{F86BF76B-E06F-4E04-B116-9E973E68A278}" name="Réception totale"/>
    <tableColumn id="13" xr3:uid="{DBEE7D46-79CF-4B49-9A97-662692168538}" name="Réception partielle" dataDxfId="63">
      <calculatedColumnFormula>L2-G2</calculatedColumnFormula>
    </tableColumn>
    <tableColumn id="14" xr3:uid="{4D3CA15A-12FB-45FD-9B78-BC8FF1419F91}" name="Date de réception prévisionnelle" dataDxfId="62"/>
    <tableColumn id="15" xr3:uid="{29B2B942-25FA-438A-B6F7-3D94D39B46C6}" name="Date de réception réelle" dataDxfId="61"/>
    <tableColumn id="16" xr3:uid="{9739FDAD-0B40-4309-A25B-2BA2FC67C8BF}" name="Date de commande" dataDxfId="60"/>
    <tableColumn id="17" xr3:uid="{925C18FF-2DE0-4D51-9ED6-7BB7B75AD90C}" name="Statut"/>
    <tableColumn id="19" xr3:uid="{3C8F69AE-5A58-47F8-8A1C-1ADB4EDDE5E0}" name="Retard" dataDxfId="59">
      <calculatedColumnFormula>N2-O2</calculatedColumnFormula>
    </tableColumn>
    <tableColumn id="18" xr3:uid="{F6D8E09D-97B7-4B89-8844-B40040C2F3AD}" name="Demandeur"/>
    <tableColumn id="20" xr3:uid="{DAADCA3F-24CB-44A0-8A81-B098DED9FAFE}" name="Commentaire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775F4B7-D67E-42A2-9A05-C03B72BCAC05}" name="Tableau5" displayName="Tableau5" ref="A7:K55" totalsRowShown="0" headerRowDxfId="58" dataDxfId="57">
  <autoFilter ref="A7:K55" xr:uid="{F775F4B7-D67E-42A2-9A05-C03B72BCAC05}"/>
  <tableColumns count="11">
    <tableColumn id="1" xr3:uid="{3B1F8446-AAC5-4777-9004-FEAE3EC8B89D}" name="Demandeur" dataDxfId="56"/>
    <tableColumn id="2" xr3:uid="{4633656A-51EA-44B8-9008-598D4989058A}" name="Fournisseur" dataDxfId="55"/>
    <tableColumn id="3" xr3:uid="{5CD204C7-007B-455D-81C1-A4DE334CC7DE}" name="Référence" dataDxfId="54"/>
    <tableColumn id="4" xr3:uid="{68D2AFB0-E633-4B3E-B065-4966696E51B1}" name="Descriptif du produit" dataDxfId="53"/>
    <tableColumn id="5" xr3:uid="{CFE8B641-6909-4F53-AB1D-A982338D7FBB}" name="Conditionnement" dataDxfId="52"/>
    <tableColumn id="6" xr3:uid="{224FD745-DF48-4854-93D7-A8CA1806E208}" name="Quantité" dataDxfId="51"/>
    <tableColumn id="7" xr3:uid="{BAEC64C9-4425-42F1-BA76-5F75CEEB9172}" name="Tarif" dataDxfId="50"/>
    <tableColumn id="8" xr3:uid="{B234D8C4-6424-43DC-8CE1-8808B2934EA2}" name="Tarif TT" dataDxfId="49">
      <calculatedColumnFormula>G8*F8</calculatedColumnFormula>
    </tableColumn>
    <tableColumn id="9" xr3:uid="{4E244837-B80A-464A-85B0-AA99736FB63D}" name="Type de Commande" dataDxfId="48"/>
    <tableColumn id="10" xr3:uid="{6AE0EF2B-098A-4348-BDB3-7FC9BE7A556B}" name="Commantaire" dataDxfId="47"/>
    <tableColumn id="11" xr3:uid="{A331AA06-F9AA-4334-A853-B1AEDA74F13F}" name="Total de la commande" dataDxfId="46"/>
  </tableColumns>
  <tableStyleInfo name="TableStyleMedium2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C0FBC43-C053-468E-AE9E-D1C16BB50CB7}" name="Tableau9" displayName="Tableau9" ref="A1:E168" totalsRowShown="0">
  <autoFilter ref="A1:E168" xr:uid="{00000000-0001-0000-0000-000000000000}"/>
  <tableColumns count="5">
    <tableColumn id="1" xr3:uid="{04BC03C3-BA26-4D0E-A579-D55567DF3809}" name="Référence" dataDxfId="45"/>
    <tableColumn id="2" xr3:uid="{5B9B246E-5B56-41C4-B1ED-8FAF0DADDD50}" name="Fournisseur"/>
    <tableColumn id="3" xr3:uid="{9ED81B28-5DFE-4ED0-8288-9C77270EAC92}" name="Noms - Fourniture de bureau" dataDxfId="44"/>
    <tableColumn id="4" xr3:uid="{2BCA4490-56E7-490E-BA66-15BF0DE13433}" name="Prix" dataDxfId="43"/>
    <tableColumn id="5" xr3:uid="{A089AF76-B2DB-4E6D-B99A-BB53DBA1EDB4}" name="Emplacement" dataDxfId="42"/>
  </tableColumns>
  <tableStyleInfo name="TableStyleMedium5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4CD1393D-20D7-4F23-A091-CD85256A3937}" name="Tableau13" displayName="Tableau13" ref="H1:L168" totalsRowShown="0">
  <autoFilter ref="H1:L168" xr:uid="{4CD1393D-20D7-4F23-A091-CD85256A3937}"/>
  <tableColumns count="5">
    <tableColumn id="1" xr3:uid="{B203ABC1-AA3B-4218-A10A-A14F6903B113}" name="Référence" dataDxfId="41"/>
    <tableColumn id="2" xr3:uid="{1194E0F1-F4B1-4744-8D05-DBBB94CBA31C}" name="Fournisseur"/>
    <tableColumn id="3" xr3:uid="{85CE534E-3462-4744-AEFD-1C5F8D99748C}" name="Noms  - EPI"/>
    <tableColumn id="4" xr3:uid="{1AA3A890-8146-4CBA-84C9-4F77FC5B6199}" name="Prix" dataDxfId="40"/>
    <tableColumn id="5" xr3:uid="{C8A88D72-C183-4487-86A9-9849BB92390C}" name="Emplacement" dataDxfId="39"/>
  </tableColumns>
  <tableStyleInfo name="TableStyleMedium3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FCB02FB-2859-47EE-9082-D4DCAB132C02}" name="Tableau14" displayName="Tableau14" ref="O1:S168" totalsRowShown="0">
  <autoFilter ref="O1:S168" xr:uid="{AFCB02FB-2859-47EE-9082-D4DCAB132C02}"/>
  <tableColumns count="5">
    <tableColumn id="1" xr3:uid="{A336BCAF-768C-4262-A2F6-728CB9D80498}" name="Référence" dataDxfId="38"/>
    <tableColumn id="2" xr3:uid="{92120181-B80B-4087-B488-3D82FD0556D1}" name="Fournisseur"/>
    <tableColumn id="3" xr3:uid="{B7DBC78E-EA11-4204-8CCA-07F177BE6BBB}" name="Noms - Hygyène et alimentation"/>
    <tableColumn id="4" xr3:uid="{2BD4ACFD-85B8-4D33-B7BA-5C6B96C44A9E}" name="Prix" dataDxfId="37"/>
    <tableColumn id="5" xr3:uid="{4A9FCB26-0813-427C-8AC1-41338B8F52AB}" name="Emplacement" dataDxfId="36"/>
  </tableColumns>
  <tableStyleInfo name="TableStyleMedium6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6B26105-2B53-456F-9AE1-4C0B9F7C93DD}" name="Tableau15" displayName="Tableau15" ref="V1:Z168" totalsRowShown="0">
  <autoFilter ref="V1:Z168" xr:uid="{26B26105-2B53-456F-9AE1-4C0B9F7C93DD}"/>
  <tableColumns count="5">
    <tableColumn id="1" xr3:uid="{5D8D9869-4C2E-4BC8-9473-CC204B7B61A3}" name="Référence" dataDxfId="35"/>
    <tableColumn id="2" xr3:uid="{5F987EF9-5727-4335-BA80-B5DF0CAD9720}" name="Fournisseur"/>
    <tableColumn id="3" xr3:uid="{75200CAD-F6FD-4182-A810-252173991B48}" name="Noms - MCO Outillage"/>
    <tableColumn id="4" xr3:uid="{8ED68373-CB8C-4FDA-A95B-134714788C7C}" name="Prix" dataDxfId="34"/>
    <tableColumn id="5" xr3:uid="{9E16679D-F3B3-46A1-9A11-0EE3DD15D931}" name="Emplacement" dataDxfId="33"/>
  </tableColumns>
  <tableStyleInfo name="TableStyleMedium7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0E9815-6A83-4B84-A610-39E28C1E8C4E}" name="Tableau2" displayName="Tableau2" ref="AC1:AC8" totalsRowShown="0">
  <autoFilter ref="AC1:AC8" xr:uid="{740E9815-6A83-4B84-A610-39E28C1E8C4E}"/>
  <tableColumns count="1">
    <tableColumn id="1" xr3:uid="{02E2CFC3-3EEA-4FB8-AEC2-3F577897B5D7}" name="Statut"/>
  </tableColumns>
  <tableStyleInfo name="TableStyleMedium4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59822B5-FB1F-4DF8-85AE-1A97C5C65B47}" name="Tableau95" displayName="Tableau95" ref="A1:E173" totalsRowShown="0">
  <autoFilter ref="A1:E173" xr:uid="{00000000-0001-0000-0000-000000000000}"/>
  <tableColumns count="5">
    <tableColumn id="1" xr3:uid="{781C5CC9-B6CE-4BCB-AEC6-D5266DB95AE2}" name="Référence" dataDxfId="32"/>
    <tableColumn id="2" xr3:uid="{107962C2-1716-4914-B021-DD103CA55415}" name="Fournisseur"/>
    <tableColumn id="3" xr3:uid="{942A3241-8DD7-4D79-8678-1865600F0371}" name="Noms - Fourniture de bureau" dataDxfId="31"/>
    <tableColumn id="4" xr3:uid="{EA7B47CC-5886-4D7D-91C0-92BA73E96DC9}" name="Prix" dataDxfId="30"/>
    <tableColumn id="5" xr3:uid="{92F4A86B-9049-479D-A200-5686DB2524F2}" name="Emplacement" dataDxfId="29"/>
  </tableColumns>
  <tableStyleInfo name="TableStyleMedium5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73BCBE4-8D7A-4641-84F9-16AE531F14BC}" name="Tableau1319" displayName="Tableau1319" ref="H1:L168" totalsRowShown="0">
  <autoFilter ref="H1:L168" xr:uid="{4CD1393D-20D7-4F23-A091-CD85256A3937}"/>
  <tableColumns count="5">
    <tableColumn id="1" xr3:uid="{DC956962-6C6E-414D-86C7-3F2386A9F7A0}" name="Référence" dataDxfId="28"/>
    <tableColumn id="2" xr3:uid="{5A9DA554-A7CA-4170-A4C4-15F4839E8E78}" name="Fournisseur"/>
    <tableColumn id="3" xr3:uid="{F55CFF35-2CBF-4C45-878E-64701F7C4801}" name="Noms  - EPI"/>
    <tableColumn id="4" xr3:uid="{BDCCFC88-D6AF-4FF1-A1E6-FFB7F3349DE4}" name="Prix" dataDxfId="27"/>
    <tableColumn id="5" xr3:uid="{A495ECE3-0727-476E-9731-B905B031EC94}" name="Emplacement" dataDxfId="26"/>
  </tableColumns>
  <tableStyleInfo name="TableStyleMedium3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C8990D93-3CB9-4D49-8F27-9262BCDF2353}" name="Tableau1420" displayName="Tableau1420" ref="O1:S168" totalsRowShown="0">
  <autoFilter ref="O1:S168" xr:uid="{AFCB02FB-2859-47EE-9082-D4DCAB132C02}"/>
  <tableColumns count="5">
    <tableColumn id="1" xr3:uid="{A5A40B4B-AED8-490C-A7F1-F4833AB53FDB}" name="Référence" dataDxfId="25"/>
    <tableColumn id="2" xr3:uid="{68E01C25-C502-4A3D-8B83-F539CAAEBA3C}" name="Fournisseur"/>
    <tableColumn id="3" xr3:uid="{E03AC441-417F-4A49-839C-3446D4308FF5}" name="Noms - Hygyène et alimentation"/>
    <tableColumn id="4" xr3:uid="{D1B67AED-DA08-47E3-AC50-F486FD52FAAA}" name="Prix" dataDxfId="24"/>
    <tableColumn id="5" xr3:uid="{1BCAF339-5303-4E2E-BDC6-8076EFC8C29E}" name="Emplacement" dataDxfId="23"/>
  </tableColumns>
  <tableStyleInfo name="TableStyleMedium6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DFB14B9C-8DF5-4DD4-913E-D6C1099821FA}" name="Tableau1521" displayName="Tableau1521" ref="V1:Z168" totalsRowShown="0">
  <autoFilter ref="V1:Z168" xr:uid="{26B26105-2B53-456F-9AE1-4C0B9F7C93DD}"/>
  <tableColumns count="5">
    <tableColumn id="1" xr3:uid="{D2C1955B-B4F5-4578-ADE1-9B4ABBA126BC}" name="Référence" dataDxfId="22"/>
    <tableColumn id="2" xr3:uid="{6326C268-9E9F-40FA-AAEA-28EB585A2C7E}" name="Fournisseur"/>
    <tableColumn id="3" xr3:uid="{5A435617-DD8D-414D-851B-2090832B3BFF}" name="Noms - MCO Outillage"/>
    <tableColumn id="4" xr3:uid="{F4671F04-BBF2-490A-ADF2-64C79184C7AB}" name="Prix" dataDxfId="21"/>
    <tableColumn id="5" xr3:uid="{14100555-170A-4040-94F5-9A2021C6E95E}" name="Emplacement" dataDxfId="20"/>
  </tableColumns>
  <tableStyleInfo name="TableStyleMedium7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EBCA1E4D-C527-490F-B4D4-88C66CE635B8}" name="Tableau225" displayName="Tableau225" ref="AC1:AC8" totalsRowShown="0">
  <autoFilter ref="AC1:AC8" xr:uid="{740E9815-6A83-4B84-A610-39E28C1E8C4E}"/>
  <tableColumns count="1">
    <tableColumn id="1" xr3:uid="{95A629D2-E288-43FA-AD1B-00E05FB74782}" name="Statut"/>
  </tableColumns>
  <tableStyleInfo name="TableStyleMedium4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8DF8DC-AF02-46FC-ACA3-2ADCBECCD327}" name="Tableau3" displayName="Tableau3" ref="A1:AH171" totalsRowShown="0">
  <autoFilter ref="A1:AH171" xr:uid="{5C8DF8DC-AF02-46FC-ACA3-2ADCBECCD327}"/>
  <tableColumns count="34">
    <tableColumn id="1" xr3:uid="{8762B252-E3D0-4B38-9DCB-08945F278A14}" name="Référence" dataDxfId="19">
      <calculatedColumnFormula>'Liste '!A2</calculatedColumnFormula>
    </tableColumn>
    <tableColumn id="2" xr3:uid="{65EE8DB6-5A80-4F54-AA08-4FEF88E921B6}" name="Fournisseur" dataDxfId="18">
      <calculatedColumnFormula>'Liste '!B2</calculatedColumnFormula>
    </tableColumn>
    <tableColumn id="3" xr3:uid="{BE6D3A3F-4570-414F-BB45-3B9777177901}" name="Designation produit (Fourniture de bureau)" dataDxfId="17">
      <calculatedColumnFormula>'Liste '!C2</calculatedColumnFormula>
    </tableColumn>
    <tableColumn id="4" xr3:uid="{6DDBF8A3-91F5-46ED-A1CD-7261B5A258BF}" name="Prix" dataDxfId="16">
      <calculatedColumnFormula>'Liste '!D2</calculatedColumnFormula>
    </tableColumn>
    <tableColumn id="5" xr3:uid="{2E4CA6D5-AAC1-4E53-BFB9-72B21136EAD0}" name="Rangement" dataDxfId="15">
      <calculatedColumnFormula>'Liste '!E2</calculatedColumnFormula>
    </tableColumn>
    <tableColumn id="29" xr3:uid="{FF25E3FF-9CEE-4DA6-8488-A18D9EC74DF6}" name="Inv Dec 23" dataDxfId="14"/>
    <tableColumn id="8" xr3:uid="{54A1F7D8-686F-4EC0-9E20-AA3A477D6329}" name="Reçu Janv." dataDxfId="13">
      <calculatedColumnFormula>SUMIFS('Fourniture de Bureau'!$L$2:$L$32,'Fourniture de Bureau'!$D$2:$D$32,A2)</calculatedColumnFormula>
    </tableColumn>
    <tableColumn id="9" xr3:uid="{5E2D6894-D879-480D-8FAE-97F8AD681E7A}" name="Pris Janv"/>
    <tableColumn id="10" xr3:uid="{03DB98B3-A8EC-466B-9E4C-19E086CAA772}" name="Reçu Fev" dataDxfId="12">
      <calculatedColumnFormula>SUMIFS('Fourniture de Bureau'!$L$34:$L$64,'Fourniture de Bureau'!$D$34:$D$64,A2)</calculatedColumnFormula>
    </tableColumn>
    <tableColumn id="11" xr3:uid="{B3B2B2AF-6F3E-47C0-B78F-371E713B1887}" name="Pris Fev"/>
    <tableColumn id="12" xr3:uid="{8C5CF798-A111-4B16-B861-10CAB288DC3C}" name="Reçu Mars" dataDxfId="11">
      <calculatedColumnFormula>SUMIFS('Fourniture de Bureau'!$L$66:$L$96,'Fourniture de Bureau'!$D$66:$D$96,A2)</calculatedColumnFormula>
    </tableColumn>
    <tableColumn id="13" xr3:uid="{DAFE8806-2A17-461E-8F0D-E85224096F4F}" name="Pris Mars"/>
    <tableColumn id="33" xr3:uid="{437C63DF-A755-4CE2-B0B9-F49006B3272D}" name="Reçu Avr" dataDxfId="10">
      <calculatedColumnFormula>SUMIFS('Fourniture de Bureau'!$L$98:$L$128,'Fourniture de Bureau'!$D$98:$D$128,A2)</calculatedColumnFormula>
    </tableColumn>
    <tableColumn id="32" xr3:uid="{CE174229-E804-4C51-B3B9-7289380BA391}" name="Pris Avr"/>
    <tableColumn id="14" xr3:uid="{345D31FE-EB29-4623-9FC5-30C94EB26468}" name="Reçu Mai" dataDxfId="9">
      <calculatedColumnFormula>SUMIFS('Fourniture de Bureau'!$L$130:$L$160,'Fourniture de Bureau'!$D$130:$D$160,A2)</calculatedColumnFormula>
    </tableColumn>
    <tableColumn id="15" xr3:uid="{236D5767-658B-4A32-B7BF-9CFC7242052F}" name="Pris Mai"/>
    <tableColumn id="17" xr3:uid="{420F7532-2AFC-49CF-A01F-3EA7FEA8F5D8}" name="Reçu Juin" dataDxfId="8">
      <calculatedColumnFormula>SUMIFS('Fourniture de Bureau'!$L$162:$L$192,'Fourniture de Bureau'!$D$162:$D$192,A2)</calculatedColumnFormula>
    </tableColumn>
    <tableColumn id="18" xr3:uid="{BD03597E-7E66-43CA-BD23-FE66F842C8C5}" name="Pris Juin"/>
    <tableColumn id="19" xr3:uid="{212AEF70-6F03-4F2F-B654-565B6CD231BC}" name="Reçu Juil" dataDxfId="7">
      <calculatedColumnFormula>SUMIFS('Fourniture de Bureau'!$L$194:$L$224,'Fourniture de Bureau'!$D$194:$D$224,A2)</calculatedColumnFormula>
    </tableColumn>
    <tableColumn id="20" xr3:uid="{4EFFDE55-4166-46FB-B1BA-EDD3EB0369D4}" name="Pris Juil"/>
    <tableColumn id="21" xr3:uid="{E72108A7-B00C-4B83-8479-86BA8AAD7B25}" name="Reçu Aout" dataDxfId="6">
      <calculatedColumnFormula>SUMIFS('Fourniture de Bureau'!$L$226:$L$256,'Fourniture de Bureau'!$D$226:$D$256,A2)</calculatedColumnFormula>
    </tableColumn>
    <tableColumn id="22" xr3:uid="{71BCE5E2-0B8F-4E8D-933D-97FBD18AEEAD}" name="Pris Aout"/>
    <tableColumn id="23" xr3:uid="{4259AB9B-86A3-4863-B62F-6092D43B6404}" name="Reçu Sep" dataDxfId="5">
      <calculatedColumnFormula>SUMIFS('Fourniture de Bureau'!$L$258:$L$288,'Fourniture de Bureau'!$D$258:$D$288,A2)</calculatedColumnFormula>
    </tableColumn>
    <tableColumn id="24" xr3:uid="{8B61F25A-AE60-4F72-8FC7-E6122E069963}" name="Pris Sep"/>
    <tableColumn id="25" xr3:uid="{4B9CAEBF-0269-4E20-A704-370B4B648CAF}" name="Reçu Oct" dataDxfId="4">
      <calculatedColumnFormula>SUMIFS('Fourniture de Bureau'!$L$290:$L$320,'Fourniture de Bureau'!$D$290:$D$320,A2)</calculatedColumnFormula>
    </tableColumn>
    <tableColumn id="26" xr3:uid="{705B4A05-BB87-4ABC-AD04-0A9BA49EB74D}" name="Pris Oct"/>
    <tableColumn id="27" xr3:uid="{F3E4B564-CD96-4086-A5AE-FDD33D2B9501}" name="Reçu Nov" dataDxfId="3">
      <calculatedColumnFormula>SUMIFS('Fourniture de Bureau'!$L$322:$L$352,'Fourniture de Bureau'!$D$322:$D$352,A2)</calculatedColumnFormula>
    </tableColumn>
    <tableColumn id="28" xr3:uid="{61DA43F0-E4D7-44ED-A94A-2C3C6A8308EF}" name="Pris Nov"/>
    <tableColumn id="30" xr3:uid="{84D77D18-5163-4467-A0A6-C6599FE480C3}" name="Reçu Dec" dataDxfId="2">
      <calculatedColumnFormula>SUMIFS('Fourniture de Bureau'!$L$356:$L$386,'Fourniture de Bureau'!$D$356:$D$386,A2)</calculatedColumnFormula>
    </tableColumn>
    <tableColumn id="31" xr3:uid="{45C2A79F-1B82-439D-A986-A26A1D7331D8}" name="Pris Dec"/>
    <tableColumn id="34" xr3:uid="{DFBE85B2-7C3B-411A-AD62-7879059375B1}" name="Total Restant" dataDxfId="1">
      <calculatedColumnFormula>F2+((G2+I2+K2+M2+O2+Q2+S2+U2+W2+Y2+AA2+AC2)-(H2+J2+L2+N2+P2+R2+T2+V2+X2+Z2+AB2+AD2))</calculatedColumnFormula>
    </tableColumn>
    <tableColumn id="36" xr3:uid="{39711BDB-BE62-4399-98EA-8310D920B4C3}" name="Inv. Juin 24"/>
    <tableColumn id="6" xr3:uid="{A670404B-AF65-42CE-BD4A-3C6C8D71D416}" name="Inv. Dec 24"/>
    <tableColumn id="7" xr3:uid="{9EC4A252-4555-4CEC-A1D2-5B1E10397F86}" name="Ecart Inv. " dataDxfId="0">
      <calculatedColumnFormula>(AF2-AG2)-AE2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erp.sncf.fr/psp/FPROD/EMPLOYEE/ERP/c/PV_MAIN_MENU.PV_PROCURE_REQ.GBL?pts_Portal=EMPLOYEE&amp;pts_PortalHostNode=ERP&amp;pts_Market=GBL&amp;cmd=uninav" TargetMode="External"/><Relationship Id="rId13" Type="http://schemas.openxmlformats.org/officeDocument/2006/relationships/table" Target="../tables/table3.xml"/><Relationship Id="rId3" Type="http://schemas.openxmlformats.org/officeDocument/2006/relationships/hyperlink" Target="https://www.cenpac.fr/" TargetMode="External"/><Relationship Id="rId7" Type="http://schemas.openxmlformats.org/officeDocument/2006/relationships/hyperlink" Target="https://orapi.com/fr/" TargetMode="External"/><Relationship Id="rId12" Type="http://schemas.openxmlformats.org/officeDocument/2006/relationships/table" Target="../tables/table2.xml"/><Relationship Id="rId2" Type="http://schemas.openxmlformats.org/officeDocument/2006/relationships/hyperlink" Target="http://www.antartic.fr/accueil/" TargetMode="External"/><Relationship Id="rId1" Type="http://schemas.openxmlformats.org/officeDocument/2006/relationships/hyperlink" Target="https://catalogues.majuscule.fr/.fournitures-bureau-2023/?transferring=09e004d24eca10f732a12a84ea4e627e" TargetMode="External"/><Relationship Id="rId6" Type="http://schemas.openxmlformats.org/officeDocument/2006/relationships/hyperlink" Target="https://www.d-direct.fr" TargetMode="External"/><Relationship Id="rId11" Type="http://schemas.openxmlformats.org/officeDocument/2006/relationships/table" Target="../tables/table1.xml"/><Relationship Id="rId5" Type="http://schemas.openxmlformats.org/officeDocument/2006/relationships/hyperlink" Target="https://www.legallais.com" TargetMode="External"/><Relationship Id="rId15" Type="http://schemas.openxmlformats.org/officeDocument/2006/relationships/table" Target="../tables/table5.xml"/><Relationship Id="rId10" Type="http://schemas.openxmlformats.org/officeDocument/2006/relationships/hyperlink" Target="https://www.erp.sncf.fr/psp/FPROD/EMPLOYEE/ERP/c/PV_MAIN_MENU.PV_PROCURE_REQ.GBL?pts_Portal=EMPLOYEE&amp;pts_PortalHostNode=ERP&amp;pts_Market=GBL&amp;cmd=uninav" TargetMode="External"/><Relationship Id="rId4" Type="http://schemas.openxmlformats.org/officeDocument/2006/relationships/hyperlink" Target="https://www.dyadem.fr/" TargetMode="External"/><Relationship Id="rId9" Type="http://schemas.openxmlformats.org/officeDocument/2006/relationships/hyperlink" Target="https://www.rexel.fr/frx/" TargetMode="External"/><Relationship Id="rId1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table" Target="../tables/table14.xml"/><Relationship Id="rId5" Type="http://schemas.openxmlformats.org/officeDocument/2006/relationships/table" Target="../tables/table18.xml"/><Relationship Id="rId4" Type="http://schemas.openxmlformats.org/officeDocument/2006/relationships/table" Target="../tables/table1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table" Target="../tables/table20.xml"/><Relationship Id="rId1" Type="http://schemas.openxmlformats.org/officeDocument/2006/relationships/table" Target="../tables/table19.xml"/><Relationship Id="rId5" Type="http://schemas.openxmlformats.org/officeDocument/2006/relationships/table" Target="../tables/table23.xml"/><Relationship Id="rId4" Type="http://schemas.openxmlformats.org/officeDocument/2006/relationships/table" Target="../tables/table2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7D00B-76E9-4939-9879-70FA3B84F9F1}">
  <dimension ref="A1:J11"/>
  <sheetViews>
    <sheetView workbookViewId="0">
      <selection activeCell="A18" sqref="A18"/>
    </sheetView>
  </sheetViews>
  <sheetFormatPr defaultRowHeight="15"/>
  <cols>
    <col min="1" max="1" width="169" bestFit="1" customWidth="1"/>
    <col min="2" max="2" width="57.42578125" bestFit="1" customWidth="1"/>
    <col min="3" max="3" width="57.28515625" bestFit="1" customWidth="1"/>
    <col min="4" max="4" width="23.28515625" bestFit="1" customWidth="1"/>
    <col min="5" max="5" width="47.140625" customWidth="1"/>
    <col min="9" max="9" width="14" bestFit="1" customWidth="1"/>
    <col min="10" max="10" width="163.28515625" bestFit="1" customWidth="1"/>
  </cols>
  <sheetData>
    <row r="1" spans="1:10" ht="36">
      <c r="A1" s="39" t="s">
        <v>0</v>
      </c>
      <c r="B1" s="39" t="s">
        <v>1</v>
      </c>
      <c r="C1" s="39" t="s">
        <v>2</v>
      </c>
      <c r="D1" s="39" t="s">
        <v>3</v>
      </c>
      <c r="E1" s="39" t="s">
        <v>4</v>
      </c>
      <c r="I1" s="15" t="s">
        <v>5</v>
      </c>
      <c r="J1" s="15" t="s">
        <v>6</v>
      </c>
    </row>
    <row r="2" spans="1:10" ht="36">
      <c r="A2" s="39" t="s">
        <v>7</v>
      </c>
      <c r="B2" s="40" t="str">
        <f>_xlfn.XLOOKUP(A2,'Liste '!C2:C168,'Liste '!A2:A168,"-",0)</f>
        <v>64086</v>
      </c>
      <c r="C2" s="40" t="str">
        <f>_xlfn.XLOOKUP(A2,'Liste '!C2:C168,'Liste '!B2:B168,"-",0)</f>
        <v>ALDA</v>
      </c>
      <c r="D2" s="41">
        <f>_xlfn.XLOOKUP(A2,'Liste '!C2:C168,'Liste '!D2:D168,"-",0)</f>
        <v>4.49</v>
      </c>
      <c r="E2" s="40" t="str">
        <f>_xlfn.XLOOKUP(A2,'Liste '!C2:C168,'Liste '!E2:E168,"-",0)</f>
        <v>T10</v>
      </c>
      <c r="I2" s="37" t="s">
        <v>8</v>
      </c>
      <c r="J2" s="42" t="s">
        <v>9</v>
      </c>
    </row>
    <row r="3" spans="1:10" ht="36">
      <c r="A3" s="39"/>
      <c r="B3" s="39"/>
      <c r="C3" s="39"/>
      <c r="I3" s="37" t="s">
        <v>10</v>
      </c>
      <c r="J3" s="42" t="s">
        <v>11</v>
      </c>
    </row>
    <row r="4" spans="1:10" ht="36">
      <c r="A4" s="39" t="s">
        <v>12</v>
      </c>
      <c r="B4" s="39" t="s">
        <v>1</v>
      </c>
      <c r="C4" s="39" t="s">
        <v>2</v>
      </c>
      <c r="D4" s="39" t="s">
        <v>3</v>
      </c>
      <c r="E4" s="39" t="s">
        <v>4</v>
      </c>
      <c r="I4" s="37" t="s">
        <v>13</v>
      </c>
      <c r="J4" s="42" t="s">
        <v>14</v>
      </c>
    </row>
    <row r="5" spans="1:10" ht="36">
      <c r="A5" s="39" t="s">
        <v>15</v>
      </c>
      <c r="B5" s="40" t="str">
        <f>_xlfn.XLOOKUP(A5,'Liste '!J2:J168,'Liste '!H2:H168,"-",0)</f>
        <v>BIZ731001SNCF</v>
      </c>
      <c r="C5" s="40" t="str">
        <f>_xlfn.XLOOKUP(A5,'Liste '!J2:J168,'Liste '!I2:I168,"-",0)</f>
        <v>REXEL</v>
      </c>
      <c r="D5" s="41">
        <f>_xlfn.XLOOKUP(A5,'Liste '!J2:J168,'Liste '!K2:K168,"-",0)</f>
        <v>114.81</v>
      </c>
      <c r="E5" s="40" t="str">
        <f>_xlfn.XLOOKUP(A5,'Liste '!J2:J168,'Liste '!L2:L168,"-",0)</f>
        <v>T5</v>
      </c>
      <c r="I5" s="37" t="s">
        <v>16</v>
      </c>
      <c r="J5" s="42" t="s">
        <v>17</v>
      </c>
    </row>
    <row r="6" spans="1:10" ht="36">
      <c r="A6" s="39"/>
      <c r="B6" s="39"/>
      <c r="C6" s="39"/>
      <c r="I6" s="37" t="s">
        <v>18</v>
      </c>
      <c r="J6" s="42" t="s">
        <v>19</v>
      </c>
    </row>
    <row r="7" spans="1:10" ht="36">
      <c r="A7" s="39" t="s">
        <v>20</v>
      </c>
      <c r="B7" s="39" t="s">
        <v>1</v>
      </c>
      <c r="C7" s="39" t="s">
        <v>2</v>
      </c>
      <c r="D7" s="39" t="s">
        <v>3</v>
      </c>
      <c r="E7" s="39" t="s">
        <v>4</v>
      </c>
      <c r="I7" s="37" t="s">
        <v>21</v>
      </c>
      <c r="J7" s="42" t="s">
        <v>22</v>
      </c>
    </row>
    <row r="8" spans="1:10" ht="36">
      <c r="A8" s="39" t="s">
        <v>23</v>
      </c>
      <c r="B8" s="40" t="str">
        <f>_xlfn.XLOOKUP(A8,'Liste '!Q2:Q168,'Liste '!O2:O168,"-",0)</f>
        <v>AR755</v>
      </c>
      <c r="C8" s="40" t="str">
        <f>_xlfn.XLOOKUP(A8,'Liste '!Q2:Q168,'Liste '!P2:P168,"-",0)</f>
        <v>ORAPI</v>
      </c>
      <c r="D8" s="41">
        <f>_xlfn.XLOOKUP(A8,'Liste '!Q2:Q168,'Liste '!R2:R168,"-",0)</f>
        <v>4.41</v>
      </c>
      <c r="E8" s="40" t="str">
        <f>_xlfn.XLOOKUP(A8,'Liste '!Q2:Q168,'Liste '!S2:S168,"-",0)</f>
        <v>T22</v>
      </c>
      <c r="I8" s="37" t="s">
        <v>24</v>
      </c>
      <c r="J8" s="42" t="s">
        <v>25</v>
      </c>
    </row>
    <row r="9" spans="1:10" ht="36">
      <c r="A9" s="39"/>
      <c r="B9" s="39"/>
      <c r="C9" s="39"/>
      <c r="I9" s="37" t="s">
        <v>26</v>
      </c>
      <c r="J9" s="42" t="s">
        <v>27</v>
      </c>
    </row>
    <row r="10" spans="1:10" ht="36">
      <c r="A10" s="39" t="s">
        <v>28</v>
      </c>
      <c r="B10" s="39" t="s">
        <v>1</v>
      </c>
      <c r="C10" s="39" t="s">
        <v>2</v>
      </c>
      <c r="D10" s="39" t="s">
        <v>3</v>
      </c>
      <c r="E10" s="39" t="s">
        <v>4</v>
      </c>
      <c r="I10" s="37" t="s">
        <v>29</v>
      </c>
      <c r="J10" s="42" t="s">
        <v>30</v>
      </c>
    </row>
    <row r="11" spans="1:10" ht="36">
      <c r="A11" s="39" t="s">
        <v>31</v>
      </c>
      <c r="B11" s="40" t="str">
        <f>_xlfn.XLOOKUP(A11,'Liste '!X2:X168,'Liste '!V2:V168,"-",0)</f>
        <v>E1SNCF</v>
      </c>
      <c r="C11" s="40" t="str">
        <f>_xlfn.XLOOKUP(A11,'Liste '!X2:X168,'Liste '!W2:W168,"-",0)</f>
        <v>DYADEM</v>
      </c>
      <c r="D11" s="41">
        <f>_xlfn.XLOOKUP(A11,'Liste '!X2:X168,'Liste '!Y2:Y168,"-",0)</f>
        <v>85.29</v>
      </c>
      <c r="E11" s="40" t="str">
        <f>_xlfn.XLOOKUP(A11,'Liste '!X2:X168,'Liste '!Z2:Z168,"-",0)</f>
        <v>T11</v>
      </c>
      <c r="I11" s="37" t="s">
        <v>32</v>
      </c>
      <c r="J11" s="42" t="s">
        <v>22</v>
      </c>
    </row>
  </sheetData>
  <hyperlinks>
    <hyperlink ref="J2" r:id="rId1" location="page=1" xr:uid="{CB97997C-288D-462E-89A0-1B793567B6CF}"/>
    <hyperlink ref="J3" r:id="rId2" xr:uid="{5D79A300-54D4-4F69-A09C-42B5B853D356}"/>
    <hyperlink ref="J4" r:id="rId3" xr:uid="{0A1E0ACF-2899-4059-810E-9B1BE88B925E}"/>
    <hyperlink ref="J5" r:id="rId4" xr:uid="{043336AA-4B3D-4A36-9114-07EA13308C91}"/>
    <hyperlink ref="J6" r:id="rId5" xr:uid="{B50CA0DE-B8DC-40A7-82A1-F3BAADCDC6B1}"/>
    <hyperlink ref="J9" r:id="rId6" xr:uid="{05877E1A-6A92-47CA-B2D3-EB106670574B}"/>
    <hyperlink ref="J8" r:id="rId7" xr:uid="{645BCEC2-583C-4735-A850-7615012B6E4E}"/>
    <hyperlink ref="J7" r:id="rId8" xr:uid="{8E3056C3-855A-4E76-B22B-0A902C762606}"/>
    <hyperlink ref="J10" r:id="rId9" xr:uid="{3D3D641E-8172-44E5-B427-24550F267FF2}"/>
    <hyperlink ref="J11" r:id="rId10" xr:uid="{BF58BE12-7E22-422F-9C14-CDC51E964C2E}"/>
  </hyperlinks>
  <pageMargins left="0.7" right="0.7" top="0.75" bottom="0.75" header="0.3" footer="0.3"/>
  <tableParts count="5">
    <tablePart r:id="rId11"/>
    <tablePart r:id="rId12"/>
    <tablePart r:id="rId13"/>
    <tablePart r:id="rId14"/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promptTitle="Liste Fourniture de bureau" xr:uid="{CE867EE1-8992-4109-9673-D6AECA9BCB65}">
          <x14:formula1>
            <xm:f>'Liste '!$C$2:$C$168</xm:f>
          </x14:formula1>
          <xm:sqref>A2</xm:sqref>
        </x14:dataValidation>
        <x14:dataValidation type="list" allowBlank="1" showInputMessage="1" promptTitle="Liste EPI" xr:uid="{1D8D4A28-3E1C-4F6D-A7F8-39706495343F}">
          <x14:formula1>
            <xm:f>'Liste '!$J$2:$J$168</xm:f>
          </x14:formula1>
          <xm:sqref>A5</xm:sqref>
        </x14:dataValidation>
        <x14:dataValidation type="list" allowBlank="1" showInputMessage="1" promptTitle="Liste Hygyène et alimentation" xr:uid="{F40E6C57-A120-4A24-A47E-9BA577A6EA32}">
          <x14:formula1>
            <xm:f>'Liste '!$Q$2:$Q$168</xm:f>
          </x14:formula1>
          <xm:sqref>A8</xm:sqref>
        </x14:dataValidation>
        <x14:dataValidation type="list" allowBlank="1" showInputMessage="1" promptTitle="Liste Mco Outillage" xr:uid="{232B1A85-924E-4135-9A28-DA7F02BEBCE4}">
          <x14:formula1>
            <xm:f>'Liste '!$X$2:$X$168</xm:f>
          </x14:formula1>
          <xm:sqref>A11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1CF32-CD3A-4602-A027-241EACBB7927}">
  <sheetPr>
    <tabColor theme="7" tint="0.39997558519241921"/>
    <pageSetUpPr fitToPage="1"/>
  </sheetPr>
  <dimension ref="A1:AB446"/>
  <sheetViews>
    <sheetView workbookViewId="0">
      <selection activeCell="C3" sqref="C3"/>
    </sheetView>
  </sheetViews>
  <sheetFormatPr defaultColWidth="8.7109375" defaultRowHeight="15"/>
  <cols>
    <col min="3" max="3" width="13.85546875" bestFit="1" customWidth="1"/>
    <col min="4" max="4" width="12.28515625" customWidth="1"/>
    <col min="5" max="5" width="101.28515625" bestFit="1" customWidth="1"/>
    <col min="6" max="6" width="11.28515625" style="3" bestFit="1" customWidth="1"/>
    <col min="7" max="7" width="12.28515625" style="27" bestFit="1" customWidth="1"/>
    <col min="8" max="8" width="15.28515625" bestFit="1" customWidth="1"/>
    <col min="9" max="9" width="16.85546875" bestFit="1" customWidth="1"/>
    <col min="10" max="11" width="13.5703125" bestFit="1" customWidth="1"/>
    <col min="12" max="12" width="17.5703125" style="32" bestFit="1" customWidth="1"/>
    <col min="13" max="13" width="21.140625" style="12" bestFit="1" customWidth="1"/>
    <col min="14" max="14" width="33" style="9" bestFit="1" customWidth="1"/>
    <col min="15" max="15" width="25.28515625" style="9" bestFit="1" customWidth="1"/>
    <col min="16" max="16" width="21.140625" style="9" bestFit="1" customWidth="1"/>
    <col min="17" max="17" width="15.28515625" customWidth="1"/>
    <col min="18" max="18" width="17.7109375" style="12" bestFit="1" customWidth="1"/>
    <col min="19" max="19" width="31.85546875" bestFit="1" customWidth="1"/>
    <col min="20" max="20" width="91.85546875" customWidth="1"/>
  </cols>
  <sheetData>
    <row r="1" spans="1:20">
      <c r="A1" t="s">
        <v>33</v>
      </c>
      <c r="B1" t="s">
        <v>34</v>
      </c>
      <c r="C1" t="s">
        <v>5</v>
      </c>
      <c r="D1" t="s">
        <v>35</v>
      </c>
      <c r="E1" t="s">
        <v>36</v>
      </c>
      <c r="F1" s="3" t="s">
        <v>37</v>
      </c>
      <c r="G1" s="27" t="s">
        <v>38</v>
      </c>
      <c r="H1" s="4" t="s">
        <v>39</v>
      </c>
      <c r="I1" t="s">
        <v>40</v>
      </c>
      <c r="J1" t="s">
        <v>41</v>
      </c>
      <c r="K1" t="s">
        <v>42</v>
      </c>
      <c r="L1" s="31" t="s">
        <v>43</v>
      </c>
      <c r="M1" s="5" t="s">
        <v>44</v>
      </c>
      <c r="N1" s="6" t="s">
        <v>45</v>
      </c>
      <c r="O1" s="6" t="s">
        <v>46</v>
      </c>
      <c r="P1" s="7" t="s">
        <v>47</v>
      </c>
      <c r="Q1" t="s">
        <v>48</v>
      </c>
      <c r="R1" s="8" t="s">
        <v>49</v>
      </c>
      <c r="S1" t="s">
        <v>50</v>
      </c>
      <c r="T1" t="s">
        <v>51</v>
      </c>
    </row>
    <row r="2" spans="1:20">
      <c r="C2" t="e">
        <f>INDEX('Liste '!$A$2:$E$168,MATCH(D2,'Liste '!$A$2:$A$168,0),2)</f>
        <v>#N/A</v>
      </c>
      <c r="D2">
        <v>82164</v>
      </c>
      <c r="E2" t="e">
        <f>INDEX('Liste '!$A$2:$D$168,MATCH(D2,'Liste '!$A$2:$A$168,0),3)</f>
        <v>#N/A</v>
      </c>
      <c r="F2" s="3" t="e">
        <f>INDEX('Liste '!$A$2:$D$168,MATCH(D2,'Liste '!$A$2:$A$168,0),4)</f>
        <v>#N/A</v>
      </c>
      <c r="H2" s="4" t="e">
        <f>F2*G2</f>
        <v>#N/A</v>
      </c>
      <c r="I2" s="4" t="e">
        <f>H2</f>
        <v>#N/A</v>
      </c>
      <c r="J2" s="4">
        <v>100000</v>
      </c>
      <c r="K2" s="4" t="e">
        <f>J2-I2</f>
        <v>#N/A</v>
      </c>
      <c r="M2" s="12">
        <f t="shared" ref="M2:M68" si="0">L2-G2</f>
        <v>0</v>
      </c>
      <c r="R2" s="12">
        <f>N2-O2</f>
        <v>0</v>
      </c>
      <c r="S2" s="9"/>
      <c r="T2" s="9"/>
    </row>
    <row r="3" spans="1:20">
      <c r="C3" t="e">
        <f>INDEX('Liste '!$A$2:$D$168,MATCH(D3,'Liste '!$A$2:$A$168,0),2)</f>
        <v>#N/A</v>
      </c>
      <c r="E3" t="e">
        <f>INDEX('Liste '!$A$2:$D$168,MATCH(D3,'Liste '!$A$2:$A$168,0),3)</f>
        <v>#N/A</v>
      </c>
      <c r="F3" s="3" t="e">
        <f>INDEX('Liste '!$A$2:$D$168,MATCH(D3,'Liste '!$A$2:$A$168,0),4)</f>
        <v>#N/A</v>
      </c>
      <c r="H3" s="4" t="e">
        <f t="shared" ref="H3:H69" si="1">F3*G3</f>
        <v>#N/A</v>
      </c>
      <c r="I3" s="4" t="e">
        <f>I2+H3</f>
        <v>#N/A</v>
      </c>
      <c r="J3" s="4" t="e">
        <f>K2</f>
        <v>#N/A</v>
      </c>
      <c r="K3" s="4" t="e">
        <f t="shared" ref="K2:K15" si="2">J3-H3</f>
        <v>#N/A</v>
      </c>
      <c r="M3" s="12">
        <f t="shared" si="0"/>
        <v>0</v>
      </c>
      <c r="R3" s="12">
        <f t="shared" ref="R3:R69" si="3">N3-O3</f>
        <v>0</v>
      </c>
      <c r="S3" s="9"/>
      <c r="T3" s="9"/>
    </row>
    <row r="4" spans="1:20">
      <c r="C4" t="e">
        <f>INDEX('Liste '!$A$2:$D$168,MATCH(D4,'Liste '!$A$2:$A$168,0),2)</f>
        <v>#N/A</v>
      </c>
      <c r="E4" t="e">
        <f>INDEX('Liste '!$A$2:$D$168,MATCH(D4,'Liste '!$A$2:$A$168,0),3)</f>
        <v>#N/A</v>
      </c>
      <c r="F4" s="3" t="e">
        <f>INDEX('Liste '!$A$2:$D$168,MATCH(D4,'Liste '!$A$2:$A$168,0),4)</f>
        <v>#N/A</v>
      </c>
      <c r="H4" s="4" t="e">
        <f t="shared" si="1"/>
        <v>#N/A</v>
      </c>
      <c r="I4" s="4" t="e">
        <f t="shared" ref="I4:I70" si="4">I3+H4</f>
        <v>#N/A</v>
      </c>
      <c r="J4" s="4" t="e">
        <f t="shared" ref="J3:J16" si="5">K3</f>
        <v>#N/A</v>
      </c>
      <c r="K4" s="4" t="e">
        <f t="shared" si="2"/>
        <v>#N/A</v>
      </c>
      <c r="M4" s="12">
        <f t="shared" si="0"/>
        <v>0</v>
      </c>
      <c r="R4" s="12">
        <f t="shared" si="3"/>
        <v>0</v>
      </c>
      <c r="S4" s="9"/>
      <c r="T4" s="9"/>
    </row>
    <row r="5" spans="1:20">
      <c r="C5" t="e">
        <f>INDEX('Liste '!$A$2:$D$168,MATCH(D5,'Liste '!$A$2:$A$168,0),2)</f>
        <v>#N/A</v>
      </c>
      <c r="E5" t="e">
        <f>INDEX('Liste '!$A$2:$D$168,MATCH(D5,'Liste '!$A$2:$A$168,0),3)</f>
        <v>#N/A</v>
      </c>
      <c r="F5" s="3" t="e">
        <f>INDEX('Liste '!$A$2:$D$168,MATCH(D5,'Liste '!$A$2:$A$168,0),4)</f>
        <v>#N/A</v>
      </c>
      <c r="H5" s="4" t="e">
        <f t="shared" si="1"/>
        <v>#N/A</v>
      </c>
      <c r="I5" s="4" t="e">
        <f t="shared" si="4"/>
        <v>#N/A</v>
      </c>
      <c r="J5" s="4" t="e">
        <f t="shared" si="5"/>
        <v>#N/A</v>
      </c>
      <c r="K5" s="4" t="e">
        <f t="shared" si="2"/>
        <v>#N/A</v>
      </c>
      <c r="M5" s="12">
        <f t="shared" si="0"/>
        <v>0</v>
      </c>
      <c r="R5" s="12">
        <f t="shared" si="3"/>
        <v>0</v>
      </c>
      <c r="S5" s="9"/>
      <c r="T5" s="9"/>
    </row>
    <row r="6" spans="1:20">
      <c r="C6" t="e">
        <f>INDEX('Liste '!$A$2:$D$168,MATCH(D6,'Liste '!$A$2:$A$168,0),2)</f>
        <v>#N/A</v>
      </c>
      <c r="E6" t="e">
        <f>INDEX('Liste '!$A$2:$D$168,MATCH(D6,'Liste '!$A$2:$A$168,0),3)</f>
        <v>#N/A</v>
      </c>
      <c r="F6" s="3" t="e">
        <f>INDEX('Liste '!$A$2:$D$168,MATCH(D6,'Liste '!$A$2:$A$168,0),4)</f>
        <v>#N/A</v>
      </c>
      <c r="H6" s="4" t="e">
        <f t="shared" si="1"/>
        <v>#N/A</v>
      </c>
      <c r="I6" s="4" t="e">
        <f t="shared" si="4"/>
        <v>#N/A</v>
      </c>
      <c r="J6" s="4" t="e">
        <f t="shared" si="5"/>
        <v>#N/A</v>
      </c>
      <c r="K6" s="4" t="e">
        <f t="shared" si="2"/>
        <v>#N/A</v>
      </c>
      <c r="M6" s="12">
        <f t="shared" si="0"/>
        <v>0</v>
      </c>
      <c r="R6" s="12">
        <f t="shared" si="3"/>
        <v>0</v>
      </c>
      <c r="S6" s="9"/>
      <c r="T6" s="9"/>
    </row>
    <row r="7" spans="1:20">
      <c r="C7" t="e">
        <f>INDEX('Liste '!$A$2:$D$168,MATCH(D7,'Liste '!$A$2:$A$168,0),2)</f>
        <v>#N/A</v>
      </c>
      <c r="E7" t="e">
        <f>INDEX('Liste '!$A$2:$D$168,MATCH(D7,'Liste '!$A$2:$A$168,0),3)</f>
        <v>#N/A</v>
      </c>
      <c r="F7" s="3" t="e">
        <f>INDEX('Liste '!$A$2:$D$168,MATCH(D7,'Liste '!$A$2:$A$168,0),4)</f>
        <v>#N/A</v>
      </c>
      <c r="H7" s="4" t="e">
        <f t="shared" si="1"/>
        <v>#N/A</v>
      </c>
      <c r="I7" s="4" t="e">
        <f t="shared" si="4"/>
        <v>#N/A</v>
      </c>
      <c r="J7" s="4" t="e">
        <f t="shared" si="5"/>
        <v>#N/A</v>
      </c>
      <c r="K7" s="4" t="e">
        <f t="shared" si="2"/>
        <v>#N/A</v>
      </c>
      <c r="M7" s="12">
        <f t="shared" si="0"/>
        <v>0</v>
      </c>
      <c r="R7" s="12">
        <f t="shared" si="3"/>
        <v>0</v>
      </c>
      <c r="S7" s="9"/>
      <c r="T7" s="9"/>
    </row>
    <row r="8" spans="1:20">
      <c r="C8" t="e">
        <f>INDEX('Liste '!$A$2:$D$168,MATCH(D8,'Liste '!$A$2:$A$168,0),2)</f>
        <v>#N/A</v>
      </c>
      <c r="E8" t="e">
        <f>INDEX('Liste '!$A$2:$D$168,MATCH(D8,'Liste '!$A$2:$A$168,0),3)</f>
        <v>#N/A</v>
      </c>
      <c r="F8" s="3" t="e">
        <f>INDEX('Liste '!$A$2:$D$168,MATCH(D8,'Liste '!$A$2:$A$168,0),4)</f>
        <v>#N/A</v>
      </c>
      <c r="H8" s="4" t="e">
        <f t="shared" si="1"/>
        <v>#N/A</v>
      </c>
      <c r="I8" s="4" t="e">
        <f t="shared" si="4"/>
        <v>#N/A</v>
      </c>
      <c r="J8" s="4" t="e">
        <f t="shared" si="5"/>
        <v>#N/A</v>
      </c>
      <c r="K8" s="4" t="e">
        <f t="shared" si="2"/>
        <v>#N/A</v>
      </c>
      <c r="M8" s="12">
        <f t="shared" si="0"/>
        <v>0</v>
      </c>
      <c r="R8" s="12">
        <f t="shared" si="3"/>
        <v>0</v>
      </c>
      <c r="S8" s="9"/>
      <c r="T8" s="9"/>
    </row>
    <row r="9" spans="1:20">
      <c r="C9" t="e">
        <f>INDEX('Liste '!$A$2:$D$168,MATCH(D9,'Liste '!$A$2:$A$168,0),2)</f>
        <v>#N/A</v>
      </c>
      <c r="E9" t="e">
        <f>INDEX('Liste '!$A$2:$D$168,MATCH(D9,'Liste '!$A$2:$A$168,0),3)</f>
        <v>#N/A</v>
      </c>
      <c r="F9" s="3" t="e">
        <f>INDEX('Liste '!$A$2:$D$168,MATCH(D9,'Liste '!$A$2:$A$168,0),4)</f>
        <v>#N/A</v>
      </c>
      <c r="H9" s="4" t="e">
        <f t="shared" si="1"/>
        <v>#N/A</v>
      </c>
      <c r="I9" s="4" t="e">
        <f t="shared" si="4"/>
        <v>#N/A</v>
      </c>
      <c r="J9" s="4" t="e">
        <f t="shared" si="5"/>
        <v>#N/A</v>
      </c>
      <c r="K9" s="4" t="e">
        <f t="shared" si="2"/>
        <v>#N/A</v>
      </c>
      <c r="M9" s="12">
        <f t="shared" si="0"/>
        <v>0</v>
      </c>
      <c r="R9" s="12">
        <f t="shared" si="3"/>
        <v>0</v>
      </c>
      <c r="S9" s="9"/>
      <c r="T9" s="9"/>
    </row>
    <row r="10" spans="1:20">
      <c r="C10" t="e">
        <f>INDEX('Liste '!$A$2:$D$168,MATCH(D10,'Liste '!$A$2:$A$168,0),2)</f>
        <v>#N/A</v>
      </c>
      <c r="E10" t="e">
        <f>INDEX('Liste '!$A$2:$D$168,MATCH(D10,'Liste '!$A$2:$A$168,0),3)</f>
        <v>#N/A</v>
      </c>
      <c r="F10" s="3" t="e">
        <f>INDEX('Liste '!$A$2:$D$168,MATCH(D10,'Liste '!$A$2:$A$168,0),4)</f>
        <v>#N/A</v>
      </c>
      <c r="H10" s="4" t="e">
        <f t="shared" si="1"/>
        <v>#N/A</v>
      </c>
      <c r="I10" s="4" t="e">
        <f t="shared" si="4"/>
        <v>#N/A</v>
      </c>
      <c r="J10" s="4" t="e">
        <f t="shared" si="5"/>
        <v>#N/A</v>
      </c>
      <c r="K10" s="4" t="e">
        <f t="shared" si="2"/>
        <v>#N/A</v>
      </c>
      <c r="M10" s="12">
        <f t="shared" si="0"/>
        <v>0</v>
      </c>
      <c r="R10" s="12">
        <f t="shared" si="3"/>
        <v>0</v>
      </c>
      <c r="S10" s="9"/>
      <c r="T10" s="9"/>
    </row>
    <row r="11" spans="1:20">
      <c r="C11" t="e">
        <f>INDEX('Liste '!$A$2:$D$168,MATCH(D11,'Liste '!$A$2:$A$168,0),2)</f>
        <v>#N/A</v>
      </c>
      <c r="E11" t="e">
        <f>INDEX('Liste '!$A$2:$D$168,MATCH(D11,'Liste '!$A$2:$A$168,0),3)</f>
        <v>#N/A</v>
      </c>
      <c r="F11" s="3" t="e">
        <f>INDEX('Liste '!$A$2:$D$168,MATCH(D11,'Liste '!$A$2:$A$168,0),4)</f>
        <v>#N/A</v>
      </c>
      <c r="H11" s="4" t="e">
        <f t="shared" si="1"/>
        <v>#N/A</v>
      </c>
      <c r="I11" s="4" t="e">
        <f t="shared" si="4"/>
        <v>#N/A</v>
      </c>
      <c r="J11" s="4" t="e">
        <f t="shared" si="5"/>
        <v>#N/A</v>
      </c>
      <c r="K11" s="4" t="e">
        <f t="shared" si="2"/>
        <v>#N/A</v>
      </c>
      <c r="M11" s="12">
        <f t="shared" si="0"/>
        <v>0</v>
      </c>
      <c r="R11" s="12">
        <f t="shared" si="3"/>
        <v>0</v>
      </c>
      <c r="S11" s="9"/>
      <c r="T11" s="9"/>
    </row>
    <row r="12" spans="1:20">
      <c r="C12" t="e">
        <f>INDEX('Liste '!$A$2:$D$168,MATCH(D12,'Liste '!$A$2:$A$168,0),2)</f>
        <v>#N/A</v>
      </c>
      <c r="E12" t="e">
        <f>INDEX('Liste '!$A$2:$D$168,MATCH(D12,'Liste '!$A$2:$A$168,0),3)</f>
        <v>#N/A</v>
      </c>
      <c r="F12" s="3" t="e">
        <f>INDEX('Liste '!$A$2:$D$168,MATCH(D12,'Liste '!$A$2:$A$168,0),4)</f>
        <v>#N/A</v>
      </c>
      <c r="H12" s="4" t="e">
        <f t="shared" si="1"/>
        <v>#N/A</v>
      </c>
      <c r="I12" s="4" t="e">
        <f t="shared" si="4"/>
        <v>#N/A</v>
      </c>
      <c r="J12" s="4" t="e">
        <f t="shared" si="5"/>
        <v>#N/A</v>
      </c>
      <c r="K12" s="4" t="e">
        <f t="shared" si="2"/>
        <v>#N/A</v>
      </c>
      <c r="M12" s="12">
        <f t="shared" si="0"/>
        <v>0</v>
      </c>
      <c r="R12" s="12">
        <f t="shared" si="3"/>
        <v>0</v>
      </c>
      <c r="S12" s="9"/>
      <c r="T12" s="9"/>
    </row>
    <row r="13" spans="1:20">
      <c r="C13" t="e">
        <f>INDEX('Liste '!$A$2:$D$168,MATCH(D13,'Liste '!$A$2:$A$168,0),2)</f>
        <v>#N/A</v>
      </c>
      <c r="E13" t="e">
        <f>INDEX('Liste '!$A$2:$D$168,MATCH(D13,'Liste '!$A$2:$A$168,0),3)</f>
        <v>#N/A</v>
      </c>
      <c r="F13" s="3" t="e">
        <f>INDEX('Liste '!$A$2:$D$168,MATCH(D13,'Liste '!$A$2:$A$168,0),4)</f>
        <v>#N/A</v>
      </c>
      <c r="H13" s="4" t="e">
        <f t="shared" si="1"/>
        <v>#N/A</v>
      </c>
      <c r="I13" s="4" t="e">
        <f t="shared" si="4"/>
        <v>#N/A</v>
      </c>
      <c r="J13" s="4" t="e">
        <f t="shared" si="5"/>
        <v>#N/A</v>
      </c>
      <c r="K13" s="4" t="e">
        <f t="shared" si="2"/>
        <v>#N/A</v>
      </c>
      <c r="M13" s="12">
        <f t="shared" si="0"/>
        <v>0</v>
      </c>
      <c r="R13" s="12">
        <f t="shared" si="3"/>
        <v>0</v>
      </c>
      <c r="S13" s="9"/>
      <c r="T13" s="9"/>
    </row>
    <row r="14" spans="1:20">
      <c r="C14" t="e">
        <f>INDEX('Liste '!$A$2:$D$168,MATCH(D14,'Liste '!$A$2:$A$168,0),2)</f>
        <v>#N/A</v>
      </c>
      <c r="E14" t="e">
        <f>INDEX('Liste '!$A$2:$D$168,MATCH(D14,'Liste '!$A$2:$A$168,0),3)</f>
        <v>#N/A</v>
      </c>
      <c r="F14" s="3" t="e">
        <f>INDEX('Liste '!$A$2:$D$168,MATCH(D14,'Liste '!$A$2:$A$168,0),4)</f>
        <v>#N/A</v>
      </c>
      <c r="H14" s="4" t="e">
        <f t="shared" si="1"/>
        <v>#N/A</v>
      </c>
      <c r="I14" s="4" t="e">
        <f t="shared" si="4"/>
        <v>#N/A</v>
      </c>
      <c r="J14" s="4" t="e">
        <f t="shared" si="5"/>
        <v>#N/A</v>
      </c>
      <c r="K14" s="4" t="e">
        <f t="shared" si="2"/>
        <v>#N/A</v>
      </c>
      <c r="M14" s="12">
        <f t="shared" si="0"/>
        <v>0</v>
      </c>
      <c r="R14" s="12">
        <f t="shared" si="3"/>
        <v>0</v>
      </c>
      <c r="S14" s="9"/>
      <c r="T14" s="9"/>
    </row>
    <row r="15" spans="1:20">
      <c r="C15" t="e">
        <f>INDEX('Liste '!$A$2:$D$168,MATCH(D15,'Liste '!$A$2:$A$168,0),2)</f>
        <v>#N/A</v>
      </c>
      <c r="E15" t="e">
        <f>INDEX('Liste '!$A$2:$D$168,MATCH(D15,'Liste '!$A$2:$A$168,0),3)</f>
        <v>#N/A</v>
      </c>
      <c r="F15" s="3" t="e">
        <f>INDEX('Liste '!$A$2:$D$168,MATCH(D15,'Liste '!$A$2:$A$168,0),4)</f>
        <v>#N/A</v>
      </c>
      <c r="H15" s="4" t="e">
        <f t="shared" si="1"/>
        <v>#N/A</v>
      </c>
      <c r="I15" s="4" t="e">
        <f t="shared" si="4"/>
        <v>#N/A</v>
      </c>
      <c r="J15" s="4" t="e">
        <f t="shared" si="5"/>
        <v>#N/A</v>
      </c>
      <c r="K15" s="4" t="e">
        <f t="shared" si="2"/>
        <v>#N/A</v>
      </c>
      <c r="M15" s="12">
        <f t="shared" si="0"/>
        <v>0</v>
      </c>
      <c r="R15" s="12">
        <f t="shared" si="3"/>
        <v>0</v>
      </c>
      <c r="S15" s="9"/>
      <c r="T15" s="9"/>
    </row>
    <row r="16" spans="1:20" s="10" customFormat="1">
      <c r="A16" s="64"/>
      <c r="B16" s="64"/>
      <c r="C16" t="e">
        <f>INDEX('Liste '!$A$2:$D$168,MATCH(D16,'Liste '!$A$2:$A$168,0),2)</f>
        <v>#N/A</v>
      </c>
      <c r="D16"/>
      <c r="E16" t="e">
        <f>INDEX('Liste '!$A$2:$D$168,MATCH(D16,'Liste '!$A$2:$A$168,0),3)</f>
        <v>#N/A</v>
      </c>
      <c r="F16" s="65" t="e">
        <f>INDEX('Liste '!$A$2:$D$168,MATCH(D16,'Liste '!$A$2:$A$168,0),4)</f>
        <v>#N/A</v>
      </c>
      <c r="G16" s="66"/>
      <c r="H16" s="67" t="e">
        <f t="shared" si="1"/>
        <v>#N/A</v>
      </c>
      <c r="I16" s="67" t="e">
        <f t="shared" si="4"/>
        <v>#N/A</v>
      </c>
      <c r="J16" s="67" t="e">
        <f t="shared" si="5"/>
        <v>#N/A</v>
      </c>
      <c r="K16" s="67" t="e">
        <f>J16-H16</f>
        <v>#N/A</v>
      </c>
      <c r="L16" s="68"/>
      <c r="M16" s="69">
        <f t="shared" si="0"/>
        <v>0</v>
      </c>
      <c r="N16" s="70"/>
      <c r="O16" s="70"/>
      <c r="P16" s="70"/>
      <c r="Q16"/>
      <c r="R16" s="12">
        <f t="shared" si="3"/>
        <v>0</v>
      </c>
      <c r="S16" s="9"/>
      <c r="T16" s="9"/>
    </row>
    <row r="17" spans="1:28">
      <c r="C17" t="e">
        <f>INDEX('Liste '!$A$2:$D$168,MATCH(D17,'Liste '!$A$2:$A$168,0),2)</f>
        <v>#N/A</v>
      </c>
      <c r="E17" t="e">
        <f>INDEX('Liste '!$A$2:$D$168,MATCH(D17,'Liste '!$A$2:$A$168,0),3)</f>
        <v>#N/A</v>
      </c>
      <c r="F17" s="3" t="e">
        <f>INDEX('Liste '!$A$2:$D$168,MATCH(D17,'Liste '!$A$2:$A$168,0),4)</f>
        <v>#N/A</v>
      </c>
      <c r="H17" s="4" t="e">
        <f t="shared" si="1"/>
        <v>#N/A</v>
      </c>
      <c r="I17" s="4" t="e">
        <f t="shared" si="4"/>
        <v>#N/A</v>
      </c>
      <c r="J17" s="4" t="e">
        <f>K16</f>
        <v>#N/A</v>
      </c>
      <c r="K17" s="4" t="e">
        <f t="shared" ref="K17:K85" si="6">J17-H17</f>
        <v>#N/A</v>
      </c>
      <c r="M17" s="12">
        <f t="shared" si="0"/>
        <v>0</v>
      </c>
      <c r="R17" s="12">
        <f t="shared" si="3"/>
        <v>0</v>
      </c>
      <c r="S17" s="9"/>
      <c r="T17" s="9"/>
    </row>
    <row r="18" spans="1:28">
      <c r="C18" t="e">
        <f>INDEX('Liste '!$A$2:$D$168,MATCH(D18,'Liste '!$A$2:$A$168,0),2)</f>
        <v>#N/A</v>
      </c>
      <c r="E18" t="e">
        <f>INDEX('Liste '!$A$2:$D$168,MATCH(D18,'Liste '!$A$2:$A$168,0),3)</f>
        <v>#N/A</v>
      </c>
      <c r="F18" s="3" t="e">
        <f>INDEX('Liste '!$A$2:$D$168,MATCH(D18,'Liste '!$A$2:$A$168,0),4)</f>
        <v>#N/A</v>
      </c>
      <c r="H18" s="4" t="e">
        <f t="shared" si="1"/>
        <v>#N/A</v>
      </c>
      <c r="I18" s="4" t="e">
        <f t="shared" si="4"/>
        <v>#N/A</v>
      </c>
      <c r="J18" s="4" t="e">
        <f t="shared" ref="J18:J86" si="7">K17</f>
        <v>#N/A</v>
      </c>
      <c r="K18" s="4" t="e">
        <f t="shared" si="6"/>
        <v>#N/A</v>
      </c>
      <c r="M18" s="12">
        <f t="shared" si="0"/>
        <v>0</v>
      </c>
      <c r="R18" s="12">
        <f t="shared" si="3"/>
        <v>0</v>
      </c>
      <c r="S18" s="9"/>
      <c r="T18" s="9"/>
    </row>
    <row r="19" spans="1:28">
      <c r="C19" t="e">
        <f>INDEX('Liste '!$A$2:$D$168,MATCH(D19,'Liste '!$A$2:$A$168,0),2)</f>
        <v>#N/A</v>
      </c>
      <c r="E19" t="e">
        <f>INDEX('Liste '!$A$2:$D$168,MATCH(D19,'Liste '!$A$2:$A$168,0),3)</f>
        <v>#N/A</v>
      </c>
      <c r="F19" s="3" t="e">
        <f>INDEX('Liste '!$A$2:$D$168,MATCH(D19,'Liste '!$A$2:$A$168,0),4)</f>
        <v>#N/A</v>
      </c>
      <c r="H19" s="4" t="e">
        <f t="shared" si="1"/>
        <v>#N/A</v>
      </c>
      <c r="I19" s="4" t="e">
        <f t="shared" si="4"/>
        <v>#N/A</v>
      </c>
      <c r="J19" s="4" t="e">
        <f t="shared" si="7"/>
        <v>#N/A</v>
      </c>
      <c r="K19" s="4" t="e">
        <f t="shared" si="6"/>
        <v>#N/A</v>
      </c>
      <c r="M19" s="12">
        <f t="shared" si="0"/>
        <v>0</v>
      </c>
      <c r="R19" s="12">
        <f t="shared" si="3"/>
        <v>0</v>
      </c>
      <c r="S19" s="9"/>
      <c r="T19" s="9"/>
    </row>
    <row r="20" spans="1:28">
      <c r="C20" t="e">
        <f>INDEX('Liste '!$A$2:$D$168,MATCH(D20,'Liste '!$A$2:$A$168,0),2)</f>
        <v>#N/A</v>
      </c>
      <c r="E20" t="e">
        <f>INDEX('Liste '!$A$2:$D$168,MATCH(D20,'Liste '!$A$2:$A$168,0),3)</f>
        <v>#N/A</v>
      </c>
      <c r="F20" s="3" t="e">
        <f>INDEX('Liste '!$A$2:$D$168,MATCH(D20,'Liste '!$A$2:$A$168,0),4)</f>
        <v>#N/A</v>
      </c>
      <c r="H20" s="4" t="e">
        <f t="shared" si="1"/>
        <v>#N/A</v>
      </c>
      <c r="I20" s="4" t="e">
        <f t="shared" si="4"/>
        <v>#N/A</v>
      </c>
      <c r="J20" s="4" t="e">
        <f t="shared" si="7"/>
        <v>#N/A</v>
      </c>
      <c r="K20" s="4" t="e">
        <f t="shared" si="6"/>
        <v>#N/A</v>
      </c>
      <c r="M20" s="12">
        <f t="shared" si="0"/>
        <v>0</v>
      </c>
      <c r="R20" s="12">
        <f t="shared" si="3"/>
        <v>0</v>
      </c>
      <c r="S20" s="9"/>
      <c r="T20" s="9"/>
    </row>
    <row r="21" spans="1:28">
      <c r="C21" t="e">
        <f>INDEX('Liste '!$A$2:$D$168,MATCH(D21,'Liste '!$A$2:$A$168,0),2)</f>
        <v>#N/A</v>
      </c>
      <c r="E21" t="e">
        <f>INDEX('Liste '!$A$2:$D$168,MATCH(D21,'Liste '!$A$2:$A$168,0),3)</f>
        <v>#N/A</v>
      </c>
      <c r="F21" s="3" t="e">
        <f>INDEX('Liste '!$A$2:$D$168,MATCH(D21,'Liste '!$A$2:$A$168,0),4)</f>
        <v>#N/A</v>
      </c>
      <c r="H21" s="4" t="e">
        <f t="shared" si="1"/>
        <v>#N/A</v>
      </c>
      <c r="I21" s="4" t="e">
        <f t="shared" si="4"/>
        <v>#N/A</v>
      </c>
      <c r="J21" s="4" t="e">
        <f t="shared" si="7"/>
        <v>#N/A</v>
      </c>
      <c r="K21" s="4" t="e">
        <f t="shared" si="6"/>
        <v>#N/A</v>
      </c>
      <c r="M21" s="12">
        <f t="shared" si="0"/>
        <v>0</v>
      </c>
      <c r="R21" s="12">
        <f t="shared" si="3"/>
        <v>0</v>
      </c>
      <c r="S21" s="9"/>
      <c r="T21" s="9"/>
    </row>
    <row r="22" spans="1:28">
      <c r="C22" t="e">
        <f>INDEX('Liste '!$A$2:$D$168,MATCH(D22,'Liste '!$A$2:$A$168,0),2)</f>
        <v>#N/A</v>
      </c>
      <c r="E22" t="e">
        <f>INDEX('Liste '!$A$2:$D$168,MATCH(D22,'Liste '!$A$2:$A$168,0),3)</f>
        <v>#N/A</v>
      </c>
      <c r="F22" s="3" t="e">
        <f>INDEX('Liste '!$A$2:$D$168,MATCH(D22,'Liste '!$A$2:$A$168,0),4)</f>
        <v>#N/A</v>
      </c>
      <c r="H22" s="4" t="e">
        <f t="shared" si="1"/>
        <v>#N/A</v>
      </c>
      <c r="I22" s="4" t="e">
        <f t="shared" si="4"/>
        <v>#N/A</v>
      </c>
      <c r="J22" s="4" t="e">
        <f t="shared" si="7"/>
        <v>#N/A</v>
      </c>
      <c r="K22" s="4" t="e">
        <f t="shared" si="6"/>
        <v>#N/A</v>
      </c>
      <c r="M22" s="12">
        <f t="shared" si="0"/>
        <v>0</v>
      </c>
      <c r="R22" s="12">
        <f t="shared" si="3"/>
        <v>0</v>
      </c>
      <c r="S22" s="9"/>
      <c r="T22" s="9"/>
    </row>
    <row r="23" spans="1:28">
      <c r="C23" t="e">
        <f>INDEX('Liste '!$A$2:$D$168,MATCH(D23,'Liste '!$A$2:$A$168,0),2)</f>
        <v>#N/A</v>
      </c>
      <c r="E23" t="e">
        <f>INDEX('Liste '!$A$2:$D$168,MATCH(D23,'Liste '!$A$2:$A$168,0),3)</f>
        <v>#N/A</v>
      </c>
      <c r="F23" s="3" t="e">
        <f>INDEX('Liste '!$A$2:$D$168,MATCH(D23,'Liste '!$A$2:$A$168,0),4)</f>
        <v>#N/A</v>
      </c>
      <c r="H23" s="4" t="e">
        <f t="shared" si="1"/>
        <v>#N/A</v>
      </c>
      <c r="I23" s="4" t="e">
        <f t="shared" si="4"/>
        <v>#N/A</v>
      </c>
      <c r="J23" s="4" t="e">
        <f t="shared" si="7"/>
        <v>#N/A</v>
      </c>
      <c r="K23" s="4" t="e">
        <f t="shared" si="6"/>
        <v>#N/A</v>
      </c>
      <c r="M23" s="12">
        <f t="shared" si="0"/>
        <v>0</v>
      </c>
      <c r="R23" s="12">
        <f t="shared" si="3"/>
        <v>0</v>
      </c>
      <c r="S23" s="9"/>
      <c r="T23" s="9"/>
    </row>
    <row r="24" spans="1:28">
      <c r="C24" t="e">
        <f>INDEX('Liste '!$A$2:$D$168,MATCH(D24,'Liste '!$A$2:$A$168,0),2)</f>
        <v>#N/A</v>
      </c>
      <c r="E24" t="e">
        <f>INDEX('Liste '!$A$2:$D$168,MATCH(D24,'Liste '!$A$2:$A$168,0),3)</f>
        <v>#N/A</v>
      </c>
      <c r="F24" s="3" t="e">
        <f>INDEX('Liste '!$A$2:$D$168,MATCH(D24,'Liste '!$A$2:$A$168,0),4)</f>
        <v>#N/A</v>
      </c>
      <c r="H24" s="4" t="e">
        <f t="shared" si="1"/>
        <v>#N/A</v>
      </c>
      <c r="I24" s="4" t="e">
        <f t="shared" si="4"/>
        <v>#N/A</v>
      </c>
      <c r="J24" s="4" t="e">
        <f t="shared" si="7"/>
        <v>#N/A</v>
      </c>
      <c r="K24" s="4" t="e">
        <f t="shared" si="6"/>
        <v>#N/A</v>
      </c>
      <c r="M24" s="12">
        <f t="shared" si="0"/>
        <v>0</v>
      </c>
      <c r="R24" s="12">
        <f t="shared" si="3"/>
        <v>0</v>
      </c>
      <c r="S24" s="9"/>
      <c r="T24" s="9"/>
    </row>
    <row r="25" spans="1:28">
      <c r="C25" t="e">
        <f>INDEX('Liste '!$A$2:$D$168,MATCH(D25,'Liste '!$A$2:$A$168,0),2)</f>
        <v>#N/A</v>
      </c>
      <c r="E25" t="e">
        <f>INDEX('Liste '!$A$2:$D$168,MATCH(D25,'Liste '!$A$2:$A$168,0),3)</f>
        <v>#N/A</v>
      </c>
      <c r="F25" s="3" t="e">
        <f>INDEX('Liste '!$A$2:$D$168,MATCH(D25,'Liste '!$A$2:$A$168,0),4)</f>
        <v>#N/A</v>
      </c>
      <c r="H25" s="4" t="e">
        <f t="shared" si="1"/>
        <v>#N/A</v>
      </c>
      <c r="I25" s="4" t="e">
        <f t="shared" si="4"/>
        <v>#N/A</v>
      </c>
      <c r="J25" s="4" t="e">
        <f t="shared" si="7"/>
        <v>#N/A</v>
      </c>
      <c r="K25" s="4" t="e">
        <f t="shared" si="6"/>
        <v>#N/A</v>
      </c>
      <c r="M25" s="12">
        <f t="shared" si="0"/>
        <v>0</v>
      </c>
      <c r="R25" s="12">
        <f t="shared" si="3"/>
        <v>0</v>
      </c>
      <c r="S25" s="9"/>
      <c r="T25" s="9"/>
    </row>
    <row r="26" spans="1:28">
      <c r="C26" t="e">
        <f>INDEX('Liste '!$A$2:$D$168,MATCH(D26,'Liste '!$A$2:$A$168,0),2)</f>
        <v>#N/A</v>
      </c>
      <c r="E26" t="e">
        <f>INDEX('Liste '!$A$2:$D$168,MATCH(D26,'Liste '!$A$2:$A$168,0),3)</f>
        <v>#N/A</v>
      </c>
      <c r="F26" s="3" t="e">
        <f>INDEX('Liste '!$A$2:$D$168,MATCH(D26,'Liste '!$A$2:$A$168,0),4)</f>
        <v>#N/A</v>
      </c>
      <c r="H26" s="4" t="e">
        <f t="shared" si="1"/>
        <v>#N/A</v>
      </c>
      <c r="I26" s="4" t="e">
        <f t="shared" si="4"/>
        <v>#N/A</v>
      </c>
      <c r="J26" s="4" t="e">
        <f t="shared" si="7"/>
        <v>#N/A</v>
      </c>
      <c r="K26" s="4" t="e">
        <f t="shared" si="6"/>
        <v>#N/A</v>
      </c>
      <c r="M26" s="12">
        <f t="shared" si="0"/>
        <v>0</v>
      </c>
      <c r="R26" s="12">
        <f t="shared" si="3"/>
        <v>0</v>
      </c>
      <c r="S26" s="9"/>
      <c r="T26" s="9"/>
    </row>
    <row r="27" spans="1:28">
      <c r="C27" t="e">
        <f>INDEX('Liste '!$A$2:$D$168,MATCH(D27,'Liste '!$A$2:$A$168,0),2)</f>
        <v>#N/A</v>
      </c>
      <c r="E27" t="e">
        <f>INDEX('Liste '!$A$2:$D$168,MATCH(D27,'Liste '!$A$2:$A$168,0),3)</f>
        <v>#N/A</v>
      </c>
      <c r="F27" s="3" t="e">
        <f>INDEX('Liste '!$A$2:$D$168,MATCH(D27,'Liste '!$A$2:$A$168,0),4)</f>
        <v>#N/A</v>
      </c>
      <c r="H27" s="4" t="e">
        <f t="shared" si="1"/>
        <v>#N/A</v>
      </c>
      <c r="I27" s="4" t="e">
        <f t="shared" si="4"/>
        <v>#N/A</v>
      </c>
      <c r="J27" s="4" t="e">
        <f t="shared" si="7"/>
        <v>#N/A</v>
      </c>
      <c r="K27" s="4" t="e">
        <f t="shared" si="6"/>
        <v>#N/A</v>
      </c>
      <c r="M27" s="12">
        <f t="shared" si="0"/>
        <v>0</v>
      </c>
      <c r="R27" s="12">
        <f t="shared" si="3"/>
        <v>0</v>
      </c>
      <c r="S27" s="9"/>
      <c r="T27" s="9"/>
    </row>
    <row r="28" spans="1:28" ht="16.5">
      <c r="A28" s="23"/>
      <c r="B28" s="23"/>
      <c r="C28" t="e">
        <f>INDEX('Liste '!$A$2:$D$168,MATCH(D28,'Liste '!$A$2:$A$168,0),2)</f>
        <v>#N/A</v>
      </c>
      <c r="E28" t="e">
        <f>INDEX('Liste '!$A$2:$D$168,MATCH(D28,'Liste '!$A$2:$A$168,0),3)</f>
        <v>#N/A</v>
      </c>
      <c r="F28" s="3" t="e">
        <f>INDEX('Liste '!$A$2:$D$168,MATCH(D28,'Liste '!$A$2:$A$168,0),4)</f>
        <v>#N/A</v>
      </c>
      <c r="H28" s="4" t="e">
        <f t="shared" si="1"/>
        <v>#N/A</v>
      </c>
      <c r="I28" s="4" t="e">
        <f t="shared" si="4"/>
        <v>#N/A</v>
      </c>
      <c r="J28" s="4" t="e">
        <f t="shared" si="7"/>
        <v>#N/A</v>
      </c>
      <c r="K28" s="4" t="e">
        <f t="shared" si="6"/>
        <v>#N/A</v>
      </c>
      <c r="M28" s="12">
        <f t="shared" si="0"/>
        <v>0</v>
      </c>
      <c r="R28" s="12">
        <f t="shared" si="3"/>
        <v>0</v>
      </c>
      <c r="S28" s="9"/>
      <c r="T28" s="9"/>
    </row>
    <row r="29" spans="1:28" ht="16.5">
      <c r="A29" s="23"/>
      <c r="B29" s="23"/>
      <c r="C29" t="e">
        <f>INDEX('Liste '!$A$2:$D$168,MATCH(D29,'Liste '!$A$2:$A$168,0),2)</f>
        <v>#N/A</v>
      </c>
      <c r="E29" t="e">
        <f>INDEX('Liste '!$A$2:$D$168,MATCH(D29,'Liste '!$A$2:$A$168,0),3)</f>
        <v>#N/A</v>
      </c>
      <c r="F29" s="3" t="e">
        <f>INDEX('Liste '!$A$2:$D$168,MATCH(D29,'Liste '!$A$2:$A$168,0),4)</f>
        <v>#N/A</v>
      </c>
      <c r="H29" s="4" t="e">
        <f t="shared" si="1"/>
        <v>#N/A</v>
      </c>
      <c r="I29" s="4" t="e">
        <f t="shared" si="4"/>
        <v>#N/A</v>
      </c>
      <c r="J29" s="4" t="e">
        <f t="shared" si="7"/>
        <v>#N/A</v>
      </c>
      <c r="K29" s="4" t="e">
        <f>J29-H29</f>
        <v>#N/A</v>
      </c>
      <c r="M29" s="12">
        <f t="shared" si="0"/>
        <v>0</v>
      </c>
      <c r="R29" s="12">
        <f t="shared" si="3"/>
        <v>0</v>
      </c>
      <c r="S29" s="9"/>
      <c r="T29" s="9"/>
    </row>
    <row r="30" spans="1:28" ht="16.5">
      <c r="A30" s="23"/>
      <c r="B30" s="23"/>
      <c r="C30" t="e">
        <f>INDEX('Liste '!$A$2:$D$168,MATCH(D30,'Liste '!$A$2:$A$168,0),2)</f>
        <v>#N/A</v>
      </c>
      <c r="E30" t="e">
        <f>INDEX('Liste '!$A$2:$D$168,MATCH(D30,'Liste '!$A$2:$A$168,0),3)</f>
        <v>#N/A</v>
      </c>
      <c r="F30" s="3" t="e">
        <f>INDEX('Liste '!$A$2:$D$168,MATCH(D30,'Liste '!$A$2:$A$168,0),4)</f>
        <v>#N/A</v>
      </c>
      <c r="H30" s="4" t="e">
        <f t="shared" si="1"/>
        <v>#N/A</v>
      </c>
      <c r="I30" s="4" t="e">
        <f t="shared" si="4"/>
        <v>#N/A</v>
      </c>
      <c r="J30" s="4" t="e">
        <f t="shared" si="7"/>
        <v>#N/A</v>
      </c>
      <c r="K30" s="4" t="e">
        <f>J30-H30</f>
        <v>#N/A</v>
      </c>
      <c r="M30" s="12">
        <f>L30-G30</f>
        <v>0</v>
      </c>
      <c r="R30" s="12">
        <f>N30-O30</f>
        <v>0</v>
      </c>
      <c r="S30" s="9"/>
      <c r="T30" s="9"/>
    </row>
    <row r="31" spans="1:28" ht="16.5">
      <c r="A31" s="23"/>
      <c r="B31" s="23"/>
      <c r="C31" t="e">
        <f>INDEX('Liste '!$A$2:$D$168,MATCH(D31,'Liste '!$A$2:$A$168,0),2)</f>
        <v>#N/A</v>
      </c>
      <c r="E31" t="e">
        <f>INDEX('Liste '!$A$2:$D$168,MATCH(D31,'Liste '!$A$2:$A$168,0),3)</f>
        <v>#N/A</v>
      </c>
      <c r="F31" s="3" t="e">
        <f>INDEX('Liste '!$A$2:$D$168,MATCH(D31,'Liste '!$A$2:$A$168,0),4)</f>
        <v>#N/A</v>
      </c>
      <c r="H31" s="4" t="e">
        <f t="shared" ref="H31" si="8">F31*G31</f>
        <v>#N/A</v>
      </c>
      <c r="I31" s="4" t="e">
        <f t="shared" ref="I31" si="9">I30+H31</f>
        <v>#N/A</v>
      </c>
      <c r="J31" s="4" t="e">
        <f t="shared" ref="J31" si="10">K30</f>
        <v>#N/A</v>
      </c>
      <c r="K31" s="4" t="e">
        <f>J31-H31</f>
        <v>#N/A</v>
      </c>
      <c r="M31" s="12">
        <f>L31-G31</f>
        <v>0</v>
      </c>
      <c r="R31" s="12">
        <f>N31-O31</f>
        <v>0</v>
      </c>
      <c r="S31" s="9"/>
      <c r="T31" s="9"/>
    </row>
    <row r="32" spans="1:28" s="11" customFormat="1" ht="16.5">
      <c r="A32" s="23"/>
      <c r="B32" s="23"/>
      <c r="C32" t="e">
        <f>INDEX('Liste '!$A$2:$D$168,MATCH(D32,'Liste '!$A$2:$A$168,0),2)</f>
        <v>#N/A</v>
      </c>
      <c r="D32"/>
      <c r="E32" t="e">
        <f>INDEX('Liste '!$A$2:$D$168,MATCH(D32,'Liste '!$A$2:$A$168,0),3)</f>
        <v>#N/A</v>
      </c>
      <c r="F32" s="3" t="e">
        <f>INDEX('Liste '!$A$2:$D$168,MATCH(D32,'Liste '!$A$2:$A$168,0),4)</f>
        <v>#N/A</v>
      </c>
      <c r="G32" s="27"/>
      <c r="H32" s="4" t="e">
        <f t="shared" si="1"/>
        <v>#N/A</v>
      </c>
      <c r="I32" s="4" t="e">
        <f>I29+H32</f>
        <v>#N/A</v>
      </c>
      <c r="J32" s="4" t="e">
        <f>K28</f>
        <v>#N/A</v>
      </c>
      <c r="K32" s="4" t="e">
        <f t="shared" si="6"/>
        <v>#N/A</v>
      </c>
      <c r="L32" s="32"/>
      <c r="M32" s="12">
        <f t="shared" si="0"/>
        <v>0</v>
      </c>
      <c r="N32" s="9"/>
      <c r="O32" s="9"/>
      <c r="P32" s="9"/>
      <c r="Q32"/>
      <c r="R32" s="12">
        <f t="shared" si="3"/>
        <v>0</v>
      </c>
      <c r="S32" s="9"/>
      <c r="T32" s="9"/>
      <c r="U32" s="2"/>
      <c r="V32" s="2"/>
      <c r="W32" s="2"/>
      <c r="X32" s="2"/>
      <c r="Y32" s="2"/>
      <c r="Z32" s="2"/>
      <c r="AA32" s="2"/>
      <c r="AB32" s="2"/>
    </row>
    <row r="33" spans="1:20" ht="16.5">
      <c r="A33" s="72"/>
      <c r="B33" s="73"/>
      <c r="C33" s="73"/>
      <c r="D33" s="73"/>
      <c r="E33" s="74" t="s">
        <v>52</v>
      </c>
      <c r="F33" s="75"/>
      <c r="G33" s="76"/>
      <c r="H33" s="77"/>
      <c r="I33" s="77"/>
      <c r="J33" s="77" t="e">
        <f>K32</f>
        <v>#N/A</v>
      </c>
      <c r="K33" s="77"/>
      <c r="L33" s="78"/>
      <c r="M33" s="79"/>
      <c r="N33" s="80"/>
      <c r="O33" s="80"/>
      <c r="P33" s="80"/>
      <c r="Q33" s="81"/>
      <c r="R33" s="81"/>
      <c r="S33" s="82"/>
      <c r="T33" s="82"/>
    </row>
    <row r="34" spans="1:20" ht="16.5">
      <c r="A34" s="23"/>
      <c r="B34" s="23"/>
      <c r="C34" t="e">
        <f>INDEX('Liste '!$A$2:$D$168,MATCH(D34,'Liste '!$A$2:$A$168,0),2)</f>
        <v>#N/A</v>
      </c>
      <c r="D34" s="23"/>
      <c r="E34" t="e">
        <f>INDEX('Liste '!$A$2:$D$168,MATCH(D34,'Liste '!$A$2:$A$168,0),3)</f>
        <v>#N/A</v>
      </c>
      <c r="F34" s="3" t="e">
        <f>INDEX('Liste '!$A$2:$D$168,MATCH(D34,'Liste '!$A$2:$A$168,0),4)</f>
        <v>#N/A</v>
      </c>
      <c r="H34" s="4" t="e">
        <f t="shared" si="1"/>
        <v>#N/A</v>
      </c>
      <c r="I34" s="4" t="e">
        <f t="shared" si="4"/>
        <v>#N/A</v>
      </c>
      <c r="J34" s="4" t="e">
        <f>K32</f>
        <v>#N/A</v>
      </c>
      <c r="K34" s="4" t="e">
        <f t="shared" si="6"/>
        <v>#N/A</v>
      </c>
      <c r="M34" s="12">
        <f t="shared" si="0"/>
        <v>0</v>
      </c>
      <c r="R34" s="12">
        <f t="shared" si="3"/>
        <v>0</v>
      </c>
      <c r="S34" s="9"/>
      <c r="T34" s="9"/>
    </row>
    <row r="35" spans="1:20" ht="16.5">
      <c r="A35" s="23"/>
      <c r="B35" s="23"/>
      <c r="C35" t="e">
        <f>INDEX('Liste '!$A$2:$D$168,MATCH(D35,'Liste '!$A$2:$A$168,0),2)</f>
        <v>#N/A</v>
      </c>
      <c r="D35" s="23"/>
      <c r="E35" t="e">
        <f>INDEX('Liste '!$A$2:$D$168,MATCH(D35,'Liste '!$A$2:$A$168,0),3)</f>
        <v>#N/A</v>
      </c>
      <c r="F35" s="3" t="e">
        <f>INDEX('Liste '!$A$2:$D$168,MATCH(D35,'Liste '!$A$2:$A$168,0),4)</f>
        <v>#N/A</v>
      </c>
      <c r="H35" s="4" t="e">
        <f t="shared" si="1"/>
        <v>#N/A</v>
      </c>
      <c r="I35" s="4" t="e">
        <f t="shared" si="4"/>
        <v>#N/A</v>
      </c>
      <c r="J35" s="4" t="e">
        <f>K34</f>
        <v>#N/A</v>
      </c>
      <c r="K35" s="4" t="e">
        <f t="shared" si="6"/>
        <v>#N/A</v>
      </c>
      <c r="M35" s="12">
        <f t="shared" si="0"/>
        <v>0</v>
      </c>
      <c r="R35" s="12">
        <f t="shared" si="3"/>
        <v>0</v>
      </c>
      <c r="S35" s="9"/>
      <c r="T35" s="9"/>
    </row>
    <row r="36" spans="1:20">
      <c r="C36" t="e">
        <f>INDEX('Liste '!$A$2:$D$168,MATCH(D36,'Liste '!$A$2:$A$168,0),2)</f>
        <v>#N/A</v>
      </c>
      <c r="E36" t="e">
        <f>INDEX('Liste '!$A$2:$D$168,MATCH(D36,'Liste '!$A$2:$A$168,0),3)</f>
        <v>#N/A</v>
      </c>
      <c r="F36" s="3" t="e">
        <f>INDEX('Liste '!$A$2:$D$168,MATCH(D36,'Liste '!$A$2:$A$168,0),4)</f>
        <v>#N/A</v>
      </c>
      <c r="H36" s="4" t="e">
        <f t="shared" si="1"/>
        <v>#N/A</v>
      </c>
      <c r="I36" s="4" t="e">
        <f>I35+H36</f>
        <v>#N/A</v>
      </c>
      <c r="J36" s="4" t="e">
        <f>K35</f>
        <v>#N/A</v>
      </c>
      <c r="K36" s="4" t="e">
        <f t="shared" si="6"/>
        <v>#N/A</v>
      </c>
      <c r="M36" s="12">
        <f t="shared" si="0"/>
        <v>0</v>
      </c>
      <c r="R36" s="12">
        <f t="shared" si="3"/>
        <v>0</v>
      </c>
      <c r="S36" s="9"/>
      <c r="T36" s="9"/>
    </row>
    <row r="37" spans="1:20">
      <c r="C37" t="e">
        <f>INDEX('Liste '!$A$2:$D$168,MATCH(D37,'Liste '!$A$2:$A$168,0),2)</f>
        <v>#N/A</v>
      </c>
      <c r="E37" t="e">
        <f>INDEX('Liste '!$A$2:$D$168,MATCH(D37,'Liste '!$A$2:$A$168,0),3)</f>
        <v>#N/A</v>
      </c>
      <c r="F37" s="3" t="e">
        <f>INDEX('Liste '!$A$2:$D$168,MATCH(D37,'Liste '!$A$2:$A$168,0),4)</f>
        <v>#N/A</v>
      </c>
      <c r="H37" s="4" t="e">
        <f t="shared" si="1"/>
        <v>#N/A</v>
      </c>
      <c r="I37" s="4" t="e">
        <f t="shared" si="4"/>
        <v>#N/A</v>
      </c>
      <c r="J37" s="4" t="e">
        <f t="shared" si="7"/>
        <v>#N/A</v>
      </c>
      <c r="K37" s="4" t="e">
        <f t="shared" si="6"/>
        <v>#N/A</v>
      </c>
      <c r="M37" s="12">
        <f t="shared" si="0"/>
        <v>0</v>
      </c>
      <c r="R37" s="12">
        <f t="shared" si="3"/>
        <v>0</v>
      </c>
      <c r="S37" s="9"/>
      <c r="T37" s="9"/>
    </row>
    <row r="38" spans="1:20">
      <c r="C38" t="e">
        <f>INDEX('Liste '!$A$2:$D$168,MATCH(D38,'Liste '!$A$2:$A$168,0),2)</f>
        <v>#N/A</v>
      </c>
      <c r="E38" t="e">
        <f>INDEX('Liste '!$A$2:$D$168,MATCH(D38,'Liste '!$A$2:$A$168,0),3)</f>
        <v>#N/A</v>
      </c>
      <c r="F38" s="3" t="e">
        <f>INDEX('Liste '!$A$2:$D$168,MATCH(D38,'Liste '!$A$2:$A$168,0),4)</f>
        <v>#N/A</v>
      </c>
      <c r="H38" s="4" t="e">
        <f t="shared" si="1"/>
        <v>#N/A</v>
      </c>
      <c r="I38" s="4" t="e">
        <f t="shared" si="4"/>
        <v>#N/A</v>
      </c>
      <c r="J38" s="4" t="e">
        <f t="shared" si="7"/>
        <v>#N/A</v>
      </c>
      <c r="K38" s="4" t="e">
        <f t="shared" si="6"/>
        <v>#N/A</v>
      </c>
      <c r="M38" s="12">
        <f t="shared" si="0"/>
        <v>0</v>
      </c>
      <c r="R38" s="12">
        <f t="shared" si="3"/>
        <v>0</v>
      </c>
      <c r="S38" s="9"/>
      <c r="T38" s="9"/>
    </row>
    <row r="39" spans="1:20">
      <c r="C39" t="e">
        <f>INDEX('Liste '!$A$2:$D$168,MATCH(D39,'Liste '!$A$2:$A$168,0),2)</f>
        <v>#N/A</v>
      </c>
      <c r="E39" t="e">
        <f>INDEX('Liste '!$A$2:$D$168,MATCH(D39,'Liste '!$A$2:$A$168,0),3)</f>
        <v>#N/A</v>
      </c>
      <c r="F39" s="3" t="e">
        <f>INDEX('Liste '!$A$2:$D$168,MATCH(D39,'Liste '!$A$2:$A$168,0),4)</f>
        <v>#N/A</v>
      </c>
      <c r="G39" s="28"/>
      <c r="H39" s="4" t="e">
        <f t="shared" si="1"/>
        <v>#N/A</v>
      </c>
      <c r="I39" s="4" t="e">
        <f t="shared" si="4"/>
        <v>#N/A</v>
      </c>
      <c r="J39" s="4" t="e">
        <f t="shared" si="7"/>
        <v>#N/A</v>
      </c>
      <c r="K39" s="4" t="e">
        <f t="shared" si="6"/>
        <v>#N/A</v>
      </c>
      <c r="M39" s="12">
        <f t="shared" si="0"/>
        <v>0</v>
      </c>
      <c r="R39" s="12">
        <f t="shared" si="3"/>
        <v>0</v>
      </c>
      <c r="S39" s="9"/>
      <c r="T39" s="9"/>
    </row>
    <row r="40" spans="1:20">
      <c r="C40" t="e">
        <f>INDEX('Liste '!$A$2:$D$168,MATCH(D40,'Liste '!$A$2:$A$168,0),2)</f>
        <v>#N/A</v>
      </c>
      <c r="E40" t="e">
        <f>INDEX('Liste '!$A$2:$D$168,MATCH(D40,'Liste '!$A$2:$A$168,0),3)</f>
        <v>#N/A</v>
      </c>
      <c r="F40" s="3" t="e">
        <f>INDEX('Liste '!$A$2:$D$168,MATCH(D40,'Liste '!$A$2:$A$168,0),4)</f>
        <v>#N/A</v>
      </c>
      <c r="H40" s="4" t="e">
        <f t="shared" si="1"/>
        <v>#N/A</v>
      </c>
      <c r="I40" s="4" t="e">
        <f t="shared" si="4"/>
        <v>#N/A</v>
      </c>
      <c r="J40" s="4" t="e">
        <f t="shared" si="7"/>
        <v>#N/A</v>
      </c>
      <c r="K40" s="4" t="e">
        <f t="shared" si="6"/>
        <v>#N/A</v>
      </c>
      <c r="M40" s="12">
        <f t="shared" si="0"/>
        <v>0</v>
      </c>
      <c r="R40" s="12">
        <f t="shared" si="3"/>
        <v>0</v>
      </c>
      <c r="S40" s="9"/>
      <c r="T40" s="9"/>
    </row>
    <row r="41" spans="1:20">
      <c r="C41" t="e">
        <f>INDEX('Liste '!$A$2:$D$168,MATCH(D41,'Liste '!$A$2:$A$168,0),2)</f>
        <v>#N/A</v>
      </c>
      <c r="E41" t="e">
        <f>INDEX('Liste '!$A$2:$D$168,MATCH(D41,'Liste '!$A$2:$A$168,0),3)</f>
        <v>#N/A</v>
      </c>
      <c r="F41" s="3" t="e">
        <f>INDEX('Liste '!$A$2:$D$168,MATCH(D41,'Liste '!$A$2:$A$168,0),4)</f>
        <v>#N/A</v>
      </c>
      <c r="H41" s="4" t="e">
        <f t="shared" si="1"/>
        <v>#N/A</v>
      </c>
      <c r="I41" s="4" t="e">
        <f t="shared" si="4"/>
        <v>#N/A</v>
      </c>
      <c r="J41" s="4" t="e">
        <f t="shared" si="7"/>
        <v>#N/A</v>
      </c>
      <c r="K41" s="4" t="e">
        <f t="shared" si="6"/>
        <v>#N/A</v>
      </c>
      <c r="M41" s="12">
        <f t="shared" si="0"/>
        <v>0</v>
      </c>
      <c r="R41" s="12">
        <f t="shared" si="3"/>
        <v>0</v>
      </c>
      <c r="S41" s="9"/>
      <c r="T41" s="9"/>
    </row>
    <row r="42" spans="1:20" ht="15.75">
      <c r="A42" s="24"/>
      <c r="B42" s="19"/>
      <c r="C42" t="e">
        <f>INDEX('Liste '!$A$2:$D$168,MATCH(D42,'Liste '!$A$2:$A$168,0),2)</f>
        <v>#N/A</v>
      </c>
      <c r="D42" s="19"/>
      <c r="E42" t="e">
        <f>INDEX('Liste '!$A$2:$D$168,MATCH(D42,'Liste '!$A$2:$A$168,0),3)</f>
        <v>#N/A</v>
      </c>
      <c r="F42" s="3" t="e">
        <f>INDEX('Liste '!$A$2:$D$168,MATCH(D42,'Liste '!$A$2:$A$168,0),4)</f>
        <v>#N/A</v>
      </c>
      <c r="H42" s="4" t="e">
        <f t="shared" si="1"/>
        <v>#N/A</v>
      </c>
      <c r="I42" s="4" t="e">
        <f t="shared" si="4"/>
        <v>#N/A</v>
      </c>
      <c r="J42" s="4" t="e">
        <f t="shared" si="7"/>
        <v>#N/A</v>
      </c>
      <c r="K42" s="4" t="e">
        <f t="shared" si="6"/>
        <v>#N/A</v>
      </c>
      <c r="M42" s="12">
        <f t="shared" si="0"/>
        <v>0</v>
      </c>
      <c r="R42" s="12">
        <f t="shared" si="3"/>
        <v>0</v>
      </c>
      <c r="S42" s="9"/>
      <c r="T42" s="9"/>
    </row>
    <row r="43" spans="1:20" ht="15.75">
      <c r="B43" s="19"/>
      <c r="C43" t="e">
        <f>INDEX('Liste '!$A$2:$D$168,MATCH(D43,'Liste '!$A$2:$A$168,0),2)</f>
        <v>#N/A</v>
      </c>
      <c r="D43" s="19"/>
      <c r="E43" t="e">
        <f>INDEX('Liste '!$A$2:$D$168,MATCH(D43,'Liste '!$A$2:$A$168,0),3)</f>
        <v>#N/A</v>
      </c>
      <c r="F43" s="3" t="e">
        <f>INDEX('Liste '!$A$2:$D$168,MATCH(D43,'Liste '!$A$2:$A$168,0),4)</f>
        <v>#N/A</v>
      </c>
      <c r="H43" s="4" t="e">
        <f t="shared" si="1"/>
        <v>#N/A</v>
      </c>
      <c r="I43" s="4" t="e">
        <f t="shared" si="4"/>
        <v>#N/A</v>
      </c>
      <c r="J43" s="4" t="e">
        <f t="shared" si="7"/>
        <v>#N/A</v>
      </c>
      <c r="K43" s="4" t="e">
        <f t="shared" si="6"/>
        <v>#N/A</v>
      </c>
      <c r="M43" s="12">
        <f t="shared" si="0"/>
        <v>0</v>
      </c>
      <c r="R43" s="12">
        <f t="shared" si="3"/>
        <v>0</v>
      </c>
      <c r="S43" s="9"/>
      <c r="T43" s="9"/>
    </row>
    <row r="44" spans="1:20">
      <c r="C44" t="e">
        <f>INDEX('Liste '!$A$2:$D$168,MATCH(D44,'Liste '!$A$2:$A$168,0),2)</f>
        <v>#N/A</v>
      </c>
      <c r="E44" t="e">
        <f>INDEX('Liste '!$A$2:$D$168,MATCH(D44,'Liste '!$A$2:$A$168,0),3)</f>
        <v>#N/A</v>
      </c>
      <c r="F44" s="3" t="e">
        <f>INDEX('Liste '!$A$2:$D$168,MATCH(D44,'Liste '!$A$2:$A$168,0),4)</f>
        <v>#N/A</v>
      </c>
      <c r="H44" s="4" t="e">
        <f t="shared" si="1"/>
        <v>#N/A</v>
      </c>
      <c r="I44" s="4" t="e">
        <f t="shared" si="4"/>
        <v>#N/A</v>
      </c>
      <c r="J44" s="4" t="e">
        <f t="shared" si="7"/>
        <v>#N/A</v>
      </c>
      <c r="K44" s="4" t="e">
        <f t="shared" si="6"/>
        <v>#N/A</v>
      </c>
      <c r="M44" s="12">
        <f t="shared" si="0"/>
        <v>0</v>
      </c>
      <c r="R44" s="12">
        <f t="shared" si="3"/>
        <v>0</v>
      </c>
      <c r="S44" s="9"/>
      <c r="T44" s="9"/>
    </row>
    <row r="45" spans="1:20">
      <c r="C45" t="e">
        <f>INDEX('Liste '!$A$2:$D$168,MATCH(D45,'Liste '!$A$2:$A$168,0),2)</f>
        <v>#N/A</v>
      </c>
      <c r="E45" t="e">
        <f>INDEX('Liste '!$A$2:$D$168,MATCH(D45,'Liste '!$A$2:$A$168,0),3)</f>
        <v>#N/A</v>
      </c>
      <c r="F45" s="3" t="e">
        <f>INDEX('Liste '!$A$2:$D$168,MATCH(D45,'Liste '!$A$2:$A$168,0),4)</f>
        <v>#N/A</v>
      </c>
      <c r="H45" s="4" t="e">
        <f t="shared" si="1"/>
        <v>#N/A</v>
      </c>
      <c r="I45" s="4" t="e">
        <f t="shared" si="4"/>
        <v>#N/A</v>
      </c>
      <c r="J45" s="4" t="e">
        <f t="shared" si="7"/>
        <v>#N/A</v>
      </c>
      <c r="K45" s="4" t="e">
        <f t="shared" si="6"/>
        <v>#N/A</v>
      </c>
      <c r="M45" s="12">
        <f t="shared" si="0"/>
        <v>0</v>
      </c>
      <c r="R45" s="12">
        <f t="shared" si="3"/>
        <v>0</v>
      </c>
      <c r="S45" s="9"/>
      <c r="T45" s="9"/>
    </row>
    <row r="46" spans="1:20">
      <c r="C46" t="e">
        <f>INDEX('Liste '!$A$2:$D$168,MATCH(D46,'Liste '!$A$2:$A$168,0),2)</f>
        <v>#N/A</v>
      </c>
      <c r="E46" t="e">
        <f>INDEX('Liste '!$A$2:$D$168,MATCH(D46,'Liste '!$A$2:$A$168,0),3)</f>
        <v>#N/A</v>
      </c>
      <c r="F46" s="3" t="e">
        <f>INDEX('Liste '!$A$2:$D$168,MATCH(D46,'Liste '!$A$2:$A$168,0),4)</f>
        <v>#N/A</v>
      </c>
      <c r="H46" s="4" t="e">
        <f t="shared" si="1"/>
        <v>#N/A</v>
      </c>
      <c r="I46" s="4" t="e">
        <f t="shared" si="4"/>
        <v>#N/A</v>
      </c>
      <c r="J46" s="4" t="e">
        <f>K45</f>
        <v>#N/A</v>
      </c>
      <c r="K46" s="4" t="e">
        <f>J46-H46</f>
        <v>#N/A</v>
      </c>
      <c r="M46" s="12">
        <f t="shared" si="0"/>
        <v>0</v>
      </c>
      <c r="R46" s="12">
        <f t="shared" si="3"/>
        <v>0</v>
      </c>
      <c r="S46" s="9"/>
      <c r="T46" s="9"/>
    </row>
    <row r="47" spans="1:20">
      <c r="C47" t="e">
        <f>INDEX('Liste '!$A$2:$D$168,MATCH(D47,'Liste '!$A$2:$A$168,0),2)</f>
        <v>#N/A</v>
      </c>
      <c r="E47" t="e">
        <f>INDEX('Liste '!$A$2:$D$168,MATCH(D47,'Liste '!$A$2:$A$168,0),3)</f>
        <v>#N/A</v>
      </c>
      <c r="F47" s="3" t="e">
        <f>INDEX('Liste '!$A$2:$D$168,MATCH(D47,'Liste '!$A$2:$A$168,0),4)</f>
        <v>#N/A</v>
      </c>
      <c r="H47" s="4" t="e">
        <f t="shared" si="1"/>
        <v>#N/A</v>
      </c>
      <c r="I47" s="4" t="e">
        <f t="shared" si="4"/>
        <v>#N/A</v>
      </c>
      <c r="J47" s="4" t="e">
        <f>K45</f>
        <v>#N/A</v>
      </c>
      <c r="K47" s="4" t="e">
        <f t="shared" si="6"/>
        <v>#N/A</v>
      </c>
      <c r="M47" s="12">
        <f t="shared" si="0"/>
        <v>0</v>
      </c>
      <c r="R47" s="12">
        <f t="shared" si="3"/>
        <v>0</v>
      </c>
      <c r="S47" s="9"/>
      <c r="T47" s="9"/>
    </row>
    <row r="48" spans="1:20">
      <c r="C48" t="e">
        <f>INDEX('Liste '!$A$2:$D$168,MATCH(D48,'Liste '!$A$2:$A$168,0),2)</f>
        <v>#N/A</v>
      </c>
      <c r="E48" t="e">
        <f>INDEX('Liste '!$A$2:$D$168,MATCH(D48,'Liste '!$A$2:$A$168,0),3)</f>
        <v>#N/A</v>
      </c>
      <c r="F48" s="3" t="e">
        <f>INDEX('Liste '!$A$2:$D$168,MATCH(D48,'Liste '!$A$2:$A$168,0),4)</f>
        <v>#N/A</v>
      </c>
      <c r="H48" s="4" t="e">
        <f t="shared" si="1"/>
        <v>#N/A</v>
      </c>
      <c r="I48" s="4" t="e">
        <f t="shared" si="4"/>
        <v>#N/A</v>
      </c>
      <c r="J48" s="4" t="e">
        <f t="shared" si="7"/>
        <v>#N/A</v>
      </c>
      <c r="K48" s="4" t="e">
        <f t="shared" si="6"/>
        <v>#N/A</v>
      </c>
      <c r="M48" s="12">
        <f t="shared" si="0"/>
        <v>0</v>
      </c>
      <c r="R48" s="12">
        <f t="shared" si="3"/>
        <v>0</v>
      </c>
      <c r="S48" s="9"/>
      <c r="T48" s="9"/>
    </row>
    <row r="49" spans="1:20">
      <c r="C49" t="e">
        <f>INDEX('Liste '!$A$2:$D$168,MATCH(D49,'Liste '!$A$2:$A$168,0),2)</f>
        <v>#N/A</v>
      </c>
      <c r="E49" t="e">
        <f>INDEX('Liste '!$A$2:$D$168,MATCH(D49,'Liste '!$A$2:$A$168,0),3)</f>
        <v>#N/A</v>
      </c>
      <c r="F49" s="3" t="e">
        <f>INDEX('Liste '!$A$2:$D$168,MATCH(D49,'Liste '!$A$2:$A$168,0),4)</f>
        <v>#N/A</v>
      </c>
      <c r="H49" s="4" t="e">
        <f t="shared" si="1"/>
        <v>#N/A</v>
      </c>
      <c r="I49" s="4" t="e">
        <f t="shared" si="4"/>
        <v>#N/A</v>
      </c>
      <c r="J49" s="4" t="e">
        <f t="shared" si="7"/>
        <v>#N/A</v>
      </c>
      <c r="K49" s="4" t="e">
        <f t="shared" si="6"/>
        <v>#N/A</v>
      </c>
      <c r="M49" s="12">
        <f t="shared" si="0"/>
        <v>0</v>
      </c>
      <c r="R49" s="12">
        <f t="shared" si="3"/>
        <v>0</v>
      </c>
      <c r="S49" s="9"/>
      <c r="T49" s="9"/>
    </row>
    <row r="50" spans="1:20">
      <c r="C50" t="e">
        <f>INDEX('Liste '!$A$2:$D$168,MATCH(D50,'Liste '!$A$2:$A$168,0),2)</f>
        <v>#N/A</v>
      </c>
      <c r="E50" t="e">
        <f>INDEX('Liste '!$A$2:$D$168,MATCH(D50,'Liste '!$A$2:$A$168,0),3)</f>
        <v>#N/A</v>
      </c>
      <c r="F50" s="3" t="e">
        <f>INDEX('Liste '!$A$2:$D$168,MATCH(D50,'Liste '!$A$2:$A$168,0),4)</f>
        <v>#N/A</v>
      </c>
      <c r="H50" s="4" t="e">
        <f t="shared" si="1"/>
        <v>#N/A</v>
      </c>
      <c r="I50" s="4" t="e">
        <f t="shared" si="4"/>
        <v>#N/A</v>
      </c>
      <c r="J50" s="4" t="e">
        <f t="shared" si="7"/>
        <v>#N/A</v>
      </c>
      <c r="K50" s="4" t="e">
        <f t="shared" si="6"/>
        <v>#N/A</v>
      </c>
      <c r="M50" s="12">
        <f t="shared" si="0"/>
        <v>0</v>
      </c>
      <c r="R50" s="12">
        <f t="shared" si="3"/>
        <v>0</v>
      </c>
      <c r="S50" s="9"/>
      <c r="T50" s="9"/>
    </row>
    <row r="51" spans="1:20">
      <c r="C51" t="e">
        <f>INDEX('Liste '!$A$2:$D$168,MATCH(D51,'Liste '!$A$2:$A$168,0),2)</f>
        <v>#N/A</v>
      </c>
      <c r="E51" t="e">
        <f>INDEX('Liste '!$A$2:$D$168,MATCH(D51,'Liste '!$A$2:$A$168,0),3)</f>
        <v>#N/A</v>
      </c>
      <c r="F51" s="3" t="e">
        <f>INDEX('Liste '!$A$2:$D$168,MATCH(D51,'Liste '!$A$2:$A$168,0),4)</f>
        <v>#N/A</v>
      </c>
      <c r="H51" s="4" t="e">
        <f t="shared" si="1"/>
        <v>#N/A</v>
      </c>
      <c r="I51" s="4" t="e">
        <f t="shared" si="4"/>
        <v>#N/A</v>
      </c>
      <c r="J51" s="4" t="e">
        <f t="shared" si="7"/>
        <v>#N/A</v>
      </c>
      <c r="K51" s="4" t="e">
        <f t="shared" si="6"/>
        <v>#N/A</v>
      </c>
      <c r="M51" s="12">
        <f t="shared" si="0"/>
        <v>0</v>
      </c>
      <c r="R51" s="12">
        <f t="shared" si="3"/>
        <v>0</v>
      </c>
      <c r="S51" s="9"/>
      <c r="T51" s="9"/>
    </row>
    <row r="52" spans="1:20" ht="15.75">
      <c r="A52" s="24"/>
      <c r="B52" s="20"/>
      <c r="C52" t="e">
        <f>INDEX('Liste '!$A$2:$D$168,MATCH(D52,'Liste '!$A$2:$A$168,0),2)</f>
        <v>#N/A</v>
      </c>
      <c r="D52" s="20"/>
      <c r="E52" t="e">
        <f>INDEX('Liste '!$A$2:$D$168,MATCH(D52,'Liste '!$A$2:$A$168,0),3)</f>
        <v>#N/A</v>
      </c>
      <c r="F52" s="3" t="e">
        <f>INDEX('Liste '!$A$2:$D$168,MATCH(D52,'Liste '!$A$2:$A$168,0),4)</f>
        <v>#N/A</v>
      </c>
      <c r="H52" s="4" t="e">
        <f t="shared" si="1"/>
        <v>#N/A</v>
      </c>
      <c r="I52" s="4" t="e">
        <f t="shared" si="4"/>
        <v>#N/A</v>
      </c>
      <c r="J52" s="4" t="e">
        <f t="shared" si="7"/>
        <v>#N/A</v>
      </c>
      <c r="K52" s="4" t="e">
        <f t="shared" si="6"/>
        <v>#N/A</v>
      </c>
      <c r="M52" s="12">
        <f t="shared" si="0"/>
        <v>0</v>
      </c>
      <c r="R52" s="69">
        <f t="shared" si="3"/>
        <v>0</v>
      </c>
      <c r="S52" s="9"/>
      <c r="T52" s="9"/>
    </row>
    <row r="53" spans="1:20" ht="15.75">
      <c r="A53" s="24"/>
      <c r="B53" s="20"/>
      <c r="C53" t="e">
        <f>INDEX('Liste '!$A$2:$D$168,MATCH(D53,'Liste '!$A$2:$A$168,0),2)</f>
        <v>#N/A</v>
      </c>
      <c r="D53" s="20"/>
      <c r="E53" t="e">
        <f>INDEX('Liste '!$A$2:$D$168,MATCH(D53,'Liste '!$A$2:$A$168,0),3)</f>
        <v>#N/A</v>
      </c>
      <c r="F53" s="3" t="e">
        <f>INDEX('Liste '!$A$2:$D$168,MATCH(D53,'Liste '!$A$2:$A$168,0),4)</f>
        <v>#N/A</v>
      </c>
      <c r="H53" s="4" t="e">
        <f t="shared" si="1"/>
        <v>#N/A</v>
      </c>
      <c r="I53" s="4" t="e">
        <f t="shared" si="4"/>
        <v>#N/A</v>
      </c>
      <c r="J53" s="4" t="e">
        <f t="shared" si="7"/>
        <v>#N/A</v>
      </c>
      <c r="K53" s="4" t="e">
        <f t="shared" si="6"/>
        <v>#N/A</v>
      </c>
      <c r="M53" s="12">
        <f t="shared" si="0"/>
        <v>0</v>
      </c>
      <c r="R53" s="12">
        <f t="shared" si="3"/>
        <v>0</v>
      </c>
      <c r="S53" s="9"/>
      <c r="T53" s="9"/>
    </row>
    <row r="54" spans="1:20" ht="15.75">
      <c r="A54" s="20"/>
      <c r="B54" s="20"/>
      <c r="C54" t="e">
        <f>INDEX('Liste '!$A$2:$D$168,MATCH(D54,'Liste '!$A$2:$A$168,0),2)</f>
        <v>#N/A</v>
      </c>
      <c r="D54" s="20"/>
      <c r="E54" t="e">
        <f>INDEX('Liste '!$A$2:$D$168,MATCH(D54,'Liste '!$A$2:$A$168,0),3)</f>
        <v>#N/A</v>
      </c>
      <c r="F54" s="3" t="e">
        <f>INDEX('Liste '!$A$2:$D$168,MATCH(D54,'Liste '!$A$2:$A$168,0),4)</f>
        <v>#N/A</v>
      </c>
      <c r="H54" s="4" t="e">
        <f t="shared" si="1"/>
        <v>#N/A</v>
      </c>
      <c r="I54" s="4" t="e">
        <f t="shared" si="4"/>
        <v>#N/A</v>
      </c>
      <c r="J54" s="4" t="e">
        <f t="shared" si="7"/>
        <v>#N/A</v>
      </c>
      <c r="K54" s="4" t="e">
        <f t="shared" si="6"/>
        <v>#N/A</v>
      </c>
      <c r="M54" s="12">
        <f t="shared" si="0"/>
        <v>0</v>
      </c>
      <c r="R54" s="69">
        <f t="shared" si="3"/>
        <v>0</v>
      </c>
      <c r="S54" s="9"/>
      <c r="T54" s="9"/>
    </row>
    <row r="55" spans="1:20" s="2" customFormat="1" ht="15.75">
      <c r="A55" s="20"/>
      <c r="B55" s="20"/>
      <c r="C55" t="e">
        <f>INDEX('Liste '!$A$2:$D$168,MATCH(D55,'Liste '!$A$2:$A$168,0),2)</f>
        <v>#N/A</v>
      </c>
      <c r="D55" s="20"/>
      <c r="E55" t="e">
        <f>INDEX('Liste '!$A$2:$D$168,MATCH(D55,'Liste '!$A$2:$A$168,0),3)</f>
        <v>#N/A</v>
      </c>
      <c r="F55" s="3" t="e">
        <f>INDEX('Liste '!$A$2:$D$168,MATCH(D55,'Liste '!$A$2:$A$168,0),4)</f>
        <v>#N/A</v>
      </c>
      <c r="G55" s="27"/>
      <c r="H55" s="4" t="e">
        <f t="shared" si="1"/>
        <v>#N/A</v>
      </c>
      <c r="I55" s="4" t="e">
        <f t="shared" si="4"/>
        <v>#N/A</v>
      </c>
      <c r="J55" s="4" t="e">
        <f t="shared" si="7"/>
        <v>#N/A</v>
      </c>
      <c r="K55" s="4" t="e">
        <f t="shared" si="6"/>
        <v>#N/A</v>
      </c>
      <c r="L55" s="32"/>
      <c r="M55" s="12">
        <f t="shared" si="0"/>
        <v>0</v>
      </c>
      <c r="N55" s="9"/>
      <c r="O55" s="9"/>
      <c r="P55" s="9"/>
      <c r="Q55"/>
      <c r="R55" s="12">
        <f t="shared" si="3"/>
        <v>0</v>
      </c>
      <c r="S55" s="9"/>
      <c r="T55" s="9"/>
    </row>
    <row r="56" spans="1:20" ht="15.75">
      <c r="A56" s="71"/>
      <c r="B56" s="71"/>
      <c r="C56" s="64" t="e">
        <f>INDEX('Liste '!$A$2:$D$168,MATCH(D56,'Liste '!$A$2:$A$168,0),2)</f>
        <v>#N/A</v>
      </c>
      <c r="D56" s="71"/>
      <c r="E56" s="64" t="e">
        <f>INDEX('Liste '!$A$2:$D$168,MATCH(D56,'Liste '!$A$2:$A$168,0),3)</f>
        <v>#N/A</v>
      </c>
      <c r="F56" s="65" t="e">
        <f>INDEX('Liste '!$A$2:$D$168,MATCH(D56,'Liste '!$A$2:$A$168,0),4)</f>
        <v>#N/A</v>
      </c>
      <c r="G56" s="66"/>
      <c r="H56" s="67" t="e">
        <f t="shared" si="1"/>
        <v>#N/A</v>
      </c>
      <c r="I56" s="67" t="e">
        <f t="shared" si="4"/>
        <v>#N/A</v>
      </c>
      <c r="J56" s="67" t="e">
        <f t="shared" si="7"/>
        <v>#N/A</v>
      </c>
      <c r="K56" s="67" t="e">
        <f t="shared" si="6"/>
        <v>#N/A</v>
      </c>
      <c r="L56" s="68"/>
      <c r="M56" s="69">
        <f t="shared" si="0"/>
        <v>0</v>
      </c>
      <c r="N56" s="70"/>
      <c r="O56" s="70"/>
      <c r="P56" s="70"/>
      <c r="R56" s="69">
        <f t="shared" si="3"/>
        <v>0</v>
      </c>
      <c r="S56" s="9"/>
      <c r="T56" s="9"/>
    </row>
    <row r="57" spans="1:20" ht="16.5">
      <c r="A57" s="23"/>
      <c r="B57" s="23"/>
      <c r="C57" t="e">
        <f>INDEX('Liste '!$A$2:$D$168,MATCH(D57,'Liste '!$A$2:$A$168,0),2)</f>
        <v>#N/A</v>
      </c>
      <c r="D57" s="23"/>
      <c r="E57" t="e">
        <f>INDEX('Liste '!$A$2:$D$168,MATCH(D57,'Liste '!$A$2:$A$168,0),3)</f>
        <v>#N/A</v>
      </c>
      <c r="F57" s="3" t="e">
        <f>INDEX('Liste '!$A$2:$D$168,MATCH(D57,'Liste '!$A$2:$A$168,0),4)</f>
        <v>#N/A</v>
      </c>
      <c r="H57" s="4" t="e">
        <f t="shared" si="1"/>
        <v>#N/A</v>
      </c>
      <c r="I57" s="4" t="e">
        <f t="shared" si="4"/>
        <v>#N/A</v>
      </c>
      <c r="J57" s="4" t="e">
        <f t="shared" si="7"/>
        <v>#N/A</v>
      </c>
      <c r="K57" s="4" t="e">
        <f t="shared" si="6"/>
        <v>#N/A</v>
      </c>
      <c r="M57" s="12">
        <f t="shared" si="0"/>
        <v>0</v>
      </c>
      <c r="R57" s="12">
        <f t="shared" si="3"/>
        <v>0</v>
      </c>
      <c r="S57" s="9"/>
      <c r="T57" s="9"/>
    </row>
    <row r="58" spans="1:20" ht="16.5">
      <c r="A58" s="23"/>
      <c r="B58" s="23"/>
      <c r="C58" t="e">
        <f>INDEX('Liste '!$A$2:$D$168,MATCH(D58,'Liste '!$A$2:$A$168,0),2)</f>
        <v>#N/A</v>
      </c>
      <c r="D58" s="23"/>
      <c r="E58" t="e">
        <f>INDEX('Liste '!$A$2:$D$168,MATCH(D58,'Liste '!$A$2:$A$168,0),3)</f>
        <v>#N/A</v>
      </c>
      <c r="F58" s="3" t="e">
        <f>INDEX('Liste '!$A$2:$D$168,MATCH(D58,'Liste '!$A$2:$A$168,0),4)</f>
        <v>#N/A</v>
      </c>
      <c r="H58" s="4" t="e">
        <f t="shared" si="1"/>
        <v>#N/A</v>
      </c>
      <c r="I58" s="4" t="e">
        <f t="shared" si="4"/>
        <v>#N/A</v>
      </c>
      <c r="J58" s="4" t="e">
        <f t="shared" si="7"/>
        <v>#N/A</v>
      </c>
      <c r="K58" s="4" t="e">
        <f t="shared" si="6"/>
        <v>#N/A</v>
      </c>
      <c r="M58" s="12">
        <f t="shared" si="0"/>
        <v>0</v>
      </c>
      <c r="R58" s="12">
        <f t="shared" si="3"/>
        <v>0</v>
      </c>
      <c r="S58" s="9"/>
      <c r="T58" s="9"/>
    </row>
    <row r="59" spans="1:20">
      <c r="C59" t="e">
        <f>INDEX('Liste '!$A$2:$D$168,MATCH(D59,'Liste '!$A$2:$A$168,0),2)</f>
        <v>#N/A</v>
      </c>
      <c r="E59" t="e">
        <f>INDEX('Liste '!$A$2:$D$168,MATCH(D59,'Liste '!$A$2:$A$168,0),3)</f>
        <v>#N/A</v>
      </c>
      <c r="F59" s="3" t="e">
        <f>INDEX('Liste '!$A$2:$D$168,MATCH(D59,'Liste '!$A$2:$A$168,0),4)</f>
        <v>#N/A</v>
      </c>
      <c r="H59" s="4" t="e">
        <f t="shared" si="1"/>
        <v>#N/A</v>
      </c>
      <c r="I59" s="4" t="e">
        <f t="shared" si="4"/>
        <v>#N/A</v>
      </c>
      <c r="J59" s="4" t="e">
        <f t="shared" si="7"/>
        <v>#N/A</v>
      </c>
      <c r="K59" s="4" t="e">
        <f t="shared" si="6"/>
        <v>#N/A</v>
      </c>
      <c r="M59" s="12">
        <f t="shared" si="0"/>
        <v>0</v>
      </c>
      <c r="R59" s="12">
        <f t="shared" si="3"/>
        <v>0</v>
      </c>
      <c r="S59" s="9"/>
      <c r="T59" s="9"/>
    </row>
    <row r="60" spans="1:20">
      <c r="C60" t="e">
        <f>INDEX('Liste '!$A$2:$D$168,MATCH(D60,'Liste '!$A$2:$A$168,0),2)</f>
        <v>#N/A</v>
      </c>
      <c r="E60" t="e">
        <f>INDEX('Liste '!$A$2:$D$168,MATCH(D60,'Liste '!$A$2:$A$168,0),3)</f>
        <v>#N/A</v>
      </c>
      <c r="F60" s="3" t="e">
        <f>INDEX('Liste '!$A$2:$D$168,MATCH(D60,'Liste '!$A$2:$A$168,0),4)</f>
        <v>#N/A</v>
      </c>
      <c r="H60" s="4" t="e">
        <f t="shared" si="1"/>
        <v>#N/A</v>
      </c>
      <c r="I60" s="4" t="e">
        <f t="shared" si="4"/>
        <v>#N/A</v>
      </c>
      <c r="J60" s="4" t="e">
        <f t="shared" si="7"/>
        <v>#N/A</v>
      </c>
      <c r="K60" s="4" t="e">
        <f t="shared" si="6"/>
        <v>#N/A</v>
      </c>
      <c r="M60" s="12">
        <f t="shared" si="0"/>
        <v>0</v>
      </c>
      <c r="R60" s="12">
        <f t="shared" si="3"/>
        <v>0</v>
      </c>
      <c r="S60" s="9"/>
      <c r="T60" s="9"/>
    </row>
    <row r="61" spans="1:20" ht="16.5">
      <c r="A61" s="23"/>
      <c r="B61" s="23"/>
      <c r="C61" t="e">
        <f>INDEX('Liste '!$A$2:$D$168,MATCH(D61,'Liste '!$A$2:$A$168,0),2)</f>
        <v>#N/A</v>
      </c>
      <c r="D61" s="23"/>
      <c r="E61" t="e">
        <f>INDEX('Liste '!$A$2:$D$168,MATCH(D61,'Liste '!$A$2:$A$168,0),3)</f>
        <v>#N/A</v>
      </c>
      <c r="F61" s="3" t="e">
        <f>INDEX('Liste '!$A$2:$D$168,MATCH(D61,'Liste '!$A$2:$A$168,0),4)</f>
        <v>#N/A</v>
      </c>
      <c r="H61" s="4" t="e">
        <f t="shared" si="1"/>
        <v>#N/A</v>
      </c>
      <c r="I61" s="4" t="e">
        <f t="shared" si="4"/>
        <v>#N/A</v>
      </c>
      <c r="J61" s="4" t="e">
        <f t="shared" si="7"/>
        <v>#N/A</v>
      </c>
      <c r="K61" s="4" t="e">
        <f t="shared" si="6"/>
        <v>#N/A</v>
      </c>
      <c r="M61" s="12">
        <f t="shared" si="0"/>
        <v>0</v>
      </c>
      <c r="R61" s="12">
        <f t="shared" si="3"/>
        <v>0</v>
      </c>
      <c r="S61" s="9"/>
      <c r="T61" s="9"/>
    </row>
    <row r="62" spans="1:20" ht="16.5">
      <c r="A62" s="23"/>
      <c r="B62" s="23"/>
      <c r="C62" t="e">
        <f>INDEX('Liste '!$A$2:$D$168,MATCH(D62,'Liste '!$A$2:$A$168,0),2)</f>
        <v>#N/A</v>
      </c>
      <c r="D62" s="23"/>
      <c r="E62" t="e">
        <f>INDEX('Liste '!$A$2:$D$168,MATCH(D62,'Liste '!$A$2:$A$168,0),3)</f>
        <v>#N/A</v>
      </c>
      <c r="F62" s="3" t="e">
        <f>INDEX('Liste '!$A$2:$D$168,MATCH(D62,'Liste '!$A$2:$A$168,0),4)</f>
        <v>#N/A</v>
      </c>
      <c r="H62" s="4" t="e">
        <f t="shared" ref="H62" si="11">F62*G62</f>
        <v>#N/A</v>
      </c>
      <c r="I62" s="4" t="e">
        <f t="shared" ref="I62" si="12">I61+H62</f>
        <v>#N/A</v>
      </c>
      <c r="J62" s="4" t="e">
        <f t="shared" ref="J62" si="13">K61</f>
        <v>#N/A</v>
      </c>
      <c r="K62" s="4" t="e">
        <f>J62-H62</f>
        <v>#N/A</v>
      </c>
      <c r="M62" s="12">
        <f>L62-G62</f>
        <v>0</v>
      </c>
      <c r="R62" s="12">
        <f>N62-O62</f>
        <v>0</v>
      </c>
      <c r="S62" s="9"/>
      <c r="T62" s="9"/>
    </row>
    <row r="63" spans="1:20">
      <c r="C63" t="e">
        <f>INDEX('Liste '!$A$2:$D$168,MATCH(D63,'Liste '!$A$2:$A$168,0),2)</f>
        <v>#N/A</v>
      </c>
      <c r="E63" t="e">
        <f>INDEX('Liste '!$A$2:$D$168,MATCH(D63,'Liste '!$A$2:$A$168,0),3)</f>
        <v>#N/A</v>
      </c>
      <c r="F63" s="3" t="e">
        <f>INDEX('Liste '!$A$2:$D$168,MATCH(D63,'Liste '!$A$2:$A$168,0),4)</f>
        <v>#N/A</v>
      </c>
      <c r="H63" s="4" t="e">
        <f t="shared" si="1"/>
        <v>#N/A</v>
      </c>
      <c r="I63" s="4" t="e">
        <f>I61+H63</f>
        <v>#N/A</v>
      </c>
      <c r="J63" s="4" t="e">
        <f>K61</f>
        <v>#N/A</v>
      </c>
      <c r="K63" s="4" t="e">
        <f t="shared" si="6"/>
        <v>#N/A</v>
      </c>
      <c r="M63" s="12">
        <f t="shared" si="0"/>
        <v>0</v>
      </c>
      <c r="R63" s="12">
        <f t="shared" si="3"/>
        <v>0</v>
      </c>
      <c r="S63" s="9"/>
      <c r="T63" s="9"/>
    </row>
    <row r="64" spans="1:20">
      <c r="C64" t="e">
        <f>INDEX('Liste '!$A$2:$D$168,MATCH(D64,'Liste '!$A$2:$A$168,0),2)</f>
        <v>#N/A</v>
      </c>
      <c r="E64" t="e">
        <f>INDEX('Liste '!$A$2:$D$168,MATCH(D64,'Liste '!$A$2:$A$168,0),3)</f>
        <v>#N/A</v>
      </c>
      <c r="F64" s="3" t="e">
        <f>INDEX('Liste '!$A$2:$D$168,MATCH(D64,'Liste '!$A$2:$A$168,0),4)</f>
        <v>#N/A</v>
      </c>
      <c r="H64" s="4" t="e">
        <f t="shared" si="1"/>
        <v>#N/A</v>
      </c>
      <c r="I64" s="4" t="e">
        <f>I63+H64</f>
        <v>#N/A</v>
      </c>
      <c r="J64" s="4" t="e">
        <f>K63</f>
        <v>#N/A</v>
      </c>
      <c r="K64" s="4" t="e">
        <f t="shared" si="6"/>
        <v>#N/A</v>
      </c>
      <c r="M64" s="12">
        <f t="shared" si="0"/>
        <v>0</v>
      </c>
      <c r="R64" s="12">
        <f t="shared" si="3"/>
        <v>0</v>
      </c>
      <c r="S64" s="9"/>
      <c r="T64" s="9"/>
    </row>
    <row r="65" spans="1:20">
      <c r="A65" s="83"/>
      <c r="B65" s="81"/>
      <c r="C65" s="81"/>
      <c r="D65" s="81"/>
      <c r="E65" s="84" t="s">
        <v>53</v>
      </c>
      <c r="F65" s="75"/>
      <c r="G65" s="76"/>
      <c r="H65" s="77"/>
      <c r="I65" s="77"/>
      <c r="J65" s="77" t="e">
        <f>K64</f>
        <v>#N/A</v>
      </c>
      <c r="K65" s="77"/>
      <c r="L65" s="78"/>
      <c r="M65" s="79"/>
      <c r="N65" s="80"/>
      <c r="O65" s="80"/>
      <c r="P65" s="80"/>
      <c r="Q65" s="81"/>
      <c r="R65" s="81"/>
      <c r="S65" s="82"/>
      <c r="T65" s="82"/>
    </row>
    <row r="66" spans="1:20" ht="15.75">
      <c r="A66" s="19"/>
      <c r="B66" s="20"/>
      <c r="C66" t="e">
        <f>INDEX('Liste '!$A$2:$D$168,MATCH(D66,'Liste '!$A$2:$A$168,0),2)</f>
        <v>#N/A</v>
      </c>
      <c r="D66" s="20"/>
      <c r="E66" t="e">
        <f>INDEX('Liste '!$A$2:$D$168,MATCH(D66,'Liste '!$A$2:$A$168,0),3)</f>
        <v>#N/A</v>
      </c>
      <c r="F66" s="3" t="e">
        <f>INDEX('Liste '!$A$2:$D$168,MATCH(D66,'Liste '!$A$2:$A$168,0),4)</f>
        <v>#N/A</v>
      </c>
      <c r="H66" s="4" t="e">
        <f t="shared" si="1"/>
        <v>#N/A</v>
      </c>
      <c r="I66" s="4" t="e">
        <f t="shared" si="4"/>
        <v>#N/A</v>
      </c>
      <c r="J66" s="4" t="e">
        <f>J65</f>
        <v>#N/A</v>
      </c>
      <c r="K66" s="4" t="e">
        <f t="shared" si="6"/>
        <v>#N/A</v>
      </c>
      <c r="M66" s="12">
        <f t="shared" si="0"/>
        <v>0</v>
      </c>
      <c r="R66" s="12">
        <f t="shared" si="3"/>
        <v>0</v>
      </c>
      <c r="S66" s="9"/>
      <c r="T66" s="9"/>
    </row>
    <row r="67" spans="1:20" ht="15.75" customHeight="1">
      <c r="C67" t="e">
        <f>INDEX('Liste '!$A$2:$D$168,MATCH(D67,'Liste '!$A$2:$A$168,0),2)</f>
        <v>#N/A</v>
      </c>
      <c r="E67" t="e">
        <f>INDEX('Liste '!$A$2:$D$168,MATCH(D67,'Liste '!$A$2:$A$168,0),3)</f>
        <v>#N/A</v>
      </c>
      <c r="F67" s="3" t="e">
        <f>INDEX('Liste '!$A$2:$D$168,MATCH(D67,'Liste '!$A$2:$A$168,0),4)</f>
        <v>#N/A</v>
      </c>
      <c r="H67" s="4" t="e">
        <f t="shared" si="1"/>
        <v>#N/A</v>
      </c>
      <c r="I67" s="4" t="e">
        <f t="shared" si="4"/>
        <v>#N/A</v>
      </c>
      <c r="J67" s="4" t="e">
        <f>K66</f>
        <v>#N/A</v>
      </c>
      <c r="K67" s="4" t="e">
        <f t="shared" si="6"/>
        <v>#N/A</v>
      </c>
      <c r="M67" s="12">
        <f t="shared" si="0"/>
        <v>0</v>
      </c>
      <c r="R67" s="12">
        <f t="shared" si="3"/>
        <v>0</v>
      </c>
      <c r="S67" s="9"/>
      <c r="T67" s="9"/>
    </row>
    <row r="68" spans="1:20" ht="15.75" customHeight="1">
      <c r="C68" t="e">
        <f>INDEX('Liste '!$A$2:$D$168,MATCH(D68,'Liste '!$A$2:$A$168,0),2)</f>
        <v>#N/A</v>
      </c>
      <c r="E68" t="e">
        <f>INDEX('Liste '!$A$2:$D$168,MATCH(D68,'Liste '!$A$2:$A$168,0),3)</f>
        <v>#N/A</v>
      </c>
      <c r="F68" s="3" t="e">
        <f>INDEX('Liste '!$A$2:$D$168,MATCH(D68,'Liste '!$A$2:$A$168,0),4)</f>
        <v>#N/A</v>
      </c>
      <c r="H68" s="4" t="e">
        <f t="shared" si="1"/>
        <v>#N/A</v>
      </c>
      <c r="I68" s="4" t="e">
        <f t="shared" si="4"/>
        <v>#N/A</v>
      </c>
      <c r="J68" s="4" t="e">
        <f t="shared" si="7"/>
        <v>#N/A</v>
      </c>
      <c r="K68" s="4" t="e">
        <f t="shared" si="6"/>
        <v>#N/A</v>
      </c>
      <c r="M68" s="12">
        <f t="shared" si="0"/>
        <v>0</v>
      </c>
      <c r="R68" s="12">
        <f t="shared" si="3"/>
        <v>0</v>
      </c>
      <c r="S68" s="9"/>
      <c r="T68" s="9"/>
    </row>
    <row r="69" spans="1:20" ht="15" customHeight="1">
      <c r="C69" t="e">
        <f>INDEX('Liste '!$A$2:$D$168,MATCH(D69,'Liste '!$A$2:$A$168,0),2)</f>
        <v>#N/A</v>
      </c>
      <c r="E69" t="e">
        <f>INDEX('Liste '!$A$2:$D$168,MATCH(D69,'Liste '!$A$2:$A$168,0),3)</f>
        <v>#N/A</v>
      </c>
      <c r="F69" s="3" t="e">
        <f>INDEX('Liste '!$A$2:$D$168,MATCH(D69,'Liste '!$A$2:$A$168,0),4)</f>
        <v>#N/A</v>
      </c>
      <c r="H69" s="4" t="e">
        <f t="shared" si="1"/>
        <v>#N/A</v>
      </c>
      <c r="I69" s="4" t="e">
        <f t="shared" si="4"/>
        <v>#N/A</v>
      </c>
      <c r="J69" s="4" t="e">
        <f t="shared" si="7"/>
        <v>#N/A</v>
      </c>
      <c r="K69" s="4" t="e">
        <f t="shared" si="6"/>
        <v>#N/A</v>
      </c>
      <c r="M69" s="12">
        <f t="shared" ref="M69:M123" si="14">L69-G69</f>
        <v>0</v>
      </c>
      <c r="R69" s="12">
        <f t="shared" si="3"/>
        <v>0</v>
      </c>
      <c r="S69" s="9"/>
      <c r="T69" s="9"/>
    </row>
    <row r="70" spans="1:20" ht="15" customHeight="1">
      <c r="A70" s="21"/>
      <c r="B70" s="22"/>
      <c r="C70" t="e">
        <f>INDEX('Liste '!$A$2:$D$168,MATCH(D70,'Liste '!$A$2:$A$168,0),2)</f>
        <v>#N/A</v>
      </c>
      <c r="D70" s="22"/>
      <c r="E70" t="e">
        <f>INDEX('Liste '!$A$2:$D$168,MATCH(D70,'Liste '!$A$2:$A$168,0),3)</f>
        <v>#N/A</v>
      </c>
      <c r="F70" s="3" t="e">
        <f>INDEX('Liste '!$A$2:$D$168,MATCH(D70,'Liste '!$A$2:$A$168,0),4)</f>
        <v>#N/A</v>
      </c>
      <c r="H70" s="4" t="e">
        <f t="shared" ref="H70:H124" si="15">F70*G70</f>
        <v>#N/A</v>
      </c>
      <c r="I70" s="4" t="e">
        <f t="shared" si="4"/>
        <v>#N/A</v>
      </c>
      <c r="J70" s="4" t="e">
        <f t="shared" si="7"/>
        <v>#N/A</v>
      </c>
      <c r="K70" s="4" t="e">
        <f t="shared" si="6"/>
        <v>#N/A</v>
      </c>
      <c r="M70" s="12">
        <f t="shared" si="14"/>
        <v>0</v>
      </c>
      <c r="R70" s="12">
        <f t="shared" ref="R70:R124" si="16">N70-O70</f>
        <v>0</v>
      </c>
      <c r="S70" s="9"/>
      <c r="T70" s="9"/>
    </row>
    <row r="71" spans="1:20" ht="15" customHeight="1">
      <c r="C71" t="e">
        <f>INDEX('Liste '!$A$2:$D$168,MATCH(D71,'Liste '!$A$2:$A$168,0),2)</f>
        <v>#N/A</v>
      </c>
      <c r="E71" t="e">
        <f>INDEX('Liste '!$A$2:$D$168,MATCH(D71,'Liste '!$A$2:$A$168,0),3)</f>
        <v>#N/A</v>
      </c>
      <c r="F71" s="3" t="e">
        <f>INDEX('Liste '!$A$2:$D$168,MATCH(D71,'Liste '!$A$2:$A$168,0),4)</f>
        <v>#N/A</v>
      </c>
      <c r="H71" s="4" t="e">
        <f t="shared" si="15"/>
        <v>#N/A</v>
      </c>
      <c r="I71" s="4" t="e">
        <f t="shared" ref="I71:I125" si="17">I70+H71</f>
        <v>#N/A</v>
      </c>
      <c r="J71" s="4" t="e">
        <f t="shared" si="7"/>
        <v>#N/A</v>
      </c>
      <c r="K71" s="4" t="e">
        <f t="shared" si="6"/>
        <v>#N/A</v>
      </c>
      <c r="M71" s="12">
        <f t="shared" si="14"/>
        <v>0</v>
      </c>
      <c r="R71" s="12">
        <f t="shared" si="16"/>
        <v>0</v>
      </c>
      <c r="S71" s="9"/>
      <c r="T71" s="9"/>
    </row>
    <row r="72" spans="1:20" ht="15" customHeight="1">
      <c r="C72" t="e">
        <f>INDEX('Liste '!$A$2:$D$168,MATCH(D72,'Liste '!$A$2:$A$168,0),2)</f>
        <v>#N/A</v>
      </c>
      <c r="E72" t="e">
        <f>INDEX('Liste '!$A$2:$D$168,MATCH(D72,'Liste '!$A$2:$A$168,0),3)</f>
        <v>#N/A</v>
      </c>
      <c r="F72" s="3" t="e">
        <f>INDEX('Liste '!$A$2:$D$168,MATCH(D72,'Liste '!$A$2:$A$168,0),4)</f>
        <v>#N/A</v>
      </c>
      <c r="H72" s="4" t="e">
        <f t="shared" si="15"/>
        <v>#N/A</v>
      </c>
      <c r="I72" s="4" t="e">
        <f t="shared" si="17"/>
        <v>#N/A</v>
      </c>
      <c r="J72" s="4" t="e">
        <f t="shared" si="7"/>
        <v>#N/A</v>
      </c>
      <c r="K72" s="4" t="e">
        <f t="shared" si="6"/>
        <v>#N/A</v>
      </c>
      <c r="M72" s="12">
        <f t="shared" si="14"/>
        <v>0</v>
      </c>
      <c r="R72" s="12">
        <f t="shared" si="16"/>
        <v>0</v>
      </c>
      <c r="S72" s="9"/>
      <c r="T72" s="9"/>
    </row>
    <row r="73" spans="1:20" ht="15" customHeight="1">
      <c r="C73" t="e">
        <f>INDEX('Liste '!$A$2:$D$168,MATCH(D73,'Liste '!$A$2:$A$168,0),2)</f>
        <v>#N/A</v>
      </c>
      <c r="E73" t="e">
        <f>INDEX('Liste '!$A$2:$D$168,MATCH(D73,'Liste '!$A$2:$A$168,0),3)</f>
        <v>#N/A</v>
      </c>
      <c r="F73" s="3" t="e">
        <f>INDEX('Liste '!$A$2:$D$168,MATCH(D73,'Liste '!$A$2:$A$168,0),4)</f>
        <v>#N/A</v>
      </c>
      <c r="H73" s="4" t="e">
        <f t="shared" si="15"/>
        <v>#N/A</v>
      </c>
      <c r="I73" s="4" t="e">
        <f t="shared" si="17"/>
        <v>#N/A</v>
      </c>
      <c r="J73" s="4" t="e">
        <f t="shared" si="7"/>
        <v>#N/A</v>
      </c>
      <c r="K73" s="4" t="e">
        <f t="shared" si="6"/>
        <v>#N/A</v>
      </c>
      <c r="M73" s="12">
        <f t="shared" si="14"/>
        <v>0</v>
      </c>
      <c r="R73" s="12">
        <f t="shared" si="16"/>
        <v>0</v>
      </c>
      <c r="S73" s="9"/>
      <c r="T73" s="9"/>
    </row>
    <row r="74" spans="1:20" ht="15" customHeight="1">
      <c r="C74" t="e">
        <f>INDEX('Liste '!$A$2:$D$168,MATCH(D74,'Liste '!$A$2:$A$168,0),2)</f>
        <v>#N/A</v>
      </c>
      <c r="E74" t="e">
        <f>INDEX('Liste '!$A$2:$D$168,MATCH(D74,'Liste '!$A$2:$A$168,0),3)</f>
        <v>#N/A</v>
      </c>
      <c r="F74" s="3" t="e">
        <f>INDEX('Liste '!$A$2:$D$168,MATCH(D74,'Liste '!$A$2:$A$168,0),4)</f>
        <v>#N/A</v>
      </c>
      <c r="H74" s="4" t="e">
        <f t="shared" si="15"/>
        <v>#N/A</v>
      </c>
      <c r="I74" s="4" t="e">
        <f t="shared" si="17"/>
        <v>#N/A</v>
      </c>
      <c r="J74" s="4" t="e">
        <f t="shared" si="7"/>
        <v>#N/A</v>
      </c>
      <c r="K74" s="4" t="e">
        <f t="shared" si="6"/>
        <v>#N/A</v>
      </c>
      <c r="M74" s="12">
        <f t="shared" si="14"/>
        <v>0</v>
      </c>
      <c r="R74" s="12">
        <f t="shared" si="16"/>
        <v>0</v>
      </c>
      <c r="S74" s="9"/>
      <c r="T74" s="9"/>
    </row>
    <row r="75" spans="1:20" ht="15" customHeight="1">
      <c r="C75" t="e">
        <f>INDEX('Liste '!$A$2:$D$168,MATCH(D75,'Liste '!$A$2:$A$168,0),2)</f>
        <v>#N/A</v>
      </c>
      <c r="E75" t="e">
        <f>INDEX('Liste '!$A$2:$D$168,MATCH(D75,'Liste '!$A$2:$A$168,0),3)</f>
        <v>#N/A</v>
      </c>
      <c r="F75" s="3" t="e">
        <f>INDEX('Liste '!$A$2:$D$168,MATCH(D75,'Liste '!$A$2:$A$168,0),4)</f>
        <v>#N/A</v>
      </c>
      <c r="H75" s="4" t="e">
        <f t="shared" si="15"/>
        <v>#N/A</v>
      </c>
      <c r="I75" s="4" t="e">
        <f t="shared" si="17"/>
        <v>#N/A</v>
      </c>
      <c r="J75" s="4" t="e">
        <f t="shared" si="7"/>
        <v>#N/A</v>
      </c>
      <c r="K75" s="4" t="e">
        <f t="shared" si="6"/>
        <v>#N/A</v>
      </c>
      <c r="M75" s="12">
        <f t="shared" si="14"/>
        <v>0</v>
      </c>
      <c r="R75" s="12">
        <f t="shared" si="16"/>
        <v>0</v>
      </c>
      <c r="S75" s="9"/>
      <c r="T75" s="9"/>
    </row>
    <row r="76" spans="1:20" ht="15" customHeight="1">
      <c r="C76" t="e">
        <f>INDEX('Liste '!$A$2:$D$168,MATCH(D76,'Liste '!$A$2:$A$168,0),2)</f>
        <v>#N/A</v>
      </c>
      <c r="E76" t="e">
        <f>INDEX('Liste '!$A$2:$D$168,MATCH(D76,'Liste '!$A$2:$A$168,0),3)</f>
        <v>#N/A</v>
      </c>
      <c r="F76" s="3" t="e">
        <f>INDEX('Liste '!$A$2:$D$168,MATCH(D76,'Liste '!$A$2:$A$168,0),4)</f>
        <v>#N/A</v>
      </c>
      <c r="H76" s="4" t="e">
        <f t="shared" si="15"/>
        <v>#N/A</v>
      </c>
      <c r="I76" s="4" t="e">
        <f t="shared" si="17"/>
        <v>#N/A</v>
      </c>
      <c r="J76" s="4" t="e">
        <f t="shared" si="7"/>
        <v>#N/A</v>
      </c>
      <c r="K76" s="4" t="e">
        <f t="shared" si="6"/>
        <v>#N/A</v>
      </c>
      <c r="M76" s="12">
        <f t="shared" si="14"/>
        <v>0</v>
      </c>
      <c r="R76" s="12">
        <f t="shared" si="16"/>
        <v>0</v>
      </c>
      <c r="S76" s="9"/>
      <c r="T76" s="9"/>
    </row>
    <row r="77" spans="1:20" ht="15" customHeight="1">
      <c r="C77" t="e">
        <f>INDEX('Liste '!$A$2:$D$168,MATCH(D77,'Liste '!$A$2:$A$168,0),2)</f>
        <v>#N/A</v>
      </c>
      <c r="E77" t="e">
        <f>INDEX('Liste '!$A$2:$D$168,MATCH(D77,'Liste '!$A$2:$A$168,0),3)</f>
        <v>#N/A</v>
      </c>
      <c r="F77" s="3" t="e">
        <f>INDEX('Liste '!$A$2:$D$168,MATCH(D77,'Liste '!$A$2:$A$168,0),4)</f>
        <v>#N/A</v>
      </c>
      <c r="H77" s="4" t="e">
        <f t="shared" si="15"/>
        <v>#N/A</v>
      </c>
      <c r="I77" s="4" t="e">
        <f t="shared" si="17"/>
        <v>#N/A</v>
      </c>
      <c r="J77" s="4" t="e">
        <f t="shared" si="7"/>
        <v>#N/A</v>
      </c>
      <c r="K77" s="4" t="e">
        <f t="shared" si="6"/>
        <v>#N/A</v>
      </c>
      <c r="M77" s="12">
        <f t="shared" si="14"/>
        <v>0</v>
      </c>
      <c r="R77" s="12">
        <f t="shared" si="16"/>
        <v>0</v>
      </c>
      <c r="S77" s="9"/>
      <c r="T77" s="9"/>
    </row>
    <row r="78" spans="1:20" ht="15" customHeight="1">
      <c r="C78" t="e">
        <f>INDEX('Liste '!$A$2:$D$168,MATCH(D78,'Liste '!$A$2:$A$168,0),2)</f>
        <v>#N/A</v>
      </c>
      <c r="E78" t="e">
        <f>INDEX('Liste '!$A$2:$D$168,MATCH(D78,'Liste '!$A$2:$A$168,0),3)</f>
        <v>#N/A</v>
      </c>
      <c r="F78" s="3" t="e">
        <f>INDEX('Liste '!$A$2:$D$168,MATCH(D78,'Liste '!$A$2:$A$168,0),4)</f>
        <v>#N/A</v>
      </c>
      <c r="H78" s="4" t="e">
        <f t="shared" si="15"/>
        <v>#N/A</v>
      </c>
      <c r="I78" s="4" t="e">
        <f t="shared" si="17"/>
        <v>#N/A</v>
      </c>
      <c r="J78" s="4" t="e">
        <f t="shared" si="7"/>
        <v>#N/A</v>
      </c>
      <c r="K78" s="4" t="e">
        <f t="shared" si="6"/>
        <v>#N/A</v>
      </c>
      <c r="M78" s="12">
        <f t="shared" si="14"/>
        <v>0</v>
      </c>
      <c r="R78" s="12">
        <f t="shared" si="16"/>
        <v>0</v>
      </c>
      <c r="S78" s="9"/>
      <c r="T78" s="9"/>
    </row>
    <row r="79" spans="1:20" ht="15" customHeight="1">
      <c r="C79" t="e">
        <f>INDEX('Liste '!$A$2:$D$168,MATCH(D79,'Liste '!$A$2:$A$168,0),2)</f>
        <v>#N/A</v>
      </c>
      <c r="E79" t="e">
        <f>INDEX('Liste '!$A$2:$D$168,MATCH(D79,'Liste '!$A$2:$A$168,0),3)</f>
        <v>#N/A</v>
      </c>
      <c r="F79" s="3" t="e">
        <f>INDEX('Liste '!$A$2:$D$168,MATCH(D79,'Liste '!$A$2:$A$168,0),4)</f>
        <v>#N/A</v>
      </c>
      <c r="H79" s="4" t="e">
        <f t="shared" si="15"/>
        <v>#N/A</v>
      </c>
      <c r="I79" s="4" t="e">
        <f t="shared" si="17"/>
        <v>#N/A</v>
      </c>
      <c r="J79" s="4" t="e">
        <f t="shared" si="7"/>
        <v>#N/A</v>
      </c>
      <c r="K79" s="4" t="e">
        <f t="shared" si="6"/>
        <v>#N/A</v>
      </c>
      <c r="M79" s="12">
        <f t="shared" si="14"/>
        <v>0</v>
      </c>
      <c r="R79" s="12">
        <f t="shared" si="16"/>
        <v>0</v>
      </c>
      <c r="S79" s="9"/>
      <c r="T79" s="9"/>
    </row>
    <row r="80" spans="1:20" ht="15" customHeight="1">
      <c r="C80" t="e">
        <f>INDEX('Liste '!$A$2:$D$168,MATCH(D80,'Liste '!$A$2:$A$168,0),2)</f>
        <v>#N/A</v>
      </c>
      <c r="E80" t="e">
        <f>INDEX('Liste '!$A$2:$D$168,MATCH(D80,'Liste '!$A$2:$A$168,0),3)</f>
        <v>#N/A</v>
      </c>
      <c r="F80" s="3" t="e">
        <f>INDEX('Liste '!$A$2:$D$168,MATCH(D80,'Liste '!$A$2:$A$168,0),4)</f>
        <v>#N/A</v>
      </c>
      <c r="H80" s="4" t="e">
        <f t="shared" si="15"/>
        <v>#N/A</v>
      </c>
      <c r="I80" s="4" t="e">
        <f t="shared" si="17"/>
        <v>#N/A</v>
      </c>
      <c r="J80" s="4" t="e">
        <f t="shared" si="7"/>
        <v>#N/A</v>
      </c>
      <c r="K80" s="4" t="e">
        <f t="shared" si="6"/>
        <v>#N/A</v>
      </c>
      <c r="M80" s="12">
        <f t="shared" si="14"/>
        <v>0</v>
      </c>
      <c r="R80" s="12">
        <f t="shared" si="16"/>
        <v>0</v>
      </c>
      <c r="S80" s="9"/>
      <c r="T80" s="9"/>
    </row>
    <row r="81" spans="3:20" ht="15" customHeight="1">
      <c r="C81" t="e">
        <f>INDEX('Liste '!$A$2:$D$168,MATCH(D81,'Liste '!$A$2:$A$168,0),2)</f>
        <v>#N/A</v>
      </c>
      <c r="E81" t="e">
        <f>INDEX('Liste '!$A$2:$D$168,MATCH(D81,'Liste '!$A$2:$A$168,0),3)</f>
        <v>#N/A</v>
      </c>
      <c r="F81" s="3" t="e">
        <f>INDEX('Liste '!$A$2:$D$168,MATCH(D81,'Liste '!$A$2:$A$168,0),4)</f>
        <v>#N/A</v>
      </c>
      <c r="H81" s="4" t="e">
        <f t="shared" si="15"/>
        <v>#N/A</v>
      </c>
      <c r="I81" s="4" t="e">
        <f t="shared" si="17"/>
        <v>#N/A</v>
      </c>
      <c r="J81" s="4" t="e">
        <f t="shared" si="7"/>
        <v>#N/A</v>
      </c>
      <c r="K81" s="4" t="e">
        <f t="shared" si="6"/>
        <v>#N/A</v>
      </c>
      <c r="M81" s="12">
        <f t="shared" si="14"/>
        <v>0</v>
      </c>
      <c r="R81" s="12">
        <f t="shared" si="16"/>
        <v>0</v>
      </c>
      <c r="S81" s="9"/>
      <c r="T81" s="9"/>
    </row>
    <row r="82" spans="3:20" ht="15" customHeight="1">
      <c r="C82" t="e">
        <f>INDEX('Liste '!$A$2:$D$168,MATCH(D82,'Liste '!$A$2:$A$168,0),2)</f>
        <v>#N/A</v>
      </c>
      <c r="E82" t="e">
        <f>INDEX('Liste '!$A$2:$D$168,MATCH(D82,'Liste '!$A$2:$A$168,0),3)</f>
        <v>#N/A</v>
      </c>
      <c r="F82" s="3" t="e">
        <f>INDEX('Liste '!$A$2:$D$168,MATCH(D82,'Liste '!$A$2:$A$168,0),4)</f>
        <v>#N/A</v>
      </c>
      <c r="H82" s="4" t="e">
        <f t="shared" si="15"/>
        <v>#N/A</v>
      </c>
      <c r="I82" s="4" t="e">
        <f t="shared" si="17"/>
        <v>#N/A</v>
      </c>
      <c r="J82" s="4" t="e">
        <f t="shared" si="7"/>
        <v>#N/A</v>
      </c>
      <c r="K82" s="4" t="e">
        <f t="shared" si="6"/>
        <v>#N/A</v>
      </c>
      <c r="M82" s="12">
        <f t="shared" si="14"/>
        <v>0</v>
      </c>
      <c r="R82" s="12">
        <f t="shared" si="16"/>
        <v>0</v>
      </c>
      <c r="S82" s="9"/>
      <c r="T82" s="9"/>
    </row>
    <row r="83" spans="3:20" ht="15" customHeight="1">
      <c r="C83" t="e">
        <f>INDEX('Liste '!$A$2:$D$168,MATCH(D83,'Liste '!$A$2:$A$168,0),2)</f>
        <v>#N/A</v>
      </c>
      <c r="E83" t="e">
        <f>INDEX('Liste '!$A$2:$D$168,MATCH(D83,'Liste '!$A$2:$A$168,0),3)</f>
        <v>#N/A</v>
      </c>
      <c r="F83" s="3" t="e">
        <f>INDEX('Liste '!$A$2:$D$168,MATCH(D83,'Liste '!$A$2:$A$168,0),4)</f>
        <v>#N/A</v>
      </c>
      <c r="H83" s="4" t="e">
        <f t="shared" si="15"/>
        <v>#N/A</v>
      </c>
      <c r="I83" s="4" t="e">
        <f t="shared" si="17"/>
        <v>#N/A</v>
      </c>
      <c r="J83" s="4" t="e">
        <f t="shared" si="7"/>
        <v>#N/A</v>
      </c>
      <c r="K83" s="4" t="e">
        <f t="shared" si="6"/>
        <v>#N/A</v>
      </c>
      <c r="M83" s="12">
        <f t="shared" si="14"/>
        <v>0</v>
      </c>
      <c r="R83" s="12">
        <f t="shared" si="16"/>
        <v>0</v>
      </c>
      <c r="S83" s="9"/>
      <c r="T83" s="9"/>
    </row>
    <row r="84" spans="3:20" ht="15" customHeight="1">
      <c r="C84" t="e">
        <f>INDEX('Liste '!$A$2:$D$168,MATCH(D84,'Liste '!$A$2:$A$168,0),2)</f>
        <v>#N/A</v>
      </c>
      <c r="E84" t="e">
        <f>INDEX('Liste '!$A$2:$D$168,MATCH(D84,'Liste '!$A$2:$A$168,0),3)</f>
        <v>#N/A</v>
      </c>
      <c r="F84" s="3" t="e">
        <f>INDEX('Liste '!$A$2:$D$168,MATCH(D84,'Liste '!$A$2:$A$168,0),4)</f>
        <v>#N/A</v>
      </c>
      <c r="H84" s="4" t="e">
        <f t="shared" si="15"/>
        <v>#N/A</v>
      </c>
      <c r="I84" s="4" t="e">
        <f t="shared" si="17"/>
        <v>#N/A</v>
      </c>
      <c r="J84" s="4" t="e">
        <f t="shared" si="7"/>
        <v>#N/A</v>
      </c>
      <c r="K84" s="4" t="e">
        <f t="shared" si="6"/>
        <v>#N/A</v>
      </c>
      <c r="M84" s="12">
        <f t="shared" si="14"/>
        <v>0</v>
      </c>
      <c r="R84" s="12">
        <f t="shared" si="16"/>
        <v>0</v>
      </c>
      <c r="S84" s="9"/>
      <c r="T84" s="9"/>
    </row>
    <row r="85" spans="3:20" ht="15" customHeight="1">
      <c r="C85" t="e">
        <f>INDEX('Liste '!$A$2:$D$168,MATCH(D85,'Liste '!$A$2:$A$168,0),2)</f>
        <v>#N/A</v>
      </c>
      <c r="E85" t="e">
        <f>INDEX('Liste '!$A$2:$D$168,MATCH(D85,'Liste '!$A$2:$A$168,0),3)</f>
        <v>#N/A</v>
      </c>
      <c r="F85" s="3" t="e">
        <f>INDEX('Liste '!$A$2:$D$168,MATCH(D85,'Liste '!$A$2:$A$168,0),4)</f>
        <v>#N/A</v>
      </c>
      <c r="H85" s="4" t="e">
        <f t="shared" si="15"/>
        <v>#N/A</v>
      </c>
      <c r="I85" s="4" t="e">
        <f t="shared" si="17"/>
        <v>#N/A</v>
      </c>
      <c r="J85" s="4" t="e">
        <f t="shared" si="7"/>
        <v>#N/A</v>
      </c>
      <c r="K85" s="4" t="e">
        <f t="shared" si="6"/>
        <v>#N/A</v>
      </c>
      <c r="M85" s="12">
        <f t="shared" si="14"/>
        <v>0</v>
      </c>
      <c r="R85" s="12">
        <f t="shared" si="16"/>
        <v>0</v>
      </c>
      <c r="S85" s="9"/>
      <c r="T85" s="9"/>
    </row>
    <row r="86" spans="3:20" ht="15" customHeight="1">
      <c r="C86" t="e">
        <f>INDEX('Liste '!$A$2:$D$168,MATCH(D86,'Liste '!$A$2:$A$168,0),2)</f>
        <v>#N/A</v>
      </c>
      <c r="E86" t="e">
        <f>INDEX('Liste '!$A$2:$D$168,MATCH(D86,'Liste '!$A$2:$A$168,0),3)</f>
        <v>#N/A</v>
      </c>
      <c r="F86" s="3" t="e">
        <f>INDEX('Liste '!$A$2:$D$168,MATCH(D86,'Liste '!$A$2:$A$168,0),4)</f>
        <v>#N/A</v>
      </c>
      <c r="H86" s="4" t="e">
        <f t="shared" si="15"/>
        <v>#N/A</v>
      </c>
      <c r="I86" s="4" t="e">
        <f t="shared" si="17"/>
        <v>#N/A</v>
      </c>
      <c r="J86" s="4" t="e">
        <f t="shared" si="7"/>
        <v>#N/A</v>
      </c>
      <c r="K86" s="4" t="e">
        <f t="shared" ref="K86:K163" si="18">J86-H86</f>
        <v>#N/A</v>
      </c>
      <c r="M86" s="12">
        <f t="shared" si="14"/>
        <v>0</v>
      </c>
      <c r="R86" s="12">
        <f t="shared" si="16"/>
        <v>0</v>
      </c>
      <c r="S86" s="9"/>
      <c r="T86" s="9"/>
    </row>
    <row r="87" spans="3:20" ht="15" customHeight="1">
      <c r="C87" t="e">
        <f>INDEX('Liste '!$A$2:$D$168,MATCH(D87,'Liste '!$A$2:$A$168,0),2)</f>
        <v>#N/A</v>
      </c>
      <c r="E87" t="e">
        <f>INDEX('Liste '!$A$2:$D$168,MATCH(D87,'Liste '!$A$2:$A$168,0),3)</f>
        <v>#N/A</v>
      </c>
      <c r="F87" s="3" t="e">
        <f>INDEX('Liste '!$A$2:$D$168,MATCH(D87,'Liste '!$A$2:$A$168,0),4)</f>
        <v>#N/A</v>
      </c>
      <c r="H87" s="4" t="e">
        <f t="shared" si="15"/>
        <v>#N/A</v>
      </c>
      <c r="I87" s="4" t="e">
        <f t="shared" si="17"/>
        <v>#N/A</v>
      </c>
      <c r="J87" s="4" t="e">
        <f t="shared" ref="J87:J180" si="19">K86</f>
        <v>#N/A</v>
      </c>
      <c r="K87" s="4" t="e">
        <f t="shared" si="18"/>
        <v>#N/A</v>
      </c>
      <c r="M87" s="12">
        <f t="shared" si="14"/>
        <v>0</v>
      </c>
      <c r="R87" s="12">
        <f t="shared" si="16"/>
        <v>0</v>
      </c>
      <c r="S87" s="9"/>
      <c r="T87" s="9"/>
    </row>
    <row r="88" spans="3:20" ht="15" customHeight="1">
      <c r="C88" t="e">
        <f>INDEX('Liste '!$A$2:$D$168,MATCH(D88,'Liste '!$A$2:$A$168,0),2)</f>
        <v>#N/A</v>
      </c>
      <c r="E88" t="e">
        <f>INDEX('Liste '!$A$2:$D$168,MATCH(D88,'Liste '!$A$2:$A$168,0),3)</f>
        <v>#N/A</v>
      </c>
      <c r="F88" s="3" t="e">
        <f>INDEX('Liste '!$A$2:$D$168,MATCH(D88,'Liste '!$A$2:$A$168,0),4)</f>
        <v>#N/A</v>
      </c>
      <c r="H88" s="4" t="e">
        <f t="shared" si="15"/>
        <v>#N/A</v>
      </c>
      <c r="I88" s="4" t="e">
        <f t="shared" si="17"/>
        <v>#N/A</v>
      </c>
      <c r="J88" s="4" t="e">
        <f t="shared" si="19"/>
        <v>#N/A</v>
      </c>
      <c r="K88" s="4" t="e">
        <f t="shared" si="18"/>
        <v>#N/A</v>
      </c>
      <c r="M88" s="12">
        <f t="shared" si="14"/>
        <v>0</v>
      </c>
      <c r="R88" s="12">
        <f t="shared" si="16"/>
        <v>0</v>
      </c>
      <c r="S88" s="9"/>
      <c r="T88" s="9"/>
    </row>
    <row r="89" spans="3:20" ht="15" customHeight="1">
      <c r="C89" t="e">
        <f>INDEX('Liste '!$A$2:$D$168,MATCH(D89,'Liste '!$A$2:$A$168,0),2)</f>
        <v>#N/A</v>
      </c>
      <c r="E89" t="e">
        <f>INDEX('Liste '!$A$2:$D$168,MATCH(D89,'Liste '!$A$2:$A$168,0),3)</f>
        <v>#N/A</v>
      </c>
      <c r="F89" s="3" t="e">
        <f>INDEX('Liste '!$A$2:$D$168,MATCH(D89,'Liste '!$A$2:$A$168,0),4)</f>
        <v>#N/A</v>
      </c>
      <c r="H89" s="4" t="e">
        <f t="shared" si="15"/>
        <v>#N/A</v>
      </c>
      <c r="I89" s="4" t="e">
        <f t="shared" si="17"/>
        <v>#N/A</v>
      </c>
      <c r="J89" s="4" t="e">
        <f t="shared" si="19"/>
        <v>#N/A</v>
      </c>
      <c r="K89" s="4" t="e">
        <f t="shared" si="18"/>
        <v>#N/A</v>
      </c>
      <c r="M89" s="12">
        <f t="shared" si="14"/>
        <v>0</v>
      </c>
      <c r="R89" s="12">
        <f t="shared" si="16"/>
        <v>0</v>
      </c>
      <c r="S89" s="9"/>
      <c r="T89" s="9"/>
    </row>
    <row r="90" spans="3:20" ht="15" customHeight="1">
      <c r="C90" t="e">
        <f>INDEX('Liste '!$A$2:$D$168,MATCH(D90,'Liste '!$A$2:$A$168,0),2)</f>
        <v>#N/A</v>
      </c>
      <c r="E90" t="e">
        <f>INDEX('Liste '!$A$2:$D$168,MATCH(D90,'Liste '!$A$2:$A$168,0),3)</f>
        <v>#N/A</v>
      </c>
      <c r="F90" s="3" t="e">
        <f>INDEX('Liste '!$A$2:$D$168,MATCH(D90,'Liste '!$A$2:$A$168,0),4)</f>
        <v>#N/A</v>
      </c>
      <c r="H90" s="4" t="e">
        <f t="shared" si="15"/>
        <v>#N/A</v>
      </c>
      <c r="I90" s="4" t="e">
        <f t="shared" si="17"/>
        <v>#N/A</v>
      </c>
      <c r="J90" s="4" t="e">
        <f t="shared" si="19"/>
        <v>#N/A</v>
      </c>
      <c r="K90" s="4" t="e">
        <f t="shared" si="18"/>
        <v>#N/A</v>
      </c>
      <c r="M90" s="12">
        <f t="shared" si="14"/>
        <v>0</v>
      </c>
      <c r="R90" s="12">
        <f t="shared" si="16"/>
        <v>0</v>
      </c>
      <c r="S90" s="9"/>
      <c r="T90" s="9"/>
    </row>
    <row r="91" spans="3:20" ht="15" customHeight="1">
      <c r="C91" t="e">
        <f>INDEX('Liste '!$A$2:$D$168,MATCH(D91,'Liste '!$A$2:$A$168,0),2)</f>
        <v>#N/A</v>
      </c>
      <c r="E91" t="e">
        <f>INDEX('Liste '!$A$2:$D$168,MATCH(D91,'Liste '!$A$2:$A$168,0),3)</f>
        <v>#N/A</v>
      </c>
      <c r="F91" s="3" t="e">
        <f>INDEX('Liste '!$A$2:$D$168,MATCH(D91,'Liste '!$A$2:$A$168,0),4)</f>
        <v>#N/A</v>
      </c>
      <c r="H91" s="4" t="e">
        <f t="shared" si="15"/>
        <v>#N/A</v>
      </c>
      <c r="I91" s="4" t="e">
        <f t="shared" si="17"/>
        <v>#N/A</v>
      </c>
      <c r="J91" s="4" t="e">
        <f t="shared" si="19"/>
        <v>#N/A</v>
      </c>
      <c r="K91" s="4" t="e">
        <f t="shared" si="18"/>
        <v>#N/A</v>
      </c>
      <c r="M91" s="12">
        <f t="shared" si="14"/>
        <v>0</v>
      </c>
      <c r="R91" s="12">
        <f t="shared" si="16"/>
        <v>0</v>
      </c>
      <c r="S91" s="9"/>
      <c r="T91" s="9"/>
    </row>
    <row r="92" spans="3:20" ht="15" customHeight="1">
      <c r="C92" t="e">
        <f>INDEX('Liste '!$A$2:$D$168,MATCH(D92,'Liste '!$A$2:$A$168,0),2)</f>
        <v>#N/A</v>
      </c>
      <c r="E92" t="e">
        <f>INDEX('Liste '!$A$2:$D$168,MATCH(D92,'Liste '!$A$2:$A$168,0),3)</f>
        <v>#N/A</v>
      </c>
      <c r="F92" s="3" t="e">
        <f>INDEX('Liste '!$A$2:$D$168,MATCH(D92,'Liste '!$A$2:$A$168,0),4)</f>
        <v>#N/A</v>
      </c>
      <c r="H92" s="4" t="e">
        <f t="shared" si="15"/>
        <v>#N/A</v>
      </c>
      <c r="I92" s="4" t="e">
        <f t="shared" si="17"/>
        <v>#N/A</v>
      </c>
      <c r="J92" s="4" t="e">
        <f t="shared" ref="J92:J93" si="20">K91</f>
        <v>#N/A</v>
      </c>
      <c r="K92" s="4" t="e">
        <f t="shared" ref="K92:K93" si="21">J92-H92</f>
        <v>#N/A</v>
      </c>
      <c r="M92" s="12">
        <f t="shared" si="14"/>
        <v>0</v>
      </c>
      <c r="R92" s="12">
        <f t="shared" si="16"/>
        <v>0</v>
      </c>
      <c r="S92" s="9"/>
      <c r="T92" s="9"/>
    </row>
    <row r="93" spans="3:20" ht="15" customHeight="1">
      <c r="C93" t="e">
        <f>INDEX('Liste '!$A$2:$D$168,MATCH(D93,'Liste '!$A$2:$A$168,0),2)</f>
        <v>#N/A</v>
      </c>
      <c r="E93" t="e">
        <f>INDEX('Liste '!$A$2:$D$168,MATCH(D93,'Liste '!$A$2:$A$168,0),3)</f>
        <v>#N/A</v>
      </c>
      <c r="F93" s="3" t="e">
        <f>INDEX('Liste '!$A$2:$D$168,MATCH(D93,'Liste '!$A$2:$A$168,0),4)</f>
        <v>#N/A</v>
      </c>
      <c r="H93" s="4" t="e">
        <f t="shared" si="15"/>
        <v>#N/A</v>
      </c>
      <c r="I93" s="4" t="e">
        <f t="shared" si="17"/>
        <v>#N/A</v>
      </c>
      <c r="J93" s="4" t="e">
        <f t="shared" si="20"/>
        <v>#N/A</v>
      </c>
      <c r="K93" s="4" t="e">
        <f t="shared" si="21"/>
        <v>#N/A</v>
      </c>
      <c r="M93" s="12">
        <f t="shared" si="14"/>
        <v>0</v>
      </c>
      <c r="R93" s="12">
        <f t="shared" si="16"/>
        <v>0</v>
      </c>
      <c r="S93" s="9"/>
      <c r="T93" s="9"/>
    </row>
    <row r="94" spans="3:20" ht="15" customHeight="1">
      <c r="C94" t="e">
        <f>INDEX('Liste '!$A$2:$D$168,MATCH(D94,'Liste '!$A$2:$A$168,0),2)</f>
        <v>#N/A</v>
      </c>
      <c r="E94" t="e">
        <f>INDEX('Liste '!$A$2:$D$168,MATCH(D94,'Liste '!$A$2:$A$168,0),3)</f>
        <v>#N/A</v>
      </c>
      <c r="F94" s="3" t="e">
        <f>INDEX('Liste '!$A$2:$D$168,MATCH(D94,'Liste '!$A$2:$A$168,0),4)</f>
        <v>#N/A</v>
      </c>
      <c r="H94" s="4" t="e">
        <f t="shared" si="15"/>
        <v>#N/A</v>
      </c>
      <c r="I94" s="4" t="e">
        <f t="shared" si="17"/>
        <v>#N/A</v>
      </c>
      <c r="J94" s="4" t="e">
        <f t="shared" si="19"/>
        <v>#N/A</v>
      </c>
      <c r="K94" s="4" t="e">
        <f t="shared" si="18"/>
        <v>#N/A</v>
      </c>
      <c r="M94" s="12">
        <f t="shared" si="14"/>
        <v>0</v>
      </c>
      <c r="R94" s="12">
        <f t="shared" si="16"/>
        <v>0</v>
      </c>
      <c r="S94" s="9"/>
      <c r="T94" s="9"/>
    </row>
    <row r="95" spans="3:20" ht="15" customHeight="1">
      <c r="C95" t="e">
        <f>INDEX('Liste '!$A$2:$D$168,MATCH(D95,'Liste '!$A$2:$A$168,0),2)</f>
        <v>#N/A</v>
      </c>
      <c r="E95" t="e">
        <f>INDEX('Liste '!$A$2:$D$168,MATCH(D95,'Liste '!$A$2:$A$168,0),3)</f>
        <v>#N/A</v>
      </c>
      <c r="F95" s="3" t="e">
        <f>INDEX('Liste '!$A$2:$D$168,MATCH(D95,'Liste '!$A$2:$A$168,0),4)</f>
        <v>#N/A</v>
      </c>
      <c r="H95" s="4" t="e">
        <f t="shared" si="15"/>
        <v>#N/A</v>
      </c>
      <c r="I95" s="4" t="e">
        <f t="shared" si="17"/>
        <v>#N/A</v>
      </c>
      <c r="J95" s="4" t="e">
        <f t="shared" si="19"/>
        <v>#N/A</v>
      </c>
      <c r="K95" s="4" t="e">
        <f t="shared" si="18"/>
        <v>#N/A</v>
      </c>
      <c r="M95" s="12">
        <f t="shared" si="14"/>
        <v>0</v>
      </c>
      <c r="R95" s="12">
        <f t="shared" si="16"/>
        <v>0</v>
      </c>
      <c r="S95" s="9"/>
      <c r="T95" s="9"/>
    </row>
    <row r="96" spans="3:20" ht="15" customHeight="1">
      <c r="C96" t="e">
        <f>INDEX('Liste '!$A$2:$D$168,MATCH(D96,'Liste '!$A$2:$A$168,0),2)</f>
        <v>#N/A</v>
      </c>
      <c r="E96" t="e">
        <f>INDEX('Liste '!$A$2:$D$168,MATCH(D96,'Liste '!$A$2:$A$168,0),3)</f>
        <v>#N/A</v>
      </c>
      <c r="F96" s="3" t="e">
        <f>INDEX('Liste '!$A$2:$D$168,MATCH(D96,'Liste '!$A$2:$A$168,0),4)</f>
        <v>#N/A</v>
      </c>
      <c r="H96" s="4" t="e">
        <f t="shared" si="15"/>
        <v>#N/A</v>
      </c>
      <c r="I96" s="4" t="e">
        <f t="shared" si="17"/>
        <v>#N/A</v>
      </c>
      <c r="J96" s="4" t="e">
        <f t="shared" si="19"/>
        <v>#N/A</v>
      </c>
      <c r="K96" s="4" t="e">
        <f t="shared" si="18"/>
        <v>#N/A</v>
      </c>
      <c r="M96" s="12">
        <f t="shared" si="14"/>
        <v>0</v>
      </c>
      <c r="R96" s="12">
        <f t="shared" si="16"/>
        <v>0</v>
      </c>
      <c r="S96" s="9"/>
      <c r="T96" s="9"/>
    </row>
    <row r="97" spans="1:20" ht="15" customHeight="1">
      <c r="A97" s="83"/>
      <c r="B97" s="81"/>
      <c r="C97" s="81"/>
      <c r="D97" s="81"/>
      <c r="E97" s="84" t="s">
        <v>54</v>
      </c>
      <c r="F97" s="75"/>
      <c r="G97" s="76"/>
      <c r="H97" s="77"/>
      <c r="I97" s="77"/>
      <c r="J97" s="77" t="e">
        <f>K96</f>
        <v>#N/A</v>
      </c>
      <c r="K97" s="77"/>
      <c r="L97" s="78"/>
      <c r="M97" s="79"/>
      <c r="N97" s="80"/>
      <c r="O97" s="80"/>
      <c r="P97" s="80"/>
      <c r="Q97" s="81"/>
      <c r="R97" s="81"/>
      <c r="S97" s="82"/>
      <c r="T97" s="82"/>
    </row>
    <row r="98" spans="1:20" ht="15" customHeight="1">
      <c r="C98" t="e">
        <f>INDEX('Liste '!$A$2:$D$168,MATCH(D98,'Liste '!$A$2:$A$168,0),2)</f>
        <v>#N/A</v>
      </c>
      <c r="E98" t="e">
        <f>INDEX('Liste '!$A$2:$D$168,MATCH(D98,'Liste '!$A$2:$A$168,0),3)</f>
        <v>#N/A</v>
      </c>
      <c r="F98" s="3" t="e">
        <f>INDEX('Liste '!$A$2:$D$168,MATCH(D98,'Liste '!$A$2:$A$168,0),4)</f>
        <v>#N/A</v>
      </c>
      <c r="H98" s="4" t="e">
        <f t="shared" si="15"/>
        <v>#N/A</v>
      </c>
      <c r="I98" s="4" t="e">
        <f t="shared" si="17"/>
        <v>#N/A</v>
      </c>
      <c r="J98" s="4" t="e">
        <f>J97</f>
        <v>#N/A</v>
      </c>
      <c r="K98" s="4" t="e">
        <f t="shared" si="18"/>
        <v>#N/A</v>
      </c>
      <c r="M98" s="12">
        <f t="shared" si="14"/>
        <v>0</v>
      </c>
      <c r="R98" s="12">
        <f t="shared" si="16"/>
        <v>0</v>
      </c>
      <c r="S98" s="9"/>
      <c r="T98" s="9"/>
    </row>
    <row r="99" spans="1:20" ht="15" customHeight="1">
      <c r="C99" t="e">
        <f>INDEX('Liste '!$A$2:$D$168,MATCH(D99,'Liste '!$A$2:$A$168,0),2)</f>
        <v>#N/A</v>
      </c>
      <c r="E99" t="e">
        <f>INDEX('Liste '!$A$2:$D$168,MATCH(D99,'Liste '!$A$2:$A$168,0),3)</f>
        <v>#N/A</v>
      </c>
      <c r="F99" s="3" t="e">
        <f>INDEX('Liste '!$A$2:$D$168,MATCH(D99,'Liste '!$A$2:$A$168,0),4)</f>
        <v>#N/A</v>
      </c>
      <c r="H99" s="4" t="e">
        <f t="shared" si="15"/>
        <v>#N/A</v>
      </c>
      <c r="I99" s="4" t="e">
        <f t="shared" si="17"/>
        <v>#N/A</v>
      </c>
      <c r="J99" s="4" t="e">
        <f t="shared" si="19"/>
        <v>#N/A</v>
      </c>
      <c r="K99" s="4" t="e">
        <f t="shared" si="18"/>
        <v>#N/A</v>
      </c>
      <c r="M99" s="12">
        <f t="shared" si="14"/>
        <v>0</v>
      </c>
      <c r="R99" s="12">
        <f t="shared" si="16"/>
        <v>0</v>
      </c>
      <c r="S99" s="9"/>
      <c r="T99" s="9"/>
    </row>
    <row r="100" spans="1:20" ht="15" customHeight="1">
      <c r="C100" t="e">
        <f>INDEX('Liste '!$A$2:$D$168,MATCH(D100,'Liste '!$A$2:$A$168,0),2)</f>
        <v>#N/A</v>
      </c>
      <c r="E100" t="e">
        <f>INDEX('Liste '!$A$2:$D$168,MATCH(D100,'Liste '!$A$2:$A$168,0),3)</f>
        <v>#N/A</v>
      </c>
      <c r="F100" s="3" t="e">
        <f>INDEX('Liste '!$A$2:$D$168,MATCH(D100,'Liste '!$A$2:$A$168,0),4)</f>
        <v>#N/A</v>
      </c>
      <c r="H100" s="4" t="e">
        <f t="shared" si="15"/>
        <v>#N/A</v>
      </c>
      <c r="I100" s="4" t="e">
        <f t="shared" si="17"/>
        <v>#N/A</v>
      </c>
      <c r="J100" s="4" t="e">
        <f t="shared" si="19"/>
        <v>#N/A</v>
      </c>
      <c r="K100" s="4" t="e">
        <f t="shared" si="18"/>
        <v>#N/A</v>
      </c>
      <c r="M100" s="12">
        <f t="shared" si="14"/>
        <v>0</v>
      </c>
      <c r="R100" s="12">
        <f t="shared" si="16"/>
        <v>0</v>
      </c>
      <c r="S100" s="9"/>
      <c r="T100" s="9"/>
    </row>
    <row r="101" spans="1:20" ht="15" customHeight="1">
      <c r="C101" t="e">
        <f>INDEX('Liste '!$A$2:$D$168,MATCH(D101,'Liste '!$A$2:$A$168,0),2)</f>
        <v>#N/A</v>
      </c>
      <c r="E101" t="e">
        <f>INDEX('Liste '!$A$2:$D$168,MATCH(D101,'Liste '!$A$2:$A$168,0),3)</f>
        <v>#N/A</v>
      </c>
      <c r="F101" s="3" t="e">
        <f>INDEX('Liste '!$A$2:$D$168,MATCH(D101,'Liste '!$A$2:$A$168,0),4)</f>
        <v>#N/A</v>
      </c>
      <c r="H101" s="4" t="e">
        <f t="shared" si="15"/>
        <v>#N/A</v>
      </c>
      <c r="I101" s="4" t="e">
        <f t="shared" si="17"/>
        <v>#N/A</v>
      </c>
      <c r="J101" s="4" t="e">
        <f t="shared" si="19"/>
        <v>#N/A</v>
      </c>
      <c r="K101" s="4" t="e">
        <f t="shared" si="18"/>
        <v>#N/A</v>
      </c>
      <c r="M101" s="12">
        <f t="shared" si="14"/>
        <v>0</v>
      </c>
      <c r="R101" s="12">
        <f t="shared" si="16"/>
        <v>0</v>
      </c>
      <c r="S101" s="9"/>
      <c r="T101" s="9"/>
    </row>
    <row r="102" spans="1:20" ht="15" customHeight="1">
      <c r="C102" t="e">
        <f>INDEX('Liste '!$A$2:$D$168,MATCH(D102,'Liste '!$A$2:$A$168,0),2)</f>
        <v>#N/A</v>
      </c>
      <c r="E102" t="e">
        <f>INDEX('Liste '!$A$2:$D$168,MATCH(D102,'Liste '!$A$2:$A$168,0),3)</f>
        <v>#N/A</v>
      </c>
      <c r="F102" s="3" t="e">
        <f>INDEX('Liste '!$A$2:$D$168,MATCH(D102,'Liste '!$A$2:$A$168,0),4)</f>
        <v>#N/A</v>
      </c>
      <c r="H102" s="4" t="e">
        <f t="shared" si="15"/>
        <v>#N/A</v>
      </c>
      <c r="I102" s="4" t="e">
        <f t="shared" si="17"/>
        <v>#N/A</v>
      </c>
      <c r="J102" s="4" t="e">
        <f t="shared" si="19"/>
        <v>#N/A</v>
      </c>
      <c r="K102" s="4" t="e">
        <f t="shared" si="18"/>
        <v>#N/A</v>
      </c>
      <c r="M102" s="12">
        <f t="shared" si="14"/>
        <v>0</v>
      </c>
      <c r="R102" s="12">
        <f t="shared" si="16"/>
        <v>0</v>
      </c>
      <c r="S102" s="9"/>
      <c r="T102" s="9"/>
    </row>
    <row r="103" spans="1:20" ht="15" customHeight="1">
      <c r="C103" t="e">
        <f>INDEX('Liste '!$A$2:$D$168,MATCH(D103,'Liste '!$A$2:$A$168,0),2)</f>
        <v>#N/A</v>
      </c>
      <c r="E103" t="e">
        <f>INDEX('Liste '!$A$2:$D$168,MATCH(D103,'Liste '!$A$2:$A$168,0),3)</f>
        <v>#N/A</v>
      </c>
      <c r="F103" s="3" t="e">
        <f>INDEX('Liste '!$A$2:$D$168,MATCH(D103,'Liste '!$A$2:$A$168,0),4)</f>
        <v>#N/A</v>
      </c>
      <c r="H103" s="4" t="e">
        <f t="shared" si="15"/>
        <v>#N/A</v>
      </c>
      <c r="I103" s="4" t="e">
        <f t="shared" si="17"/>
        <v>#N/A</v>
      </c>
      <c r="J103" s="4" t="e">
        <f t="shared" si="19"/>
        <v>#N/A</v>
      </c>
      <c r="K103" s="4" t="e">
        <f t="shared" si="18"/>
        <v>#N/A</v>
      </c>
      <c r="M103" s="12">
        <f t="shared" si="14"/>
        <v>0</v>
      </c>
      <c r="R103" s="12">
        <f t="shared" si="16"/>
        <v>0</v>
      </c>
      <c r="S103" s="9"/>
      <c r="T103" s="9"/>
    </row>
    <row r="104" spans="1:20">
      <c r="C104" t="e">
        <f>INDEX('Liste '!$A$2:$D$168,MATCH(D104,'Liste '!$A$2:$A$168,0),2)</f>
        <v>#N/A</v>
      </c>
      <c r="E104" t="e">
        <f>INDEX('Liste '!$A$2:$D$168,MATCH(D104,'Liste '!$A$2:$A$168,0),3)</f>
        <v>#N/A</v>
      </c>
      <c r="F104" s="3" t="e">
        <f>INDEX('Liste '!$A$2:$D$168,MATCH(D104,'Liste '!$A$2:$A$168,0),4)</f>
        <v>#N/A</v>
      </c>
      <c r="H104" s="4" t="e">
        <f t="shared" si="15"/>
        <v>#N/A</v>
      </c>
      <c r="I104" s="4" t="e">
        <f t="shared" si="17"/>
        <v>#N/A</v>
      </c>
      <c r="J104" s="4" t="e">
        <f t="shared" si="19"/>
        <v>#N/A</v>
      </c>
      <c r="K104" s="4" t="e">
        <f t="shared" si="18"/>
        <v>#N/A</v>
      </c>
      <c r="M104" s="12">
        <f t="shared" si="14"/>
        <v>0</v>
      </c>
      <c r="R104" s="12">
        <f t="shared" si="16"/>
        <v>0</v>
      </c>
      <c r="S104" s="9"/>
      <c r="T104" s="9"/>
    </row>
    <row r="105" spans="1:20">
      <c r="C105" t="e">
        <f>INDEX('Liste '!$A$2:$D$168,MATCH(D105,'Liste '!$A$2:$A$168,0),2)</f>
        <v>#N/A</v>
      </c>
      <c r="E105" t="e">
        <f>INDEX('Liste '!$A$2:$D$168,MATCH(D105,'Liste '!$A$2:$A$168,0),3)</f>
        <v>#N/A</v>
      </c>
      <c r="F105" s="3" t="e">
        <f>INDEX('Liste '!$A$2:$D$168,MATCH(D105,'Liste '!$A$2:$A$168,0),4)</f>
        <v>#N/A</v>
      </c>
      <c r="H105" s="4" t="e">
        <f t="shared" si="15"/>
        <v>#N/A</v>
      </c>
      <c r="I105" s="4" t="e">
        <f t="shared" si="17"/>
        <v>#N/A</v>
      </c>
      <c r="J105" s="4" t="e">
        <f t="shared" si="19"/>
        <v>#N/A</v>
      </c>
      <c r="K105" s="4" t="e">
        <f t="shared" si="18"/>
        <v>#N/A</v>
      </c>
      <c r="M105" s="12">
        <f t="shared" si="14"/>
        <v>0</v>
      </c>
      <c r="R105" s="12">
        <f t="shared" si="16"/>
        <v>0</v>
      </c>
      <c r="S105" s="9"/>
      <c r="T105" s="9"/>
    </row>
    <row r="106" spans="1:20" ht="15" customHeight="1">
      <c r="C106" t="e">
        <f>INDEX('Liste '!$A$2:$D$168,MATCH(D106,'Liste '!$A$2:$A$168,0),2)</f>
        <v>#N/A</v>
      </c>
      <c r="E106" t="e">
        <f>INDEX('Liste '!$A$2:$D$168,MATCH(D106,'Liste '!$A$2:$A$168,0),3)</f>
        <v>#N/A</v>
      </c>
      <c r="F106" s="3" t="e">
        <f>INDEX('Liste '!$A$2:$D$168,MATCH(D106,'Liste '!$A$2:$A$168,0),4)</f>
        <v>#N/A</v>
      </c>
      <c r="H106" s="4" t="e">
        <f t="shared" si="15"/>
        <v>#N/A</v>
      </c>
      <c r="I106" s="4" t="e">
        <f t="shared" si="17"/>
        <v>#N/A</v>
      </c>
      <c r="J106" s="4" t="e">
        <f t="shared" si="19"/>
        <v>#N/A</v>
      </c>
      <c r="K106" s="4" t="e">
        <f t="shared" si="18"/>
        <v>#N/A</v>
      </c>
      <c r="M106" s="12">
        <f t="shared" si="14"/>
        <v>0</v>
      </c>
      <c r="R106" s="12">
        <f t="shared" si="16"/>
        <v>0</v>
      </c>
      <c r="S106" s="9"/>
      <c r="T106" s="9"/>
    </row>
    <row r="107" spans="1:20" ht="15" customHeight="1">
      <c r="C107" t="e">
        <f>INDEX('Liste '!$A$2:$D$168,MATCH(D107,'Liste '!$A$2:$A$168,0),2)</f>
        <v>#N/A</v>
      </c>
      <c r="E107" t="e">
        <f>INDEX('Liste '!$A$2:$D$168,MATCH(D107,'Liste '!$A$2:$A$168,0),3)</f>
        <v>#N/A</v>
      </c>
      <c r="F107" s="3" t="e">
        <f>INDEX('Liste '!$A$2:$D$168,MATCH(D107,'Liste '!$A$2:$A$168,0),4)</f>
        <v>#N/A</v>
      </c>
      <c r="H107" s="4" t="e">
        <f t="shared" si="15"/>
        <v>#N/A</v>
      </c>
      <c r="I107" s="4" t="e">
        <f t="shared" si="17"/>
        <v>#N/A</v>
      </c>
      <c r="J107" s="4" t="e">
        <f t="shared" si="19"/>
        <v>#N/A</v>
      </c>
      <c r="K107" s="4" t="e">
        <f t="shared" si="18"/>
        <v>#N/A</v>
      </c>
      <c r="M107" s="12">
        <f t="shared" si="14"/>
        <v>0</v>
      </c>
      <c r="R107" s="12">
        <f t="shared" si="16"/>
        <v>0</v>
      </c>
      <c r="S107" s="9"/>
      <c r="T107" s="9"/>
    </row>
    <row r="108" spans="1:20" ht="15" customHeight="1">
      <c r="C108" t="e">
        <f>INDEX('Liste '!$A$2:$D$168,MATCH(D108,'Liste '!$A$2:$A$168,0),2)</f>
        <v>#N/A</v>
      </c>
      <c r="E108" t="e">
        <f>INDEX('Liste '!$A$2:$D$168,MATCH(D108,'Liste '!$A$2:$A$168,0),3)</f>
        <v>#N/A</v>
      </c>
      <c r="F108" s="3" t="e">
        <f>INDEX('Liste '!$A$2:$D$168,MATCH(D108,'Liste '!$A$2:$A$168,0),4)</f>
        <v>#N/A</v>
      </c>
      <c r="H108" s="4" t="e">
        <f t="shared" si="15"/>
        <v>#N/A</v>
      </c>
      <c r="I108" s="4" t="e">
        <f t="shared" si="17"/>
        <v>#N/A</v>
      </c>
      <c r="J108" s="4" t="e">
        <f t="shared" si="19"/>
        <v>#N/A</v>
      </c>
      <c r="K108" s="4" t="e">
        <f t="shared" si="18"/>
        <v>#N/A</v>
      </c>
      <c r="M108" s="12">
        <f t="shared" si="14"/>
        <v>0</v>
      </c>
      <c r="R108" s="12">
        <f t="shared" si="16"/>
        <v>0</v>
      </c>
      <c r="S108" s="9"/>
      <c r="T108" s="9"/>
    </row>
    <row r="109" spans="1:20" ht="15" customHeight="1">
      <c r="C109" t="e">
        <f>INDEX('Liste '!$A$2:$D$168,MATCH(D109,'Liste '!$A$2:$A$168,0),2)</f>
        <v>#N/A</v>
      </c>
      <c r="E109" t="e">
        <f>INDEX('Liste '!$A$2:$D$168,MATCH(D109,'Liste '!$A$2:$A$168,0),3)</f>
        <v>#N/A</v>
      </c>
      <c r="F109" s="3" t="e">
        <f>INDEX('Liste '!$A$2:$D$168,MATCH(D109,'Liste '!$A$2:$A$168,0),4)</f>
        <v>#N/A</v>
      </c>
      <c r="H109" s="4" t="e">
        <f t="shared" si="15"/>
        <v>#N/A</v>
      </c>
      <c r="I109" s="4" t="e">
        <f t="shared" si="17"/>
        <v>#N/A</v>
      </c>
      <c r="J109" s="4" t="e">
        <f>K108</f>
        <v>#N/A</v>
      </c>
      <c r="K109" s="4" t="e">
        <f>J109-H109</f>
        <v>#N/A</v>
      </c>
      <c r="M109" s="12">
        <f t="shared" si="14"/>
        <v>0</v>
      </c>
      <c r="R109" s="12">
        <f t="shared" si="16"/>
        <v>0</v>
      </c>
      <c r="S109" s="9"/>
      <c r="T109" s="9"/>
    </row>
    <row r="110" spans="1:20" ht="15" customHeight="1">
      <c r="C110" t="e">
        <f>INDEX('Liste '!$A$2:$D$168,MATCH(D110,'Liste '!$A$2:$A$168,0),2)</f>
        <v>#N/A</v>
      </c>
      <c r="E110" t="e">
        <f>INDEX('Liste '!$A$2:$D$168,MATCH(D110,'Liste '!$A$2:$A$168,0),3)</f>
        <v>#N/A</v>
      </c>
      <c r="F110" s="3" t="e">
        <f>INDEX('Liste '!$A$2:$D$168,MATCH(D110,'Liste '!$A$2:$A$168,0),4)</f>
        <v>#N/A</v>
      </c>
      <c r="H110" s="4" t="e">
        <f t="shared" si="15"/>
        <v>#N/A</v>
      </c>
      <c r="I110" s="4" t="e">
        <f t="shared" si="17"/>
        <v>#N/A</v>
      </c>
      <c r="J110" s="4" t="e">
        <f>K109</f>
        <v>#N/A</v>
      </c>
      <c r="K110" s="4" t="e">
        <f t="shared" si="18"/>
        <v>#N/A</v>
      </c>
      <c r="M110" s="12">
        <f t="shared" si="14"/>
        <v>0</v>
      </c>
      <c r="R110" s="12">
        <f t="shared" si="16"/>
        <v>0</v>
      </c>
      <c r="S110" s="9"/>
      <c r="T110" s="9"/>
    </row>
    <row r="111" spans="1:20" ht="15" customHeight="1">
      <c r="C111" t="e">
        <f>INDEX('Liste '!$A$2:$D$168,MATCH(D111,'Liste '!$A$2:$A$168,0),2)</f>
        <v>#N/A</v>
      </c>
      <c r="E111" t="e">
        <f>INDEX('Liste '!$A$2:$D$168,MATCH(D111,'Liste '!$A$2:$A$168,0),3)</f>
        <v>#N/A</v>
      </c>
      <c r="F111" s="3" t="e">
        <f>INDEX('Liste '!$A$2:$D$168,MATCH(D111,'Liste '!$A$2:$A$168,0),4)</f>
        <v>#N/A</v>
      </c>
      <c r="H111" s="4" t="e">
        <f t="shared" si="15"/>
        <v>#N/A</v>
      </c>
      <c r="I111" s="4" t="e">
        <f t="shared" si="17"/>
        <v>#N/A</v>
      </c>
      <c r="J111" s="4" t="e">
        <f t="shared" si="19"/>
        <v>#N/A</v>
      </c>
      <c r="K111" s="4" t="e">
        <f t="shared" si="18"/>
        <v>#N/A</v>
      </c>
      <c r="M111" s="12">
        <f t="shared" si="14"/>
        <v>0</v>
      </c>
      <c r="R111" s="12">
        <f t="shared" si="16"/>
        <v>0</v>
      </c>
      <c r="S111" s="9"/>
      <c r="T111" s="9"/>
    </row>
    <row r="112" spans="1:20" ht="15" customHeight="1">
      <c r="C112" t="e">
        <f>INDEX('Liste '!$A$2:$D$168,MATCH(D112,'Liste '!$A$2:$A$168,0),2)</f>
        <v>#N/A</v>
      </c>
      <c r="E112" t="e">
        <f>INDEX('Liste '!$A$2:$D$168,MATCH(D112,'Liste '!$A$2:$A$168,0),3)</f>
        <v>#N/A</v>
      </c>
      <c r="F112" s="3" t="e">
        <f>INDEX('Liste '!$A$2:$D$168,MATCH(D112,'Liste '!$A$2:$A$168,0),4)</f>
        <v>#N/A</v>
      </c>
      <c r="H112" s="4" t="e">
        <f t="shared" si="15"/>
        <v>#N/A</v>
      </c>
      <c r="I112" s="4" t="e">
        <f t="shared" si="17"/>
        <v>#N/A</v>
      </c>
      <c r="J112" s="4" t="e">
        <f t="shared" si="19"/>
        <v>#N/A</v>
      </c>
      <c r="K112" s="4" t="e">
        <f t="shared" si="18"/>
        <v>#N/A</v>
      </c>
      <c r="M112" s="12">
        <f t="shared" si="14"/>
        <v>0</v>
      </c>
      <c r="R112" s="12">
        <f t="shared" si="16"/>
        <v>0</v>
      </c>
      <c r="S112" s="9"/>
      <c r="T112" s="9"/>
    </row>
    <row r="113" spans="3:20" ht="15" customHeight="1">
      <c r="C113" t="e">
        <f>INDEX('Liste '!$A$2:$D$168,MATCH(D113,'Liste '!$A$2:$A$168,0),2)</f>
        <v>#N/A</v>
      </c>
      <c r="E113" t="e">
        <f>INDEX('Liste '!$A$2:$D$168,MATCH(D113,'Liste '!$A$2:$A$168,0),3)</f>
        <v>#N/A</v>
      </c>
      <c r="F113" s="3" t="e">
        <f>INDEX('Liste '!$A$2:$D$168,MATCH(D113,'Liste '!$A$2:$A$168,0),4)</f>
        <v>#N/A</v>
      </c>
      <c r="H113" s="4" t="e">
        <f t="shared" si="15"/>
        <v>#N/A</v>
      </c>
      <c r="I113" s="4" t="e">
        <f t="shared" si="17"/>
        <v>#N/A</v>
      </c>
      <c r="J113" s="4" t="e">
        <f t="shared" si="19"/>
        <v>#N/A</v>
      </c>
      <c r="K113" s="4" t="e">
        <f t="shared" si="18"/>
        <v>#N/A</v>
      </c>
      <c r="M113" s="12">
        <f t="shared" si="14"/>
        <v>0</v>
      </c>
      <c r="R113" s="12">
        <f t="shared" si="16"/>
        <v>0</v>
      </c>
      <c r="S113" s="9"/>
      <c r="T113" s="9"/>
    </row>
    <row r="114" spans="3:20" ht="15" customHeight="1">
      <c r="C114" t="e">
        <f>INDEX('Liste '!$A$2:$D$168,MATCH(D114,'Liste '!$A$2:$A$168,0),2)</f>
        <v>#N/A</v>
      </c>
      <c r="E114" t="e">
        <f>INDEX('Liste '!$A$2:$D$168,MATCH(D114,'Liste '!$A$2:$A$168,0),3)</f>
        <v>#N/A</v>
      </c>
      <c r="F114" s="3" t="e">
        <f>INDEX('Liste '!$A$2:$D$168,MATCH(D114,'Liste '!$A$2:$A$168,0),4)</f>
        <v>#N/A</v>
      </c>
      <c r="H114" s="4" t="e">
        <f t="shared" si="15"/>
        <v>#N/A</v>
      </c>
      <c r="I114" s="4" t="e">
        <f t="shared" si="17"/>
        <v>#N/A</v>
      </c>
      <c r="J114" s="4" t="e">
        <f t="shared" si="19"/>
        <v>#N/A</v>
      </c>
      <c r="K114" s="4" t="e">
        <f t="shared" si="18"/>
        <v>#N/A</v>
      </c>
      <c r="M114" s="12">
        <f t="shared" si="14"/>
        <v>0</v>
      </c>
      <c r="R114" s="12">
        <f t="shared" si="16"/>
        <v>0</v>
      </c>
      <c r="S114" s="9"/>
      <c r="T114" s="9"/>
    </row>
    <row r="115" spans="3:20" ht="15" customHeight="1">
      <c r="C115" t="e">
        <f>INDEX('Liste '!$A$2:$D$168,MATCH(D115,'Liste '!$A$2:$A$168,0),2)</f>
        <v>#N/A</v>
      </c>
      <c r="E115" t="e">
        <f>INDEX('Liste '!$A$2:$D$168,MATCH(D115,'Liste '!$A$2:$A$168,0),3)</f>
        <v>#N/A</v>
      </c>
      <c r="F115" s="3" t="e">
        <f>INDEX('Liste '!$A$2:$D$168,MATCH(D115,'Liste '!$A$2:$A$168,0),4)</f>
        <v>#N/A</v>
      </c>
      <c r="H115" s="4" t="e">
        <f t="shared" si="15"/>
        <v>#N/A</v>
      </c>
      <c r="I115" s="4" t="e">
        <f t="shared" si="17"/>
        <v>#N/A</v>
      </c>
      <c r="J115" s="4" t="e">
        <f t="shared" ref="J115" si="22">K114</f>
        <v>#N/A</v>
      </c>
      <c r="K115" s="4" t="e">
        <f t="shared" ref="K115" si="23">J115-H115</f>
        <v>#N/A</v>
      </c>
      <c r="M115" s="12">
        <f t="shared" si="14"/>
        <v>0</v>
      </c>
      <c r="R115" s="12">
        <f t="shared" si="16"/>
        <v>0</v>
      </c>
      <c r="S115" s="9"/>
      <c r="T115" s="9"/>
    </row>
    <row r="116" spans="3:20" ht="15" customHeight="1">
      <c r="C116" t="e">
        <f>INDEX('Liste '!$A$2:$D$168,MATCH(D116,'Liste '!$A$2:$A$168,0),2)</f>
        <v>#N/A</v>
      </c>
      <c r="E116" t="e">
        <f>INDEX('Liste '!$A$2:$D$168,MATCH(D116,'Liste '!$A$2:$A$168,0),3)</f>
        <v>#N/A</v>
      </c>
      <c r="F116" s="3" t="e">
        <f>INDEX('Liste '!$A$2:$D$168,MATCH(D116,'Liste '!$A$2:$A$168,0),4)</f>
        <v>#N/A</v>
      </c>
      <c r="H116" s="4" t="e">
        <f t="shared" si="15"/>
        <v>#N/A</v>
      </c>
      <c r="I116" s="4" t="e">
        <f t="shared" si="17"/>
        <v>#N/A</v>
      </c>
      <c r="J116" s="4" t="e">
        <f>J115</f>
        <v>#N/A</v>
      </c>
      <c r="K116" s="4" t="e">
        <f t="shared" si="18"/>
        <v>#N/A</v>
      </c>
      <c r="M116" s="12">
        <f t="shared" si="14"/>
        <v>0</v>
      </c>
      <c r="R116" s="12">
        <f t="shared" si="16"/>
        <v>0</v>
      </c>
      <c r="S116" s="9"/>
      <c r="T116" s="9"/>
    </row>
    <row r="117" spans="3:20" ht="15" customHeight="1">
      <c r="C117" t="e">
        <f>INDEX('Liste '!$A$2:$D$168,MATCH(D117,'Liste '!$A$2:$A$168,0),2)</f>
        <v>#N/A</v>
      </c>
      <c r="E117" t="e">
        <f>INDEX('Liste '!$A$2:$D$168,MATCH(D117,'Liste '!$A$2:$A$168,0),3)</f>
        <v>#N/A</v>
      </c>
      <c r="F117" s="3" t="e">
        <f>INDEX('Liste '!$A$2:$D$168,MATCH(D117,'Liste '!$A$2:$A$168,0),4)</f>
        <v>#N/A</v>
      </c>
      <c r="H117" s="4" t="e">
        <f t="shared" si="15"/>
        <v>#N/A</v>
      </c>
      <c r="I117" s="4" t="e">
        <f t="shared" si="17"/>
        <v>#N/A</v>
      </c>
      <c r="J117" s="4" t="e">
        <f t="shared" ref="J117:J127" si="24">K116</f>
        <v>#N/A</v>
      </c>
      <c r="K117" s="4" t="e">
        <f t="shared" si="18"/>
        <v>#N/A</v>
      </c>
      <c r="M117" s="12">
        <f t="shared" si="14"/>
        <v>0</v>
      </c>
      <c r="R117" s="12">
        <f t="shared" si="16"/>
        <v>0</v>
      </c>
      <c r="S117" s="9"/>
      <c r="T117" s="9"/>
    </row>
    <row r="118" spans="3:20" ht="15" customHeight="1">
      <c r="C118" t="e">
        <f>INDEX('Liste '!$A$2:$D$168,MATCH(D118,'Liste '!$A$2:$A$168,0),2)</f>
        <v>#N/A</v>
      </c>
      <c r="E118" t="e">
        <f>INDEX('Liste '!$A$2:$D$168,MATCH(D118,'Liste '!$A$2:$A$168,0),3)</f>
        <v>#N/A</v>
      </c>
      <c r="F118" s="3" t="e">
        <f>INDEX('Liste '!$A$2:$D$168,MATCH(D118,'Liste '!$A$2:$A$168,0),4)</f>
        <v>#N/A</v>
      </c>
      <c r="H118" s="4" t="e">
        <f t="shared" si="15"/>
        <v>#N/A</v>
      </c>
      <c r="I118" s="4" t="e">
        <f t="shared" si="17"/>
        <v>#N/A</v>
      </c>
      <c r="J118" s="4" t="e">
        <f t="shared" si="24"/>
        <v>#N/A</v>
      </c>
      <c r="K118" s="4" t="e">
        <f t="shared" si="18"/>
        <v>#N/A</v>
      </c>
      <c r="M118" s="12">
        <f t="shared" si="14"/>
        <v>0</v>
      </c>
      <c r="R118" s="12">
        <f t="shared" si="16"/>
        <v>0</v>
      </c>
      <c r="S118" s="9"/>
      <c r="T118" s="9"/>
    </row>
    <row r="119" spans="3:20" ht="15" customHeight="1">
      <c r="C119" t="e">
        <f>INDEX('Liste '!$A$2:$D$168,MATCH(D119,'Liste '!$A$2:$A$168,0),2)</f>
        <v>#N/A</v>
      </c>
      <c r="E119" t="e">
        <f>INDEX('Liste '!$A$2:$D$168,MATCH(D119,'Liste '!$A$2:$A$168,0),3)</f>
        <v>#N/A</v>
      </c>
      <c r="F119" s="3" t="e">
        <f>INDEX('Liste '!$A$2:$D$168,MATCH(D119,'Liste '!$A$2:$A$168,0),4)</f>
        <v>#N/A</v>
      </c>
      <c r="H119" s="4" t="e">
        <f t="shared" si="15"/>
        <v>#N/A</v>
      </c>
      <c r="I119" s="4" t="e">
        <f t="shared" si="17"/>
        <v>#N/A</v>
      </c>
      <c r="J119" s="4" t="e">
        <f t="shared" si="24"/>
        <v>#N/A</v>
      </c>
      <c r="K119" s="4" t="e">
        <f t="shared" si="18"/>
        <v>#N/A</v>
      </c>
      <c r="M119" s="12">
        <f t="shared" si="14"/>
        <v>0</v>
      </c>
      <c r="R119" s="12">
        <f t="shared" si="16"/>
        <v>0</v>
      </c>
      <c r="S119" s="9"/>
      <c r="T119" s="9"/>
    </row>
    <row r="120" spans="3:20" ht="15" customHeight="1">
      <c r="C120" t="e">
        <f>INDEX('Liste '!$A$2:$D$168,MATCH(D120,'Liste '!$A$2:$A$168,0),2)</f>
        <v>#N/A</v>
      </c>
      <c r="E120" t="e">
        <f>INDEX('Liste '!$A$2:$D$168,MATCH(D120,'Liste '!$A$2:$A$168,0),3)</f>
        <v>#N/A</v>
      </c>
      <c r="F120" s="3" t="e">
        <f>INDEX('Liste '!$A$2:$D$168,MATCH(D120,'Liste '!$A$2:$A$168,0),4)</f>
        <v>#N/A</v>
      </c>
      <c r="H120" s="4" t="e">
        <f t="shared" si="15"/>
        <v>#N/A</v>
      </c>
      <c r="I120" s="4" t="e">
        <f t="shared" si="17"/>
        <v>#N/A</v>
      </c>
      <c r="J120" s="4" t="e">
        <f t="shared" si="24"/>
        <v>#N/A</v>
      </c>
      <c r="K120" s="4" t="e">
        <f t="shared" si="18"/>
        <v>#N/A</v>
      </c>
      <c r="M120" s="12">
        <f t="shared" si="14"/>
        <v>0</v>
      </c>
      <c r="R120" s="12">
        <f t="shared" si="16"/>
        <v>0</v>
      </c>
      <c r="S120" s="9"/>
      <c r="T120" s="9"/>
    </row>
    <row r="121" spans="3:20" ht="15" customHeight="1">
      <c r="C121" t="e">
        <f>INDEX('Liste '!$A$2:$D$168,MATCH(D121,'Liste '!$A$2:$A$168,0),2)</f>
        <v>#N/A</v>
      </c>
      <c r="E121" t="e">
        <f>INDEX('Liste '!$A$2:$D$168,MATCH(D121,'Liste '!$A$2:$A$168,0),3)</f>
        <v>#N/A</v>
      </c>
      <c r="F121" s="3" t="e">
        <f>INDEX('Liste '!$A$2:$D$168,MATCH(D121,'Liste '!$A$2:$A$168,0),4)</f>
        <v>#N/A</v>
      </c>
      <c r="H121" s="4" t="e">
        <f t="shared" si="15"/>
        <v>#N/A</v>
      </c>
      <c r="I121" s="4" t="e">
        <f t="shared" si="17"/>
        <v>#N/A</v>
      </c>
      <c r="J121" s="4" t="e">
        <f t="shared" si="24"/>
        <v>#N/A</v>
      </c>
      <c r="K121" s="4" t="e">
        <f t="shared" si="18"/>
        <v>#N/A</v>
      </c>
      <c r="M121" s="12">
        <f t="shared" si="14"/>
        <v>0</v>
      </c>
      <c r="R121" s="12">
        <f t="shared" si="16"/>
        <v>0</v>
      </c>
      <c r="S121" s="9"/>
      <c r="T121" s="9"/>
    </row>
    <row r="122" spans="3:20" ht="15" customHeight="1">
      <c r="C122" t="e">
        <f>INDEX('Liste '!$A$2:$D$168,MATCH(D122,'Liste '!$A$2:$A$168,0),2)</f>
        <v>#N/A</v>
      </c>
      <c r="E122" t="e">
        <f>INDEX('Liste '!$A$2:$D$168,MATCH(D122,'Liste '!$A$2:$A$168,0),3)</f>
        <v>#N/A</v>
      </c>
      <c r="F122" s="3" t="e">
        <f>INDEX('Liste '!$A$2:$D$168,MATCH(D122,'Liste '!$A$2:$A$168,0),4)</f>
        <v>#N/A</v>
      </c>
      <c r="H122" s="4" t="e">
        <f t="shared" si="15"/>
        <v>#N/A</v>
      </c>
      <c r="I122" s="4" t="e">
        <f t="shared" si="17"/>
        <v>#N/A</v>
      </c>
      <c r="J122" s="4" t="e">
        <f t="shared" si="24"/>
        <v>#N/A</v>
      </c>
      <c r="K122" s="4" t="e">
        <f t="shared" si="18"/>
        <v>#N/A</v>
      </c>
      <c r="M122" s="12">
        <f t="shared" si="14"/>
        <v>0</v>
      </c>
      <c r="R122" s="12">
        <f t="shared" si="16"/>
        <v>0</v>
      </c>
      <c r="S122" s="9"/>
      <c r="T122" s="9"/>
    </row>
    <row r="123" spans="3:20" ht="15" customHeight="1">
      <c r="C123" t="e">
        <f>INDEX('Liste '!$A$2:$D$168,MATCH(D123,'Liste '!$A$2:$A$168,0),2)</f>
        <v>#N/A</v>
      </c>
      <c r="E123" t="e">
        <f>INDEX('Liste '!$A$2:$D$168,MATCH(D123,'Liste '!$A$2:$A$168,0),3)</f>
        <v>#N/A</v>
      </c>
      <c r="F123" s="3" t="e">
        <f>INDEX('Liste '!$A$2:$D$168,MATCH(D123,'Liste '!$A$2:$A$168,0),4)</f>
        <v>#N/A</v>
      </c>
      <c r="H123" s="4" t="e">
        <f t="shared" si="15"/>
        <v>#N/A</v>
      </c>
      <c r="I123" s="4" t="e">
        <f t="shared" si="17"/>
        <v>#N/A</v>
      </c>
      <c r="J123" s="4" t="e">
        <f t="shared" si="24"/>
        <v>#N/A</v>
      </c>
      <c r="K123" s="4" t="e">
        <f t="shared" si="18"/>
        <v>#N/A</v>
      </c>
      <c r="M123" s="12">
        <f t="shared" si="14"/>
        <v>0</v>
      </c>
      <c r="R123" s="12">
        <f t="shared" si="16"/>
        <v>0</v>
      </c>
      <c r="S123" s="9"/>
      <c r="T123" s="9"/>
    </row>
    <row r="124" spans="3:20" ht="15" customHeight="1">
      <c r="C124" t="e">
        <f>INDEX('Liste '!$A$2:$D$168,MATCH(D124,'Liste '!$A$2:$A$168,0),2)</f>
        <v>#N/A</v>
      </c>
      <c r="E124" t="e">
        <f>INDEX('Liste '!$A$2:$D$168,MATCH(D124,'Liste '!$A$2:$A$168,0),3)</f>
        <v>#N/A</v>
      </c>
      <c r="F124" s="3" t="e">
        <f>INDEX('Liste '!$A$2:$D$168,MATCH(D124,'Liste '!$A$2:$A$168,0),4)</f>
        <v>#N/A</v>
      </c>
      <c r="H124" s="4" t="e">
        <f t="shared" si="15"/>
        <v>#N/A</v>
      </c>
      <c r="I124" s="4" t="e">
        <f t="shared" si="17"/>
        <v>#N/A</v>
      </c>
      <c r="J124" s="4" t="e">
        <f t="shared" si="24"/>
        <v>#N/A</v>
      </c>
      <c r="K124" s="4" t="e">
        <f t="shared" si="18"/>
        <v>#N/A</v>
      </c>
      <c r="M124" s="12">
        <f t="shared" ref="M124:M187" si="25">L124-G124</f>
        <v>0</v>
      </c>
      <c r="R124" s="12">
        <f t="shared" si="16"/>
        <v>0</v>
      </c>
      <c r="S124" s="9"/>
      <c r="T124" s="9"/>
    </row>
    <row r="125" spans="3:20" ht="15" customHeight="1">
      <c r="C125" t="e">
        <f>INDEX('Liste '!$A$2:$D$168,MATCH(D125,'Liste '!$A$2:$A$168,0),2)</f>
        <v>#N/A</v>
      </c>
      <c r="E125" t="e">
        <f>INDEX('Liste '!$A$2:$D$168,MATCH(D125,'Liste '!$A$2:$A$168,0),3)</f>
        <v>#N/A</v>
      </c>
      <c r="F125" s="3" t="e">
        <f>INDEX('Liste '!$A$2:$D$168,MATCH(D125,'Liste '!$A$2:$A$168,0),4)</f>
        <v>#N/A</v>
      </c>
      <c r="H125" s="4" t="e">
        <f t="shared" ref="H125:H188" si="26">F125*G125</f>
        <v>#N/A</v>
      </c>
      <c r="I125" s="4" t="e">
        <f t="shared" si="17"/>
        <v>#N/A</v>
      </c>
      <c r="J125" s="4" t="e">
        <f t="shared" si="24"/>
        <v>#N/A</v>
      </c>
      <c r="K125" s="4" t="e">
        <f t="shared" si="18"/>
        <v>#N/A</v>
      </c>
      <c r="M125" s="12">
        <f t="shared" si="25"/>
        <v>0</v>
      </c>
      <c r="R125" s="12">
        <f t="shared" ref="R125:R188" si="27">N125-O125</f>
        <v>0</v>
      </c>
      <c r="S125" s="9"/>
      <c r="T125" s="9"/>
    </row>
    <row r="126" spans="3:20" ht="15" customHeight="1">
      <c r="C126" t="e">
        <f>INDEX('Liste '!$A$2:$D$168,MATCH(D126,'Liste '!$A$2:$A$168,0),2)</f>
        <v>#N/A</v>
      </c>
      <c r="E126" t="e">
        <f>INDEX('Liste '!$A$2:$D$168,MATCH(D126,'Liste '!$A$2:$A$168,0),3)</f>
        <v>#N/A</v>
      </c>
      <c r="F126" s="3" t="e">
        <f>INDEX('Liste '!$A$2:$D$168,MATCH(D126,'Liste '!$A$2:$A$168,0),4)</f>
        <v>#N/A</v>
      </c>
      <c r="H126" s="4" t="e">
        <f t="shared" si="26"/>
        <v>#N/A</v>
      </c>
      <c r="I126" s="4" t="e">
        <f t="shared" ref="I126:I189" si="28">I125+H126</f>
        <v>#N/A</v>
      </c>
      <c r="J126" s="4" t="e">
        <f t="shared" si="24"/>
        <v>#N/A</v>
      </c>
      <c r="K126" s="4" t="e">
        <f t="shared" si="18"/>
        <v>#N/A</v>
      </c>
      <c r="M126" s="12">
        <f t="shared" si="25"/>
        <v>0</v>
      </c>
      <c r="R126" s="12">
        <f t="shared" si="27"/>
        <v>0</v>
      </c>
      <c r="S126" s="9"/>
      <c r="T126" s="9"/>
    </row>
    <row r="127" spans="3:20" ht="15" customHeight="1">
      <c r="C127" t="e">
        <f>INDEX('Liste '!$A$2:$D$168,MATCH(D127,'Liste '!$A$2:$A$168,0),2)</f>
        <v>#N/A</v>
      </c>
      <c r="E127" t="e">
        <f>INDEX('Liste '!$A$2:$D$168,MATCH(D127,'Liste '!$A$2:$A$168,0),3)</f>
        <v>#N/A</v>
      </c>
      <c r="F127" s="3" t="e">
        <f>INDEX('Liste '!$A$2:$D$168,MATCH(D127,'Liste '!$A$2:$A$168,0),4)</f>
        <v>#N/A</v>
      </c>
      <c r="H127" s="4" t="e">
        <f t="shared" si="26"/>
        <v>#N/A</v>
      </c>
      <c r="I127" s="4" t="e">
        <f t="shared" si="28"/>
        <v>#N/A</v>
      </c>
      <c r="J127" s="4" t="e">
        <f t="shared" si="24"/>
        <v>#N/A</v>
      </c>
      <c r="K127" s="4" t="e">
        <f t="shared" si="18"/>
        <v>#N/A</v>
      </c>
      <c r="M127" s="12">
        <f t="shared" si="25"/>
        <v>0</v>
      </c>
      <c r="R127" s="12">
        <f t="shared" si="27"/>
        <v>0</v>
      </c>
      <c r="S127" s="9"/>
      <c r="T127" s="9"/>
    </row>
    <row r="128" spans="3:20" ht="15" customHeight="1">
      <c r="C128" t="e">
        <f>INDEX('Liste '!$A$2:$D$168,MATCH(D128,'Liste '!$A$2:$A$168,0),2)</f>
        <v>#N/A</v>
      </c>
      <c r="E128" t="e">
        <f>INDEX('Liste '!$A$2:$D$168,MATCH(D128,'Liste '!$A$2:$A$168,0),3)</f>
        <v>#N/A</v>
      </c>
      <c r="F128" s="3" t="e">
        <f>INDEX('Liste '!$A$2:$D$168,MATCH(D128,'Liste '!$A$2:$A$168,0),4)</f>
        <v>#N/A</v>
      </c>
      <c r="H128" s="4" t="e">
        <f t="shared" si="26"/>
        <v>#N/A</v>
      </c>
      <c r="I128" s="4" t="e">
        <f t="shared" si="28"/>
        <v>#N/A</v>
      </c>
      <c r="J128" s="4" t="e">
        <f>K117</f>
        <v>#N/A</v>
      </c>
      <c r="K128" s="4" t="e">
        <f t="shared" si="18"/>
        <v>#N/A</v>
      </c>
      <c r="M128" s="12">
        <f t="shared" si="25"/>
        <v>0</v>
      </c>
      <c r="R128" s="12">
        <f t="shared" si="27"/>
        <v>0</v>
      </c>
      <c r="S128" s="9"/>
      <c r="T128" s="9"/>
    </row>
    <row r="129" spans="1:20" ht="15" customHeight="1">
      <c r="A129" s="83"/>
      <c r="B129" s="81"/>
      <c r="C129" s="81"/>
      <c r="D129" s="81"/>
      <c r="E129" s="84" t="s">
        <v>55</v>
      </c>
      <c r="F129" s="75"/>
      <c r="G129" s="76"/>
      <c r="H129" s="77"/>
      <c r="I129" s="77"/>
      <c r="J129" s="77" t="e">
        <f>K128</f>
        <v>#N/A</v>
      </c>
      <c r="K129" s="77"/>
      <c r="L129" s="78"/>
      <c r="M129" s="79"/>
      <c r="N129" s="80"/>
      <c r="O129" s="80"/>
      <c r="P129" s="80"/>
      <c r="Q129" s="81"/>
      <c r="R129" s="81"/>
      <c r="S129" s="82"/>
      <c r="T129" s="82"/>
    </row>
    <row r="130" spans="1:20" ht="15" customHeight="1">
      <c r="C130" t="e">
        <f>INDEX('Liste '!$A$2:$D$168,MATCH(D130,'Liste '!$A$2:$A$168,0),2)</f>
        <v>#N/A</v>
      </c>
      <c r="E130" t="e">
        <f>INDEX('Liste '!$A$2:$D$168,MATCH(D130,'Liste '!$A$2:$A$168,0),3)</f>
        <v>#N/A</v>
      </c>
      <c r="F130" s="3" t="e">
        <f>INDEX('Liste '!$A$2:$D$168,MATCH(D130,'Liste '!$A$2:$A$168,0),4)</f>
        <v>#N/A</v>
      </c>
      <c r="H130" s="4" t="e">
        <f t="shared" si="26"/>
        <v>#N/A</v>
      </c>
      <c r="I130" s="4" t="e">
        <f t="shared" si="28"/>
        <v>#N/A</v>
      </c>
      <c r="J130" s="4" t="e">
        <f>J128</f>
        <v>#N/A</v>
      </c>
      <c r="K130" s="4" t="e">
        <f t="shared" si="18"/>
        <v>#N/A</v>
      </c>
      <c r="M130" s="12">
        <f t="shared" si="25"/>
        <v>0</v>
      </c>
      <c r="R130" s="12">
        <f t="shared" si="27"/>
        <v>0</v>
      </c>
      <c r="S130" s="9"/>
      <c r="T130" s="9"/>
    </row>
    <row r="131" spans="1:20" ht="15" customHeight="1">
      <c r="C131" t="e">
        <f>INDEX('Liste '!$A$2:$D$168,MATCH(D131,'Liste '!$A$2:$A$168,0),2)</f>
        <v>#N/A</v>
      </c>
      <c r="E131" t="e">
        <f>INDEX('Liste '!$A$2:$D$168,MATCH(D131,'Liste '!$A$2:$A$168,0),3)</f>
        <v>#N/A</v>
      </c>
      <c r="F131" s="3" t="e">
        <f>INDEX('Liste '!$A$2:$D$168,MATCH(D131,'Liste '!$A$2:$A$168,0),4)</f>
        <v>#N/A</v>
      </c>
      <c r="H131" s="4" t="e">
        <f t="shared" si="26"/>
        <v>#N/A</v>
      </c>
      <c r="I131" s="4" t="e">
        <f t="shared" si="28"/>
        <v>#N/A</v>
      </c>
      <c r="J131" s="4" t="e">
        <f t="shared" ref="J130:J149" si="29">K130</f>
        <v>#N/A</v>
      </c>
      <c r="K131" s="4" t="e">
        <f t="shared" si="18"/>
        <v>#N/A</v>
      </c>
      <c r="M131" s="12">
        <f t="shared" si="25"/>
        <v>0</v>
      </c>
      <c r="R131" s="12">
        <f t="shared" si="27"/>
        <v>0</v>
      </c>
      <c r="S131" s="9"/>
      <c r="T131" s="9"/>
    </row>
    <row r="132" spans="1:20" ht="15" customHeight="1">
      <c r="C132" t="e">
        <f>INDEX('Liste '!$A$2:$D$168,MATCH(D132,'Liste '!$A$2:$A$168,0),2)</f>
        <v>#N/A</v>
      </c>
      <c r="E132" t="e">
        <f>INDEX('Liste '!$A$2:$D$168,MATCH(D132,'Liste '!$A$2:$A$168,0),3)</f>
        <v>#N/A</v>
      </c>
      <c r="F132" s="3" t="e">
        <f>INDEX('Liste '!$A$2:$D$168,MATCH(D132,'Liste '!$A$2:$A$168,0),4)</f>
        <v>#N/A</v>
      </c>
      <c r="H132" s="4" t="e">
        <f t="shared" si="26"/>
        <v>#N/A</v>
      </c>
      <c r="I132" s="4" t="e">
        <f t="shared" si="28"/>
        <v>#N/A</v>
      </c>
      <c r="J132" s="4" t="e">
        <f t="shared" si="29"/>
        <v>#N/A</v>
      </c>
      <c r="K132" s="4" t="e">
        <f t="shared" si="18"/>
        <v>#N/A</v>
      </c>
      <c r="M132" s="12">
        <f t="shared" si="25"/>
        <v>0</v>
      </c>
      <c r="R132" s="12">
        <f t="shared" si="27"/>
        <v>0</v>
      </c>
      <c r="S132" s="9"/>
      <c r="T132" s="9"/>
    </row>
    <row r="133" spans="1:20" ht="15" customHeight="1">
      <c r="C133" t="e">
        <f>INDEX('Liste '!$A$2:$D$168,MATCH(D133,'Liste '!$A$2:$A$168,0),2)</f>
        <v>#N/A</v>
      </c>
      <c r="E133" t="e">
        <f>INDEX('Liste '!$A$2:$D$168,MATCH(D133,'Liste '!$A$2:$A$168,0),3)</f>
        <v>#N/A</v>
      </c>
      <c r="F133" s="3" t="e">
        <f>INDEX('Liste '!$A$2:$D$168,MATCH(D133,'Liste '!$A$2:$A$168,0),4)</f>
        <v>#N/A</v>
      </c>
      <c r="H133" s="4" t="e">
        <f t="shared" si="26"/>
        <v>#N/A</v>
      </c>
      <c r="I133" s="4" t="e">
        <f t="shared" si="28"/>
        <v>#N/A</v>
      </c>
      <c r="J133" s="4" t="e">
        <f t="shared" si="29"/>
        <v>#N/A</v>
      </c>
      <c r="K133" s="4" t="e">
        <f t="shared" si="18"/>
        <v>#N/A</v>
      </c>
      <c r="M133" s="12">
        <f t="shared" si="25"/>
        <v>0</v>
      </c>
      <c r="R133" s="12">
        <f t="shared" si="27"/>
        <v>0</v>
      </c>
      <c r="S133" s="9"/>
      <c r="T133" s="9"/>
    </row>
    <row r="134" spans="1:20" ht="15" customHeight="1">
      <c r="C134" t="e">
        <f>INDEX('Liste '!$A$2:$D$168,MATCH(D134,'Liste '!$A$2:$A$168,0),2)</f>
        <v>#N/A</v>
      </c>
      <c r="E134" t="e">
        <f>INDEX('Liste '!$A$2:$D$168,MATCH(D134,'Liste '!$A$2:$A$168,0),3)</f>
        <v>#N/A</v>
      </c>
      <c r="F134" s="3" t="e">
        <f>INDEX('Liste '!$A$2:$D$168,MATCH(D134,'Liste '!$A$2:$A$168,0),4)</f>
        <v>#N/A</v>
      </c>
      <c r="H134" s="4" t="e">
        <f t="shared" si="26"/>
        <v>#N/A</v>
      </c>
      <c r="I134" s="4" t="e">
        <f t="shared" si="28"/>
        <v>#N/A</v>
      </c>
      <c r="J134" s="4" t="e">
        <f t="shared" si="29"/>
        <v>#N/A</v>
      </c>
      <c r="K134" s="4" t="e">
        <f t="shared" si="18"/>
        <v>#N/A</v>
      </c>
      <c r="M134" s="12">
        <f t="shared" si="25"/>
        <v>0</v>
      </c>
      <c r="R134" s="12">
        <f t="shared" si="27"/>
        <v>0</v>
      </c>
      <c r="S134" s="9"/>
      <c r="T134" s="9"/>
    </row>
    <row r="135" spans="1:20" ht="15" customHeight="1">
      <c r="C135" t="e">
        <f>INDEX('Liste '!$A$2:$D$168,MATCH(D135,'Liste '!$A$2:$A$168,0),2)</f>
        <v>#N/A</v>
      </c>
      <c r="E135" t="e">
        <f>INDEX('Liste '!$A$2:$D$168,MATCH(D135,'Liste '!$A$2:$A$168,0),3)</f>
        <v>#N/A</v>
      </c>
      <c r="F135" s="3" t="e">
        <f>INDEX('Liste '!$A$2:$D$168,MATCH(D135,'Liste '!$A$2:$A$168,0),4)</f>
        <v>#N/A</v>
      </c>
      <c r="H135" s="4" t="e">
        <f t="shared" si="26"/>
        <v>#N/A</v>
      </c>
      <c r="I135" s="4" t="e">
        <f t="shared" si="28"/>
        <v>#N/A</v>
      </c>
      <c r="J135" s="4" t="e">
        <f t="shared" si="29"/>
        <v>#N/A</v>
      </c>
      <c r="K135" s="4" t="e">
        <f t="shared" si="18"/>
        <v>#N/A</v>
      </c>
      <c r="M135" s="12">
        <f t="shared" si="25"/>
        <v>0</v>
      </c>
      <c r="R135" s="12">
        <f t="shared" si="27"/>
        <v>0</v>
      </c>
      <c r="S135" s="9"/>
      <c r="T135" s="9"/>
    </row>
    <row r="136" spans="1:20" ht="15" customHeight="1">
      <c r="C136" t="e">
        <f>INDEX('Liste '!$A$2:$D$168,MATCH(D136,'Liste '!$A$2:$A$168,0),2)</f>
        <v>#N/A</v>
      </c>
      <c r="E136" t="e">
        <f>INDEX('Liste '!$A$2:$D$168,MATCH(D136,'Liste '!$A$2:$A$168,0),3)</f>
        <v>#N/A</v>
      </c>
      <c r="F136" s="3" t="e">
        <f>INDEX('Liste '!$A$2:$D$168,MATCH(D136,'Liste '!$A$2:$A$168,0),4)</f>
        <v>#N/A</v>
      </c>
      <c r="H136" s="4" t="e">
        <f t="shared" si="26"/>
        <v>#N/A</v>
      </c>
      <c r="I136" s="4" t="e">
        <f t="shared" si="28"/>
        <v>#N/A</v>
      </c>
      <c r="J136" s="4" t="e">
        <f t="shared" si="29"/>
        <v>#N/A</v>
      </c>
      <c r="K136" s="4" t="e">
        <f t="shared" si="18"/>
        <v>#N/A</v>
      </c>
      <c r="M136" s="12">
        <f t="shared" si="25"/>
        <v>0</v>
      </c>
      <c r="R136" s="12">
        <f t="shared" si="27"/>
        <v>0</v>
      </c>
      <c r="S136" s="9"/>
      <c r="T136" s="9"/>
    </row>
    <row r="137" spans="1:20" ht="15" customHeight="1">
      <c r="C137" t="e">
        <f>INDEX('Liste '!$A$2:$D$168,MATCH(D137,'Liste '!$A$2:$A$168,0),2)</f>
        <v>#N/A</v>
      </c>
      <c r="E137" t="e">
        <f>INDEX('Liste '!$A$2:$D$168,MATCH(D137,'Liste '!$A$2:$A$168,0),3)</f>
        <v>#N/A</v>
      </c>
      <c r="F137" s="3" t="e">
        <f>INDEX('Liste '!$A$2:$D$168,MATCH(D137,'Liste '!$A$2:$A$168,0),4)</f>
        <v>#N/A</v>
      </c>
      <c r="H137" s="4" t="e">
        <f t="shared" si="26"/>
        <v>#N/A</v>
      </c>
      <c r="I137" s="4" t="e">
        <f t="shared" si="28"/>
        <v>#N/A</v>
      </c>
      <c r="J137" s="4" t="e">
        <f t="shared" si="29"/>
        <v>#N/A</v>
      </c>
      <c r="K137" s="4" t="e">
        <f t="shared" si="18"/>
        <v>#N/A</v>
      </c>
      <c r="M137" s="12">
        <f t="shared" si="25"/>
        <v>0</v>
      </c>
      <c r="R137" s="12">
        <f t="shared" si="27"/>
        <v>0</v>
      </c>
      <c r="S137" s="9"/>
      <c r="T137" s="9"/>
    </row>
    <row r="138" spans="1:20" ht="15" customHeight="1">
      <c r="C138" t="e">
        <f>INDEX('Liste '!$A$2:$D$168,MATCH(D138,'Liste '!$A$2:$A$168,0),2)</f>
        <v>#N/A</v>
      </c>
      <c r="E138" t="e">
        <f>INDEX('Liste '!$A$2:$D$168,MATCH(D138,'Liste '!$A$2:$A$168,0),3)</f>
        <v>#N/A</v>
      </c>
      <c r="F138" s="3" t="e">
        <f>INDEX('Liste '!$A$2:$D$168,MATCH(D138,'Liste '!$A$2:$A$168,0),4)</f>
        <v>#N/A</v>
      </c>
      <c r="H138" s="4" t="e">
        <f t="shared" si="26"/>
        <v>#N/A</v>
      </c>
      <c r="I138" s="4" t="e">
        <f t="shared" si="28"/>
        <v>#N/A</v>
      </c>
      <c r="J138" s="4" t="e">
        <f>K131</f>
        <v>#N/A</v>
      </c>
      <c r="K138" s="4" t="e">
        <f t="shared" si="18"/>
        <v>#N/A</v>
      </c>
      <c r="M138" s="12">
        <f t="shared" si="25"/>
        <v>0</v>
      </c>
      <c r="R138" s="12">
        <f t="shared" si="27"/>
        <v>0</v>
      </c>
      <c r="S138" s="9"/>
      <c r="T138" s="9"/>
    </row>
    <row r="139" spans="1:20" ht="15" customHeight="1">
      <c r="C139" t="e">
        <f>INDEX('Liste '!$A$2:$D$168,MATCH(D139,'Liste '!$A$2:$A$168,0),2)</f>
        <v>#N/A</v>
      </c>
      <c r="E139" t="e">
        <f>INDEX('Liste '!$A$2:$D$168,MATCH(D139,'Liste '!$A$2:$A$168,0),3)</f>
        <v>#N/A</v>
      </c>
      <c r="F139" s="3" t="e">
        <f>INDEX('Liste '!$A$2:$D$168,MATCH(D139,'Liste '!$A$2:$A$168,0),4)</f>
        <v>#N/A</v>
      </c>
      <c r="H139" s="4" t="e">
        <f t="shared" si="26"/>
        <v>#N/A</v>
      </c>
      <c r="I139" s="4" t="e">
        <f t="shared" si="28"/>
        <v>#N/A</v>
      </c>
      <c r="J139" s="4" t="e">
        <f t="shared" ref="J139:J144" si="30">K132</f>
        <v>#N/A</v>
      </c>
      <c r="K139" s="4" t="e">
        <f t="shared" si="18"/>
        <v>#N/A</v>
      </c>
      <c r="M139" s="12">
        <f t="shared" si="25"/>
        <v>0</v>
      </c>
      <c r="R139" s="12">
        <f t="shared" si="27"/>
        <v>0</v>
      </c>
      <c r="S139" s="9"/>
      <c r="T139" s="9"/>
    </row>
    <row r="140" spans="1:20" ht="15" customHeight="1">
      <c r="C140" t="e">
        <f>INDEX('Liste '!$A$2:$D$168,MATCH(D140,'Liste '!$A$2:$A$168,0),2)</f>
        <v>#N/A</v>
      </c>
      <c r="E140" t="e">
        <f>INDEX('Liste '!$A$2:$D$168,MATCH(D140,'Liste '!$A$2:$A$168,0),3)</f>
        <v>#N/A</v>
      </c>
      <c r="F140" s="3" t="e">
        <f>INDEX('Liste '!$A$2:$D$168,MATCH(D140,'Liste '!$A$2:$A$168,0),4)</f>
        <v>#N/A</v>
      </c>
      <c r="H140" s="4" t="e">
        <f t="shared" si="26"/>
        <v>#N/A</v>
      </c>
      <c r="I140" s="4" t="e">
        <f t="shared" si="28"/>
        <v>#N/A</v>
      </c>
      <c r="J140" s="4" t="e">
        <f t="shared" si="30"/>
        <v>#N/A</v>
      </c>
      <c r="K140" s="4" t="e">
        <f t="shared" si="18"/>
        <v>#N/A</v>
      </c>
      <c r="M140" s="12">
        <f t="shared" si="25"/>
        <v>0</v>
      </c>
      <c r="R140" s="12">
        <f t="shared" si="27"/>
        <v>0</v>
      </c>
      <c r="S140" s="9"/>
      <c r="T140" s="9"/>
    </row>
    <row r="141" spans="1:20" ht="15" customHeight="1">
      <c r="C141" t="e">
        <f>INDEX('Liste '!$A$2:$D$168,MATCH(D141,'Liste '!$A$2:$A$168,0),2)</f>
        <v>#N/A</v>
      </c>
      <c r="E141" t="e">
        <f>INDEX('Liste '!$A$2:$D$168,MATCH(D141,'Liste '!$A$2:$A$168,0),3)</f>
        <v>#N/A</v>
      </c>
      <c r="F141" s="3" t="e">
        <f>INDEX('Liste '!$A$2:$D$168,MATCH(D141,'Liste '!$A$2:$A$168,0),4)</f>
        <v>#N/A</v>
      </c>
      <c r="H141" s="4" t="e">
        <f t="shared" si="26"/>
        <v>#N/A</v>
      </c>
      <c r="I141" s="4" t="e">
        <f t="shared" si="28"/>
        <v>#N/A</v>
      </c>
      <c r="J141" s="4" t="e">
        <f t="shared" si="30"/>
        <v>#N/A</v>
      </c>
      <c r="K141" s="4" t="e">
        <f t="shared" si="18"/>
        <v>#N/A</v>
      </c>
      <c r="M141" s="12">
        <f t="shared" si="25"/>
        <v>0</v>
      </c>
      <c r="R141" s="12">
        <f t="shared" si="27"/>
        <v>0</v>
      </c>
      <c r="S141" s="9"/>
      <c r="T141" s="9"/>
    </row>
    <row r="142" spans="1:20" ht="15" customHeight="1">
      <c r="C142" t="e">
        <f>INDEX('Liste '!$A$2:$D$168,MATCH(D142,'Liste '!$A$2:$A$168,0),2)</f>
        <v>#N/A</v>
      </c>
      <c r="E142" t="e">
        <f>INDEX('Liste '!$A$2:$D$168,MATCH(D142,'Liste '!$A$2:$A$168,0),3)</f>
        <v>#N/A</v>
      </c>
      <c r="F142" s="3" t="e">
        <f>INDEX('Liste '!$A$2:$D$168,MATCH(D142,'Liste '!$A$2:$A$168,0),4)</f>
        <v>#N/A</v>
      </c>
      <c r="H142" s="4" t="e">
        <f t="shared" si="26"/>
        <v>#N/A</v>
      </c>
      <c r="I142" s="4" t="e">
        <f t="shared" si="28"/>
        <v>#N/A</v>
      </c>
      <c r="J142" s="4" t="e">
        <f t="shared" si="30"/>
        <v>#N/A</v>
      </c>
      <c r="K142" s="4" t="e">
        <f t="shared" si="18"/>
        <v>#N/A</v>
      </c>
      <c r="M142" s="12">
        <f t="shared" si="25"/>
        <v>0</v>
      </c>
      <c r="R142" s="12">
        <f t="shared" si="27"/>
        <v>0</v>
      </c>
      <c r="S142" s="9"/>
      <c r="T142" s="9"/>
    </row>
    <row r="143" spans="1:20" ht="15" customHeight="1">
      <c r="C143" t="e">
        <f>INDEX('Liste '!$A$2:$D$168,MATCH(D143,'Liste '!$A$2:$A$168,0),2)</f>
        <v>#N/A</v>
      </c>
      <c r="E143" t="e">
        <f>INDEX('Liste '!$A$2:$D$168,MATCH(D143,'Liste '!$A$2:$A$168,0),3)</f>
        <v>#N/A</v>
      </c>
      <c r="F143" s="3" t="e">
        <f>INDEX('Liste '!$A$2:$D$168,MATCH(D143,'Liste '!$A$2:$A$168,0),4)</f>
        <v>#N/A</v>
      </c>
      <c r="H143" s="4" t="e">
        <f t="shared" si="26"/>
        <v>#N/A</v>
      </c>
      <c r="I143" s="4" t="e">
        <f t="shared" si="28"/>
        <v>#N/A</v>
      </c>
      <c r="J143" s="4" t="e">
        <f t="shared" si="30"/>
        <v>#N/A</v>
      </c>
      <c r="K143" s="4" t="e">
        <f t="shared" si="18"/>
        <v>#N/A</v>
      </c>
      <c r="M143" s="12">
        <f t="shared" si="25"/>
        <v>0</v>
      </c>
      <c r="R143" s="12">
        <f t="shared" si="27"/>
        <v>0</v>
      </c>
      <c r="S143" s="9"/>
      <c r="T143" s="9"/>
    </row>
    <row r="144" spans="1:20" ht="15" customHeight="1">
      <c r="C144" t="e">
        <f>INDEX('Liste '!$A$2:$D$168,MATCH(D144,'Liste '!$A$2:$A$168,0),2)</f>
        <v>#N/A</v>
      </c>
      <c r="E144" t="e">
        <f>INDEX('Liste '!$A$2:$D$168,MATCH(D144,'Liste '!$A$2:$A$168,0),3)</f>
        <v>#N/A</v>
      </c>
      <c r="F144" s="3" t="e">
        <f>INDEX('Liste '!$A$2:$D$168,MATCH(D144,'Liste '!$A$2:$A$168,0),4)</f>
        <v>#N/A</v>
      </c>
      <c r="H144" s="4" t="e">
        <f t="shared" si="26"/>
        <v>#N/A</v>
      </c>
      <c r="I144" s="4" t="e">
        <f t="shared" si="28"/>
        <v>#N/A</v>
      </c>
      <c r="J144" s="4" t="e">
        <f t="shared" si="30"/>
        <v>#N/A</v>
      </c>
      <c r="K144" s="4" t="e">
        <f t="shared" si="18"/>
        <v>#N/A</v>
      </c>
      <c r="M144" s="12">
        <f t="shared" si="25"/>
        <v>0</v>
      </c>
      <c r="R144" s="12">
        <f t="shared" si="27"/>
        <v>0</v>
      </c>
      <c r="S144" s="9"/>
      <c r="T144" s="9"/>
    </row>
    <row r="145" spans="3:20" ht="15" customHeight="1">
      <c r="C145" t="e">
        <f>INDEX('Liste '!$A$2:$D$168,MATCH(D145,'Liste '!$A$2:$A$168,0),2)</f>
        <v>#N/A</v>
      </c>
      <c r="E145" t="e">
        <f>INDEX('Liste '!$A$2:$D$168,MATCH(D145,'Liste '!$A$2:$A$168,0),3)</f>
        <v>#N/A</v>
      </c>
      <c r="F145" s="3" t="e">
        <f>INDEX('Liste '!$A$2:$D$168,MATCH(D145,'Liste '!$A$2:$A$168,0),4)</f>
        <v>#N/A</v>
      </c>
      <c r="H145" s="4" t="e">
        <f t="shared" si="26"/>
        <v>#N/A</v>
      </c>
      <c r="I145" s="4" t="e">
        <f t="shared" si="28"/>
        <v>#N/A</v>
      </c>
      <c r="J145" s="4" t="e">
        <f t="shared" si="29"/>
        <v>#N/A</v>
      </c>
      <c r="K145" s="4" t="e">
        <f t="shared" si="18"/>
        <v>#N/A</v>
      </c>
      <c r="M145" s="12">
        <f t="shared" si="25"/>
        <v>0</v>
      </c>
      <c r="R145" s="12">
        <f t="shared" si="27"/>
        <v>0</v>
      </c>
      <c r="S145" s="9"/>
      <c r="T145" s="9"/>
    </row>
    <row r="146" spans="3:20" ht="15" customHeight="1">
      <c r="C146" t="e">
        <f>INDEX('Liste '!$A$2:$D$168,MATCH(D146,'Liste '!$A$2:$A$168,0),2)</f>
        <v>#N/A</v>
      </c>
      <c r="E146" t="e">
        <f>INDEX('Liste '!$A$2:$D$168,MATCH(D146,'Liste '!$A$2:$A$168,0),3)</f>
        <v>#N/A</v>
      </c>
      <c r="F146" s="3" t="e">
        <f>INDEX('Liste '!$A$2:$D$168,MATCH(D146,'Liste '!$A$2:$A$168,0),4)</f>
        <v>#N/A</v>
      </c>
      <c r="H146" s="4" t="e">
        <f t="shared" si="26"/>
        <v>#N/A</v>
      </c>
      <c r="I146" s="4" t="e">
        <f t="shared" si="28"/>
        <v>#N/A</v>
      </c>
      <c r="J146" s="4" t="e">
        <f t="shared" si="29"/>
        <v>#N/A</v>
      </c>
      <c r="K146" s="4" t="e">
        <f t="shared" si="18"/>
        <v>#N/A</v>
      </c>
      <c r="M146" s="12">
        <f t="shared" si="25"/>
        <v>0</v>
      </c>
      <c r="R146" s="12">
        <f t="shared" si="27"/>
        <v>0</v>
      </c>
      <c r="S146" s="9"/>
      <c r="T146" s="9"/>
    </row>
    <row r="147" spans="3:20" ht="15" customHeight="1">
      <c r="C147" t="e">
        <f>INDEX('Liste '!$A$2:$D$168,MATCH(D147,'Liste '!$A$2:$A$168,0),2)</f>
        <v>#N/A</v>
      </c>
      <c r="E147" t="e">
        <f>INDEX('Liste '!$A$2:$D$168,MATCH(D147,'Liste '!$A$2:$A$168,0),3)</f>
        <v>#N/A</v>
      </c>
      <c r="F147" s="3" t="e">
        <f>INDEX('Liste '!$A$2:$D$168,MATCH(D147,'Liste '!$A$2:$A$168,0),4)</f>
        <v>#N/A</v>
      </c>
      <c r="H147" s="4" t="e">
        <f t="shared" si="26"/>
        <v>#N/A</v>
      </c>
      <c r="I147" s="4" t="e">
        <f t="shared" si="28"/>
        <v>#N/A</v>
      </c>
      <c r="J147" s="4" t="e">
        <f t="shared" si="29"/>
        <v>#N/A</v>
      </c>
      <c r="K147" s="4" t="e">
        <f t="shared" si="18"/>
        <v>#N/A</v>
      </c>
      <c r="M147" s="12">
        <f t="shared" si="25"/>
        <v>0</v>
      </c>
      <c r="R147" s="12">
        <f t="shared" si="27"/>
        <v>0</v>
      </c>
      <c r="S147" s="9"/>
      <c r="T147" s="9"/>
    </row>
    <row r="148" spans="3:20" ht="15" customHeight="1">
      <c r="C148" t="e">
        <f>INDEX('Liste '!$A$2:$D$168,MATCH(D148,'Liste '!$A$2:$A$168,0),2)</f>
        <v>#N/A</v>
      </c>
      <c r="E148" t="e">
        <f>INDEX('Liste '!$A$2:$D$168,MATCH(D148,'Liste '!$A$2:$A$168,0),3)</f>
        <v>#N/A</v>
      </c>
      <c r="F148" s="3" t="e">
        <f>INDEX('Liste '!$A$2:$D$168,MATCH(D148,'Liste '!$A$2:$A$168,0),4)</f>
        <v>#N/A</v>
      </c>
      <c r="H148" s="4" t="e">
        <f t="shared" si="26"/>
        <v>#N/A</v>
      </c>
      <c r="I148" s="4" t="e">
        <f t="shared" si="28"/>
        <v>#N/A</v>
      </c>
      <c r="J148" s="4" t="e">
        <f t="shared" si="29"/>
        <v>#N/A</v>
      </c>
      <c r="K148" s="4" t="e">
        <f t="shared" si="18"/>
        <v>#N/A</v>
      </c>
      <c r="M148" s="12">
        <f t="shared" si="25"/>
        <v>0</v>
      </c>
      <c r="R148" s="12">
        <f t="shared" si="27"/>
        <v>0</v>
      </c>
      <c r="S148" s="9"/>
      <c r="T148" s="9"/>
    </row>
    <row r="149" spans="3:20" ht="15" customHeight="1">
      <c r="C149" t="e">
        <f>INDEX('Liste '!$A$2:$D$168,MATCH(D149,'Liste '!$A$2:$A$168,0),2)</f>
        <v>#N/A</v>
      </c>
      <c r="E149" t="e">
        <f>INDEX('Liste '!$A$2:$D$168,MATCH(D149,'Liste '!$A$2:$A$168,0),3)</f>
        <v>#N/A</v>
      </c>
      <c r="F149" s="3" t="e">
        <f>INDEX('Liste '!$A$2:$D$168,MATCH(D149,'Liste '!$A$2:$A$168,0),4)</f>
        <v>#N/A</v>
      </c>
      <c r="H149" s="4" t="e">
        <f t="shared" si="26"/>
        <v>#N/A</v>
      </c>
      <c r="I149" s="4" t="e">
        <f t="shared" si="28"/>
        <v>#N/A</v>
      </c>
      <c r="J149" s="4" t="e">
        <f t="shared" si="29"/>
        <v>#N/A</v>
      </c>
      <c r="K149" s="4" t="e">
        <f t="shared" si="18"/>
        <v>#N/A</v>
      </c>
      <c r="M149" s="12">
        <f t="shared" si="25"/>
        <v>0</v>
      </c>
      <c r="R149" s="12">
        <f t="shared" si="27"/>
        <v>0</v>
      </c>
      <c r="S149" s="9"/>
      <c r="T149" s="9"/>
    </row>
    <row r="150" spans="3:20" ht="15" customHeight="1">
      <c r="C150" t="e">
        <f>INDEX('Liste '!$A$2:$D$168,MATCH(D150,'Liste '!$A$2:$A$168,0),2)</f>
        <v>#N/A</v>
      </c>
      <c r="E150" t="e">
        <f>INDEX('Liste '!$A$2:$D$168,MATCH(D150,'Liste '!$A$2:$A$168,0),3)</f>
        <v>#N/A</v>
      </c>
      <c r="F150" s="3" t="e">
        <f>INDEX('Liste '!$A$2:$D$168,MATCH(D150,'Liste '!$A$2:$A$168,0),4)</f>
        <v>#N/A</v>
      </c>
      <c r="H150" s="4" t="e">
        <f t="shared" si="26"/>
        <v>#N/A</v>
      </c>
      <c r="I150" s="4" t="e">
        <f t="shared" si="28"/>
        <v>#N/A</v>
      </c>
      <c r="J150" s="4" t="e">
        <f t="shared" ref="J150" si="31">K149</f>
        <v>#N/A</v>
      </c>
      <c r="K150" s="4" t="e">
        <f t="shared" ref="K150" si="32">J150-H150</f>
        <v>#N/A</v>
      </c>
      <c r="M150" s="12">
        <f t="shared" si="25"/>
        <v>0</v>
      </c>
      <c r="R150" s="12">
        <f t="shared" si="27"/>
        <v>0</v>
      </c>
      <c r="S150" s="9"/>
      <c r="T150" s="9"/>
    </row>
    <row r="151" spans="3:20" ht="15" customHeight="1">
      <c r="C151" t="e">
        <f>INDEX('Liste '!$A$2:$D$168,MATCH(D151,'Liste '!$A$2:$A$168,0),2)</f>
        <v>#N/A</v>
      </c>
      <c r="E151" t="e">
        <f>INDEX('Liste '!$A$2:$D$168,MATCH(D151,'Liste '!$A$2:$A$168,0),3)</f>
        <v>#N/A</v>
      </c>
      <c r="F151" s="3" t="e">
        <f>INDEX('Liste '!$A$2:$D$168,MATCH(D151,'Liste '!$A$2:$A$168,0),4)</f>
        <v>#N/A</v>
      </c>
      <c r="H151" s="4" t="e">
        <f t="shared" si="26"/>
        <v>#N/A</v>
      </c>
      <c r="I151" s="4" t="e">
        <f t="shared" si="28"/>
        <v>#N/A</v>
      </c>
      <c r="J151" s="4" t="e">
        <f>K149</f>
        <v>#N/A</v>
      </c>
      <c r="K151" s="4" t="e">
        <f t="shared" si="18"/>
        <v>#N/A</v>
      </c>
      <c r="M151" s="12">
        <f t="shared" si="25"/>
        <v>0</v>
      </c>
      <c r="R151" s="12">
        <f t="shared" si="27"/>
        <v>0</v>
      </c>
      <c r="S151" s="9"/>
      <c r="T151" s="9"/>
    </row>
    <row r="152" spans="3:20" ht="15" customHeight="1">
      <c r="C152" t="e">
        <f>INDEX('Liste '!$A$2:$D$168,MATCH(D152,'Liste '!$A$2:$A$168,0),2)</f>
        <v>#N/A</v>
      </c>
      <c r="E152" t="e">
        <f>INDEX('Liste '!$A$2:$D$168,MATCH(D152,'Liste '!$A$2:$A$168,0),3)</f>
        <v>#N/A</v>
      </c>
      <c r="F152" s="3" t="e">
        <f>INDEX('Liste '!$A$2:$D$168,MATCH(D152,'Liste '!$A$2:$A$168,0),4)</f>
        <v>#N/A</v>
      </c>
      <c r="H152" s="4" t="e">
        <f t="shared" si="26"/>
        <v>#N/A</v>
      </c>
      <c r="I152" s="4" t="e">
        <f t="shared" si="28"/>
        <v>#N/A</v>
      </c>
      <c r="J152" s="4" t="e">
        <f t="shared" si="19"/>
        <v>#N/A</v>
      </c>
      <c r="K152" s="4" t="e">
        <f t="shared" si="18"/>
        <v>#N/A</v>
      </c>
      <c r="M152" s="12">
        <f t="shared" si="25"/>
        <v>0</v>
      </c>
      <c r="R152" s="12">
        <f t="shared" si="27"/>
        <v>0</v>
      </c>
      <c r="S152" s="9"/>
      <c r="T152" s="9"/>
    </row>
    <row r="153" spans="3:20" ht="15" customHeight="1">
      <c r="C153" t="e">
        <f>INDEX('Liste '!$A$2:$D$168,MATCH(D153,'Liste '!$A$2:$A$168,0),2)</f>
        <v>#N/A</v>
      </c>
      <c r="E153" t="e">
        <f>INDEX('Liste '!$A$2:$D$168,MATCH(D153,'Liste '!$A$2:$A$168,0),3)</f>
        <v>#N/A</v>
      </c>
      <c r="F153" s="3" t="e">
        <f>INDEX('Liste '!$A$2:$D$168,MATCH(D153,'Liste '!$A$2:$A$168,0),4)</f>
        <v>#N/A</v>
      </c>
      <c r="H153" s="4" t="e">
        <f t="shared" si="26"/>
        <v>#N/A</v>
      </c>
      <c r="I153" s="4" t="e">
        <f t="shared" si="28"/>
        <v>#N/A</v>
      </c>
      <c r="J153" s="4" t="e">
        <f t="shared" si="19"/>
        <v>#N/A</v>
      </c>
      <c r="K153" s="4" t="e">
        <f t="shared" si="18"/>
        <v>#N/A</v>
      </c>
      <c r="M153" s="12">
        <f t="shared" si="25"/>
        <v>0</v>
      </c>
      <c r="R153" s="12">
        <f t="shared" si="27"/>
        <v>0</v>
      </c>
      <c r="S153" s="9"/>
      <c r="T153" s="9"/>
    </row>
    <row r="154" spans="3:20" ht="15" customHeight="1">
      <c r="C154" t="e">
        <f>INDEX('Liste '!$A$2:$D$168,MATCH(D154,'Liste '!$A$2:$A$168,0),2)</f>
        <v>#N/A</v>
      </c>
      <c r="E154" t="e">
        <f>INDEX('Liste '!$A$2:$D$168,MATCH(D154,'Liste '!$A$2:$A$168,0),3)</f>
        <v>#N/A</v>
      </c>
      <c r="F154" s="3" t="e">
        <f>INDEX('Liste '!$A$2:$D$168,MATCH(D154,'Liste '!$A$2:$A$168,0),4)</f>
        <v>#N/A</v>
      </c>
      <c r="H154" s="4" t="e">
        <f t="shared" si="26"/>
        <v>#N/A</v>
      </c>
      <c r="I154" s="4" t="e">
        <f t="shared" si="28"/>
        <v>#N/A</v>
      </c>
      <c r="J154" s="4" t="e">
        <f t="shared" si="19"/>
        <v>#N/A</v>
      </c>
      <c r="K154" s="4" t="e">
        <f t="shared" si="18"/>
        <v>#N/A</v>
      </c>
      <c r="M154" s="12">
        <f t="shared" si="25"/>
        <v>0</v>
      </c>
      <c r="R154" s="12">
        <f t="shared" si="27"/>
        <v>0</v>
      </c>
      <c r="S154" s="9"/>
      <c r="T154" s="9"/>
    </row>
    <row r="155" spans="3:20" ht="15" customHeight="1">
      <c r="C155" t="e">
        <f>INDEX('Liste '!$A$2:$D$168,MATCH(D155,'Liste '!$A$2:$A$168,0),2)</f>
        <v>#N/A</v>
      </c>
      <c r="E155" t="e">
        <f>INDEX('Liste '!$A$2:$D$168,MATCH(D155,'Liste '!$A$2:$A$168,0),3)</f>
        <v>#N/A</v>
      </c>
      <c r="F155" s="3" t="e">
        <f>INDEX('Liste '!$A$2:$D$168,MATCH(D155,'Liste '!$A$2:$A$168,0),4)</f>
        <v>#N/A</v>
      </c>
      <c r="H155" s="4" t="e">
        <f t="shared" si="26"/>
        <v>#N/A</v>
      </c>
      <c r="I155" s="4" t="e">
        <f t="shared" si="28"/>
        <v>#N/A</v>
      </c>
      <c r="J155" s="4" t="e">
        <f t="shared" si="19"/>
        <v>#N/A</v>
      </c>
      <c r="K155" s="4" t="e">
        <f t="shared" si="18"/>
        <v>#N/A</v>
      </c>
      <c r="M155" s="12">
        <f t="shared" si="25"/>
        <v>0</v>
      </c>
      <c r="R155" s="12">
        <f t="shared" si="27"/>
        <v>0</v>
      </c>
      <c r="S155" s="9"/>
      <c r="T155" s="9"/>
    </row>
    <row r="156" spans="3:20" ht="15" customHeight="1">
      <c r="C156" t="e">
        <f>INDEX('Liste '!$A$2:$D$168,MATCH(D156,'Liste '!$A$2:$A$168,0),2)</f>
        <v>#N/A</v>
      </c>
      <c r="E156" t="e">
        <f>INDEX('Liste '!$A$2:$D$168,MATCH(D156,'Liste '!$A$2:$A$168,0),3)</f>
        <v>#N/A</v>
      </c>
      <c r="F156" s="3" t="e">
        <f>INDEX('Liste '!$A$2:$D$168,MATCH(D156,'Liste '!$A$2:$A$168,0),4)</f>
        <v>#N/A</v>
      </c>
      <c r="H156" s="4" t="e">
        <f t="shared" si="26"/>
        <v>#N/A</v>
      </c>
      <c r="I156" s="4" t="e">
        <f t="shared" si="28"/>
        <v>#N/A</v>
      </c>
      <c r="J156" s="4" t="e">
        <f t="shared" si="19"/>
        <v>#N/A</v>
      </c>
      <c r="K156" s="4" t="e">
        <f t="shared" si="18"/>
        <v>#N/A</v>
      </c>
      <c r="M156" s="12">
        <f t="shared" si="25"/>
        <v>0</v>
      </c>
      <c r="R156" s="12">
        <f t="shared" si="27"/>
        <v>0</v>
      </c>
      <c r="S156" s="9"/>
      <c r="T156" s="9"/>
    </row>
    <row r="157" spans="3:20" ht="15" customHeight="1">
      <c r="C157" t="e">
        <f>INDEX('Liste '!$A$2:$D$168,MATCH(D157,'Liste '!$A$2:$A$168,0),2)</f>
        <v>#N/A</v>
      </c>
      <c r="E157" t="e">
        <f>INDEX('Liste '!$A$2:$D$168,MATCH(D157,'Liste '!$A$2:$A$168,0),3)</f>
        <v>#N/A</v>
      </c>
      <c r="F157" s="3" t="e">
        <f>INDEX('Liste '!$A$2:$D$168,MATCH(D157,'Liste '!$A$2:$A$168,0),4)</f>
        <v>#N/A</v>
      </c>
      <c r="H157" s="4" t="e">
        <f t="shared" si="26"/>
        <v>#N/A</v>
      </c>
      <c r="I157" s="4" t="e">
        <f t="shared" si="28"/>
        <v>#N/A</v>
      </c>
      <c r="J157" s="4" t="e">
        <f t="shared" si="19"/>
        <v>#N/A</v>
      </c>
      <c r="K157" s="4" t="e">
        <f t="shared" si="18"/>
        <v>#N/A</v>
      </c>
      <c r="M157" s="12">
        <f t="shared" si="25"/>
        <v>0</v>
      </c>
      <c r="R157" s="12">
        <f t="shared" si="27"/>
        <v>0</v>
      </c>
      <c r="S157" s="9"/>
      <c r="T157" s="9"/>
    </row>
    <row r="158" spans="3:20" ht="15" customHeight="1">
      <c r="C158" t="e">
        <f>INDEX('Liste '!$A$2:$D$168,MATCH(D158,'Liste '!$A$2:$A$168,0),2)</f>
        <v>#N/A</v>
      </c>
      <c r="E158" t="e">
        <f>INDEX('Liste '!$A$2:$D$168,MATCH(D158,'Liste '!$A$2:$A$168,0),3)</f>
        <v>#N/A</v>
      </c>
      <c r="F158" s="3" t="e">
        <f>INDEX('Liste '!$A$2:$D$168,MATCH(D158,'Liste '!$A$2:$A$168,0),4)</f>
        <v>#N/A</v>
      </c>
      <c r="H158" s="4" t="e">
        <f t="shared" si="26"/>
        <v>#N/A</v>
      </c>
      <c r="I158" s="4" t="e">
        <f t="shared" si="28"/>
        <v>#N/A</v>
      </c>
      <c r="J158" s="4" t="e">
        <f t="shared" si="19"/>
        <v>#N/A</v>
      </c>
      <c r="K158" s="4" t="e">
        <f t="shared" si="18"/>
        <v>#N/A</v>
      </c>
      <c r="M158" s="12">
        <f t="shared" si="25"/>
        <v>0</v>
      </c>
      <c r="R158" s="12">
        <f t="shared" si="27"/>
        <v>0</v>
      </c>
      <c r="S158" s="9"/>
      <c r="T158" s="9"/>
    </row>
    <row r="159" spans="3:20" ht="15" customHeight="1">
      <c r="C159" t="e">
        <f>INDEX('Liste '!$A$2:$D$168,MATCH(D159,'Liste '!$A$2:$A$168,0),2)</f>
        <v>#N/A</v>
      </c>
      <c r="E159" t="e">
        <f>INDEX('Liste '!$A$2:$D$168,MATCH(D159,'Liste '!$A$2:$A$168,0),3)</f>
        <v>#N/A</v>
      </c>
      <c r="F159" s="3" t="e">
        <f>INDEX('Liste '!$A$2:$D$168,MATCH(D159,'Liste '!$A$2:$A$168,0),4)</f>
        <v>#N/A</v>
      </c>
      <c r="H159" s="4" t="e">
        <f t="shared" si="26"/>
        <v>#N/A</v>
      </c>
      <c r="I159" s="4" t="e">
        <f t="shared" si="28"/>
        <v>#N/A</v>
      </c>
      <c r="J159" s="4" t="e">
        <f t="shared" si="19"/>
        <v>#N/A</v>
      </c>
      <c r="K159" s="4" t="e">
        <f t="shared" si="18"/>
        <v>#N/A</v>
      </c>
      <c r="M159" s="12">
        <f t="shared" si="25"/>
        <v>0</v>
      </c>
      <c r="R159" s="12">
        <f t="shared" si="27"/>
        <v>0</v>
      </c>
      <c r="S159" s="9"/>
      <c r="T159" s="9"/>
    </row>
    <row r="160" spans="3:20">
      <c r="C160" t="e">
        <f>INDEX('Liste '!$A$2:$D$168,MATCH(D160,'Liste '!$A$2:$A$168,0),2)</f>
        <v>#N/A</v>
      </c>
      <c r="E160" t="e">
        <f>INDEX('Liste '!$A$2:$D$168,MATCH(D160,'Liste '!$A$2:$A$168,0),3)</f>
        <v>#N/A</v>
      </c>
      <c r="F160" s="3" t="e">
        <f>INDEX('Liste '!$A$2:$D$168,MATCH(D160,'Liste '!$A$2:$A$168,0),4)</f>
        <v>#N/A</v>
      </c>
      <c r="H160" s="4" t="e">
        <f t="shared" si="26"/>
        <v>#N/A</v>
      </c>
      <c r="I160" s="4" t="e">
        <f t="shared" si="28"/>
        <v>#N/A</v>
      </c>
      <c r="J160" s="4" t="e">
        <f t="shared" si="19"/>
        <v>#N/A</v>
      </c>
      <c r="K160" s="4" t="e">
        <f t="shared" si="18"/>
        <v>#N/A</v>
      </c>
      <c r="M160" s="12">
        <f t="shared" si="25"/>
        <v>0</v>
      </c>
      <c r="R160" s="12">
        <f t="shared" si="27"/>
        <v>0</v>
      </c>
      <c r="S160" s="9"/>
      <c r="T160" s="9"/>
    </row>
    <row r="161" spans="1:20" ht="15" customHeight="1">
      <c r="A161" s="83"/>
      <c r="B161" s="81"/>
      <c r="C161" s="81"/>
      <c r="D161" s="81"/>
      <c r="E161" s="84" t="s">
        <v>56</v>
      </c>
      <c r="F161" s="75"/>
      <c r="G161" s="76"/>
      <c r="H161" s="77"/>
      <c r="I161" s="77"/>
      <c r="J161" s="77" t="e">
        <f>K160</f>
        <v>#N/A</v>
      </c>
      <c r="K161" s="77"/>
      <c r="L161" s="78"/>
      <c r="M161" s="79"/>
      <c r="N161" s="80"/>
      <c r="O161" s="80"/>
      <c r="P161" s="80"/>
      <c r="Q161" s="81"/>
      <c r="R161" s="81"/>
      <c r="S161" s="82"/>
      <c r="T161" s="82"/>
    </row>
    <row r="162" spans="1:20" ht="15" customHeight="1">
      <c r="C162" t="e">
        <f>INDEX('Liste '!$A$2:$D$168,MATCH(D162,'Liste '!$A$2:$A$168,0),2)</f>
        <v>#N/A</v>
      </c>
      <c r="E162" t="e">
        <f>INDEX('Liste '!$A$2:$D$168,MATCH(D162,'Liste '!$A$2:$A$168,0),3)</f>
        <v>#N/A</v>
      </c>
      <c r="F162" s="3" t="e">
        <f>INDEX('Liste '!$A$2:$D$168,MATCH(D162,'Liste '!$A$2:$A$168,0),4)</f>
        <v>#N/A</v>
      </c>
      <c r="H162" s="4" t="e">
        <f t="shared" si="26"/>
        <v>#N/A</v>
      </c>
      <c r="I162" s="4" t="e">
        <f t="shared" si="28"/>
        <v>#N/A</v>
      </c>
      <c r="J162" s="4" t="e">
        <f>J161</f>
        <v>#N/A</v>
      </c>
      <c r="K162" s="4" t="e">
        <f t="shared" ref="K162" si="33">J162-H162</f>
        <v>#N/A</v>
      </c>
      <c r="M162" s="12">
        <f t="shared" si="25"/>
        <v>0</v>
      </c>
      <c r="R162" s="12">
        <f t="shared" si="27"/>
        <v>0</v>
      </c>
      <c r="S162" s="9"/>
      <c r="T162" s="9"/>
    </row>
    <row r="163" spans="1:20" ht="15" customHeight="1">
      <c r="C163" t="e">
        <f>INDEX('Liste '!$A$2:$D$168,MATCH(D163,'Liste '!$A$2:$A$168,0),2)</f>
        <v>#N/A</v>
      </c>
      <c r="E163" t="e">
        <f>INDEX('Liste '!$A$2:$D$168,MATCH(D163,'Liste '!$A$2:$A$168,0),3)</f>
        <v>#N/A</v>
      </c>
      <c r="F163" s="3" t="e">
        <f>INDEX('Liste '!$A$2:$D$168,MATCH(D163,'Liste '!$A$2:$A$168,0),4)</f>
        <v>#N/A</v>
      </c>
      <c r="H163" s="4" t="e">
        <f t="shared" si="26"/>
        <v>#N/A</v>
      </c>
      <c r="I163" s="4" t="e">
        <f t="shared" si="28"/>
        <v>#N/A</v>
      </c>
      <c r="J163" s="4" t="e">
        <f t="shared" si="19"/>
        <v>#N/A</v>
      </c>
      <c r="K163" s="4" t="e">
        <f t="shared" si="18"/>
        <v>#N/A</v>
      </c>
      <c r="M163" s="12">
        <f t="shared" si="25"/>
        <v>0</v>
      </c>
      <c r="R163" s="12">
        <f t="shared" si="27"/>
        <v>0</v>
      </c>
      <c r="S163" s="9"/>
      <c r="T163" s="9"/>
    </row>
    <row r="164" spans="1:20" ht="15" customHeight="1">
      <c r="C164" t="e">
        <f>INDEX('Liste '!$A$2:$D$168,MATCH(D164,'Liste '!$A$2:$A$168,0),2)</f>
        <v>#N/A</v>
      </c>
      <c r="E164" t="e">
        <f>INDEX('Liste '!$A$2:$D$168,MATCH(D164,'Liste '!$A$2:$A$168,0),3)</f>
        <v>#N/A</v>
      </c>
      <c r="F164" s="3" t="e">
        <f>INDEX('Liste '!$A$2:$D$168,MATCH(D164,'Liste '!$A$2:$A$168,0),4)</f>
        <v>#N/A</v>
      </c>
      <c r="H164" s="4" t="e">
        <f t="shared" si="26"/>
        <v>#N/A</v>
      </c>
      <c r="I164" s="4" t="e">
        <f t="shared" si="28"/>
        <v>#N/A</v>
      </c>
      <c r="J164" s="4" t="e">
        <f t="shared" si="19"/>
        <v>#N/A</v>
      </c>
      <c r="K164" s="4" t="e">
        <f t="shared" ref="K164:K199" si="34">J164-H164</f>
        <v>#N/A</v>
      </c>
      <c r="M164" s="12">
        <f t="shared" si="25"/>
        <v>0</v>
      </c>
      <c r="R164" s="12">
        <f t="shared" si="27"/>
        <v>0</v>
      </c>
      <c r="S164" s="9"/>
      <c r="T164" s="9"/>
    </row>
    <row r="165" spans="1:20" ht="15" customHeight="1">
      <c r="C165" t="e">
        <f>INDEX('Liste '!$A$2:$D$168,MATCH(D165,'Liste '!$A$2:$A$168,0),2)</f>
        <v>#N/A</v>
      </c>
      <c r="E165" t="e">
        <f>INDEX('Liste '!$A$2:$D$168,MATCH(D165,'Liste '!$A$2:$A$168,0),3)</f>
        <v>#N/A</v>
      </c>
      <c r="F165" s="3" t="e">
        <f>INDEX('Liste '!$A$2:$D$168,MATCH(D165,'Liste '!$A$2:$A$168,0),4)</f>
        <v>#N/A</v>
      </c>
      <c r="H165" s="4" t="e">
        <f t="shared" si="26"/>
        <v>#N/A</v>
      </c>
      <c r="I165" s="4" t="e">
        <f t="shared" si="28"/>
        <v>#N/A</v>
      </c>
      <c r="J165" s="4" t="e">
        <f t="shared" si="19"/>
        <v>#N/A</v>
      </c>
      <c r="K165" s="4" t="e">
        <f t="shared" si="34"/>
        <v>#N/A</v>
      </c>
      <c r="M165" s="12">
        <f t="shared" si="25"/>
        <v>0</v>
      </c>
      <c r="R165" s="12">
        <f t="shared" si="27"/>
        <v>0</v>
      </c>
      <c r="S165" s="9"/>
      <c r="T165" s="9"/>
    </row>
    <row r="166" spans="1:20" ht="15" customHeight="1">
      <c r="C166" t="e">
        <f>INDEX('Liste '!$A$2:$D$168,MATCH(D166,'Liste '!$A$2:$A$168,0),2)</f>
        <v>#N/A</v>
      </c>
      <c r="E166" t="e">
        <f>INDEX('Liste '!$A$2:$D$168,MATCH(D166,'Liste '!$A$2:$A$168,0),3)</f>
        <v>#N/A</v>
      </c>
      <c r="F166" s="3" t="e">
        <f>INDEX('Liste '!$A$2:$D$168,MATCH(D166,'Liste '!$A$2:$A$168,0),4)</f>
        <v>#N/A</v>
      </c>
      <c r="H166" s="4" t="e">
        <f t="shared" si="26"/>
        <v>#N/A</v>
      </c>
      <c r="I166" s="4" t="e">
        <f t="shared" si="28"/>
        <v>#N/A</v>
      </c>
      <c r="J166" s="4" t="e">
        <f t="shared" si="19"/>
        <v>#N/A</v>
      </c>
      <c r="K166" s="4" t="e">
        <f t="shared" si="34"/>
        <v>#N/A</v>
      </c>
      <c r="M166" s="12">
        <f t="shared" si="25"/>
        <v>0</v>
      </c>
      <c r="R166" s="12">
        <f t="shared" si="27"/>
        <v>0</v>
      </c>
      <c r="S166" s="9"/>
      <c r="T166" s="9"/>
    </row>
    <row r="167" spans="1:20" ht="15" customHeight="1">
      <c r="C167" t="e">
        <f>INDEX('Liste '!$A$2:$D$168,MATCH(D167,'Liste '!$A$2:$A$168,0),2)</f>
        <v>#N/A</v>
      </c>
      <c r="E167" t="e">
        <f>INDEX('Liste '!$A$2:$D$168,MATCH(D167,'Liste '!$A$2:$A$168,0),3)</f>
        <v>#N/A</v>
      </c>
      <c r="F167" s="3" t="e">
        <f>INDEX('Liste '!$A$2:$D$168,MATCH(D167,'Liste '!$A$2:$A$168,0),4)</f>
        <v>#N/A</v>
      </c>
      <c r="H167" s="4" t="e">
        <f t="shared" si="26"/>
        <v>#N/A</v>
      </c>
      <c r="I167" s="4" t="e">
        <f t="shared" si="28"/>
        <v>#N/A</v>
      </c>
      <c r="J167" s="4" t="e">
        <f t="shared" si="19"/>
        <v>#N/A</v>
      </c>
      <c r="K167" s="4" t="e">
        <f t="shared" si="34"/>
        <v>#N/A</v>
      </c>
      <c r="M167" s="12">
        <f t="shared" si="25"/>
        <v>0</v>
      </c>
      <c r="R167" s="12">
        <f t="shared" si="27"/>
        <v>0</v>
      </c>
      <c r="S167" s="9"/>
      <c r="T167" s="9"/>
    </row>
    <row r="168" spans="1:20" ht="15" customHeight="1">
      <c r="C168" t="e">
        <f>INDEX('Liste '!$A$2:$D$168,MATCH(D168,'Liste '!$A$2:$A$168,0),2)</f>
        <v>#N/A</v>
      </c>
      <c r="E168" t="e">
        <f>INDEX('Liste '!$A$2:$D$168,MATCH(D168,'Liste '!$A$2:$A$168,0),3)</f>
        <v>#N/A</v>
      </c>
      <c r="F168" s="3" t="e">
        <f>INDEX('Liste '!$A$2:$D$168,MATCH(D168,'Liste '!$A$2:$A$168,0),4)</f>
        <v>#N/A</v>
      </c>
      <c r="H168" s="4" t="e">
        <f t="shared" si="26"/>
        <v>#N/A</v>
      </c>
      <c r="I168" s="4" t="e">
        <f t="shared" si="28"/>
        <v>#N/A</v>
      </c>
      <c r="J168" s="4" t="e">
        <f t="shared" si="19"/>
        <v>#N/A</v>
      </c>
      <c r="K168" s="4" t="e">
        <f t="shared" si="34"/>
        <v>#N/A</v>
      </c>
      <c r="M168" s="12">
        <f t="shared" si="25"/>
        <v>0</v>
      </c>
      <c r="R168" s="12">
        <f t="shared" si="27"/>
        <v>0</v>
      </c>
      <c r="S168" s="9"/>
      <c r="T168" s="9"/>
    </row>
    <row r="169" spans="1:20" ht="15" customHeight="1">
      <c r="C169" t="e">
        <f>INDEX('Liste '!$A$2:$D$168,MATCH(D169,'Liste '!$A$2:$A$168,0),2)</f>
        <v>#N/A</v>
      </c>
      <c r="E169" t="e">
        <f>INDEX('Liste '!$A$2:$D$168,MATCH(D169,'Liste '!$A$2:$A$168,0),3)</f>
        <v>#N/A</v>
      </c>
      <c r="F169" s="3" t="e">
        <f>INDEX('Liste '!$A$2:$D$168,MATCH(D169,'Liste '!$A$2:$A$168,0),4)</f>
        <v>#N/A</v>
      </c>
      <c r="H169" s="4" t="e">
        <f t="shared" si="26"/>
        <v>#N/A</v>
      </c>
      <c r="I169" s="4" t="e">
        <f t="shared" si="28"/>
        <v>#N/A</v>
      </c>
      <c r="J169" s="4" t="e">
        <f t="shared" si="19"/>
        <v>#N/A</v>
      </c>
      <c r="K169" s="4" t="e">
        <f t="shared" si="34"/>
        <v>#N/A</v>
      </c>
      <c r="M169" s="12">
        <f t="shared" si="25"/>
        <v>0</v>
      </c>
      <c r="R169" s="12">
        <f t="shared" si="27"/>
        <v>0</v>
      </c>
      <c r="S169" s="9"/>
      <c r="T169" s="9"/>
    </row>
    <row r="170" spans="1:20" ht="15" customHeight="1">
      <c r="C170" t="e">
        <f>INDEX('Liste '!$A$2:$D$168,MATCH(D170,'Liste '!$A$2:$A$168,0),2)</f>
        <v>#N/A</v>
      </c>
      <c r="E170" t="e">
        <f>INDEX('Liste '!$A$2:$D$168,MATCH(D170,'Liste '!$A$2:$A$168,0),3)</f>
        <v>#N/A</v>
      </c>
      <c r="F170" s="3" t="e">
        <f>INDEX('Liste '!$A$2:$D$168,MATCH(D170,'Liste '!$A$2:$A$168,0),4)</f>
        <v>#N/A</v>
      </c>
      <c r="H170" s="4" t="e">
        <f t="shared" si="26"/>
        <v>#N/A</v>
      </c>
      <c r="I170" s="4" t="e">
        <f t="shared" si="28"/>
        <v>#N/A</v>
      </c>
      <c r="J170" s="4" t="e">
        <f t="shared" si="19"/>
        <v>#N/A</v>
      </c>
      <c r="K170" s="4" t="e">
        <f t="shared" si="34"/>
        <v>#N/A</v>
      </c>
      <c r="M170" s="12">
        <f t="shared" si="25"/>
        <v>0</v>
      </c>
      <c r="R170" s="12">
        <f t="shared" si="27"/>
        <v>0</v>
      </c>
      <c r="S170" s="9"/>
      <c r="T170" s="9"/>
    </row>
    <row r="171" spans="1:20" ht="15" customHeight="1">
      <c r="C171" t="e">
        <f>INDEX('Liste '!$A$2:$D$168,MATCH(D171,'Liste '!$A$2:$A$168,0),2)</f>
        <v>#N/A</v>
      </c>
      <c r="E171" t="e">
        <f>INDEX('Liste '!$A$2:$D$168,MATCH(D171,'Liste '!$A$2:$A$168,0),3)</f>
        <v>#N/A</v>
      </c>
      <c r="F171" s="3" t="e">
        <f>INDEX('Liste '!$A$2:$D$168,MATCH(D171,'Liste '!$A$2:$A$168,0),4)</f>
        <v>#N/A</v>
      </c>
      <c r="H171" s="4" t="e">
        <f t="shared" si="26"/>
        <v>#N/A</v>
      </c>
      <c r="I171" s="4" t="e">
        <f t="shared" si="28"/>
        <v>#N/A</v>
      </c>
      <c r="J171" s="4" t="e">
        <f t="shared" si="19"/>
        <v>#N/A</v>
      </c>
      <c r="K171" s="4" t="e">
        <f t="shared" si="34"/>
        <v>#N/A</v>
      </c>
      <c r="M171" s="12">
        <f t="shared" si="25"/>
        <v>0</v>
      </c>
      <c r="R171" s="12">
        <f t="shared" si="27"/>
        <v>0</v>
      </c>
      <c r="S171" s="9"/>
      <c r="T171" s="9"/>
    </row>
    <row r="172" spans="1:20" ht="15" customHeight="1">
      <c r="C172" t="e">
        <f>INDEX('Liste '!$A$2:$D$168,MATCH(D172,'Liste '!$A$2:$A$168,0),2)</f>
        <v>#N/A</v>
      </c>
      <c r="E172" t="e">
        <f>INDEX('Liste '!$A$2:$D$168,MATCH(D172,'Liste '!$A$2:$A$168,0),3)</f>
        <v>#N/A</v>
      </c>
      <c r="F172" s="3" t="e">
        <f>INDEX('Liste '!$A$2:$D$168,MATCH(D172,'Liste '!$A$2:$A$168,0),4)</f>
        <v>#N/A</v>
      </c>
      <c r="H172" s="4" t="e">
        <f t="shared" si="26"/>
        <v>#N/A</v>
      </c>
      <c r="I172" s="4" t="e">
        <f t="shared" si="28"/>
        <v>#N/A</v>
      </c>
      <c r="J172" s="4" t="e">
        <f t="shared" si="19"/>
        <v>#N/A</v>
      </c>
      <c r="K172" s="4" t="e">
        <f t="shared" si="34"/>
        <v>#N/A</v>
      </c>
      <c r="M172" s="12">
        <f t="shared" si="25"/>
        <v>0</v>
      </c>
      <c r="R172" s="12">
        <f t="shared" si="27"/>
        <v>0</v>
      </c>
      <c r="S172" s="9"/>
      <c r="T172" s="9"/>
    </row>
    <row r="173" spans="1:20" ht="15" customHeight="1">
      <c r="C173" t="e">
        <f>INDEX('Liste '!$A$2:$D$168,MATCH(D173,'Liste '!$A$2:$A$168,0),2)</f>
        <v>#N/A</v>
      </c>
      <c r="E173" t="e">
        <f>INDEX('Liste '!$A$2:$D$168,MATCH(D173,'Liste '!$A$2:$A$168,0),3)</f>
        <v>#N/A</v>
      </c>
      <c r="F173" s="3" t="e">
        <f>INDEX('Liste '!$A$2:$D$168,MATCH(D173,'Liste '!$A$2:$A$168,0),4)</f>
        <v>#N/A</v>
      </c>
      <c r="H173" s="4" t="e">
        <f t="shared" si="26"/>
        <v>#N/A</v>
      </c>
      <c r="I173" s="4" t="e">
        <f t="shared" si="28"/>
        <v>#N/A</v>
      </c>
      <c r="J173" s="4" t="e">
        <f t="shared" si="19"/>
        <v>#N/A</v>
      </c>
      <c r="K173" s="4" t="e">
        <f t="shared" si="34"/>
        <v>#N/A</v>
      </c>
      <c r="M173" s="12">
        <f t="shared" si="25"/>
        <v>0</v>
      </c>
      <c r="R173" s="12">
        <f t="shared" si="27"/>
        <v>0</v>
      </c>
      <c r="S173" s="9"/>
      <c r="T173" s="9"/>
    </row>
    <row r="174" spans="1:20" ht="15" customHeight="1">
      <c r="C174" t="e">
        <f>INDEX('Liste '!$A$2:$D$168,MATCH(D174,'Liste '!$A$2:$A$168,0),2)</f>
        <v>#N/A</v>
      </c>
      <c r="E174" t="e">
        <f>INDEX('Liste '!$A$2:$D$168,MATCH(D174,'Liste '!$A$2:$A$168,0),3)</f>
        <v>#N/A</v>
      </c>
      <c r="F174" s="3" t="e">
        <f>INDEX('Liste '!$A$2:$D$168,MATCH(D174,'Liste '!$A$2:$A$168,0),4)</f>
        <v>#N/A</v>
      </c>
      <c r="H174" s="4" t="e">
        <f t="shared" si="26"/>
        <v>#N/A</v>
      </c>
      <c r="I174" s="4" t="e">
        <f t="shared" si="28"/>
        <v>#N/A</v>
      </c>
      <c r="J174" s="4" t="e">
        <f t="shared" si="19"/>
        <v>#N/A</v>
      </c>
      <c r="K174" s="4" t="e">
        <f t="shared" si="34"/>
        <v>#N/A</v>
      </c>
      <c r="M174" s="12">
        <f t="shared" si="25"/>
        <v>0</v>
      </c>
      <c r="R174" s="12">
        <f t="shared" si="27"/>
        <v>0</v>
      </c>
      <c r="S174" s="9"/>
      <c r="T174" s="9"/>
    </row>
    <row r="175" spans="1:20" ht="15" customHeight="1">
      <c r="C175" t="e">
        <f>INDEX('Liste '!$A$2:$D$168,MATCH(D175,'Liste '!$A$2:$A$168,0),2)</f>
        <v>#N/A</v>
      </c>
      <c r="E175" t="e">
        <f>INDEX('Liste '!$A$2:$D$168,MATCH(D175,'Liste '!$A$2:$A$168,0),3)</f>
        <v>#N/A</v>
      </c>
      <c r="F175" s="3" t="e">
        <f>INDEX('Liste '!$A$2:$D$168,MATCH(D175,'Liste '!$A$2:$A$168,0),4)</f>
        <v>#N/A</v>
      </c>
      <c r="H175" s="4" t="e">
        <f t="shared" si="26"/>
        <v>#N/A</v>
      </c>
      <c r="I175" s="4" t="e">
        <f t="shared" si="28"/>
        <v>#N/A</v>
      </c>
      <c r="J175" s="4" t="e">
        <f t="shared" si="19"/>
        <v>#N/A</v>
      </c>
      <c r="K175" s="4" t="e">
        <f t="shared" si="34"/>
        <v>#N/A</v>
      </c>
      <c r="M175" s="12">
        <f t="shared" si="25"/>
        <v>0</v>
      </c>
      <c r="R175" s="12">
        <f t="shared" si="27"/>
        <v>0</v>
      </c>
      <c r="S175" s="9"/>
      <c r="T175" s="9"/>
    </row>
    <row r="176" spans="1:20" ht="15" customHeight="1">
      <c r="C176" t="e">
        <f>INDEX('Liste '!$A$2:$D$168,MATCH(D176,'Liste '!$A$2:$A$168,0),2)</f>
        <v>#N/A</v>
      </c>
      <c r="E176" t="e">
        <f>INDEX('Liste '!$A$2:$D$168,MATCH(D176,'Liste '!$A$2:$A$168,0),3)</f>
        <v>#N/A</v>
      </c>
      <c r="F176" s="3" t="e">
        <f>INDEX('Liste '!$A$2:$D$168,MATCH(D176,'Liste '!$A$2:$A$168,0),4)</f>
        <v>#N/A</v>
      </c>
      <c r="H176" s="4" t="e">
        <f t="shared" si="26"/>
        <v>#N/A</v>
      </c>
      <c r="I176" s="4" t="e">
        <f t="shared" si="28"/>
        <v>#N/A</v>
      </c>
      <c r="J176" s="4" t="e">
        <f t="shared" si="19"/>
        <v>#N/A</v>
      </c>
      <c r="K176" s="4" t="e">
        <f t="shared" si="34"/>
        <v>#N/A</v>
      </c>
      <c r="M176" s="12">
        <f t="shared" si="25"/>
        <v>0</v>
      </c>
      <c r="R176" s="12">
        <f t="shared" si="27"/>
        <v>0</v>
      </c>
      <c r="S176" s="9"/>
      <c r="T176" s="9"/>
    </row>
    <row r="177" spans="3:20" ht="15" customHeight="1">
      <c r="C177" t="e">
        <f>INDEX('Liste '!$A$2:$D$168,MATCH(D177,'Liste '!$A$2:$A$168,0),2)</f>
        <v>#N/A</v>
      </c>
      <c r="E177" t="e">
        <f>INDEX('Liste '!$A$2:$D$168,MATCH(D177,'Liste '!$A$2:$A$168,0),3)</f>
        <v>#N/A</v>
      </c>
      <c r="F177" s="3" t="e">
        <f>INDEX('Liste '!$A$2:$D$168,MATCH(D177,'Liste '!$A$2:$A$168,0),4)</f>
        <v>#N/A</v>
      </c>
      <c r="H177" s="4" t="e">
        <f t="shared" si="26"/>
        <v>#N/A</v>
      </c>
      <c r="I177" s="4" t="e">
        <f t="shared" si="28"/>
        <v>#N/A</v>
      </c>
      <c r="J177" s="4" t="e">
        <f t="shared" si="19"/>
        <v>#N/A</v>
      </c>
      <c r="K177" s="4" t="e">
        <f t="shared" si="34"/>
        <v>#N/A</v>
      </c>
      <c r="M177" s="12">
        <f t="shared" si="25"/>
        <v>0</v>
      </c>
      <c r="R177" s="12">
        <f t="shared" si="27"/>
        <v>0</v>
      </c>
      <c r="S177" s="9"/>
      <c r="T177" s="9"/>
    </row>
    <row r="178" spans="3:20" ht="15" customHeight="1">
      <c r="C178" t="e">
        <f>INDEX('Liste '!$A$2:$D$168,MATCH(D178,'Liste '!$A$2:$A$168,0),2)</f>
        <v>#N/A</v>
      </c>
      <c r="E178" t="e">
        <f>INDEX('Liste '!$A$2:$D$168,MATCH(D178,'Liste '!$A$2:$A$168,0),3)</f>
        <v>#N/A</v>
      </c>
      <c r="F178" s="3" t="e">
        <f>INDEX('Liste '!$A$2:$D$168,MATCH(D178,'Liste '!$A$2:$A$168,0),4)</f>
        <v>#N/A</v>
      </c>
      <c r="H178" s="4" t="e">
        <f t="shared" si="26"/>
        <v>#N/A</v>
      </c>
      <c r="I178" s="4" t="e">
        <f t="shared" si="28"/>
        <v>#N/A</v>
      </c>
      <c r="J178" s="4" t="e">
        <f t="shared" si="19"/>
        <v>#N/A</v>
      </c>
      <c r="K178" s="4" t="e">
        <f t="shared" si="34"/>
        <v>#N/A</v>
      </c>
      <c r="M178" s="12">
        <f t="shared" si="25"/>
        <v>0</v>
      </c>
      <c r="R178" s="12">
        <f t="shared" si="27"/>
        <v>0</v>
      </c>
      <c r="S178" s="9"/>
      <c r="T178" s="9"/>
    </row>
    <row r="179" spans="3:20" ht="15" customHeight="1">
      <c r="C179" t="e">
        <f>INDEX('Liste '!$A$2:$D$168,MATCH(D179,'Liste '!$A$2:$A$168,0),2)</f>
        <v>#N/A</v>
      </c>
      <c r="E179" t="e">
        <f>INDEX('Liste '!$A$2:$D$168,MATCH(D179,'Liste '!$A$2:$A$168,0),3)</f>
        <v>#N/A</v>
      </c>
      <c r="F179" s="3" t="e">
        <f>INDEX('Liste '!$A$2:$D$168,MATCH(D179,'Liste '!$A$2:$A$168,0),4)</f>
        <v>#N/A</v>
      </c>
      <c r="H179" s="4" t="e">
        <f t="shared" si="26"/>
        <v>#N/A</v>
      </c>
      <c r="I179" s="4" t="e">
        <f t="shared" si="28"/>
        <v>#N/A</v>
      </c>
      <c r="J179" s="4" t="e">
        <f t="shared" si="19"/>
        <v>#N/A</v>
      </c>
      <c r="K179" s="4" t="e">
        <f t="shared" si="34"/>
        <v>#N/A</v>
      </c>
      <c r="M179" s="12">
        <f t="shared" si="25"/>
        <v>0</v>
      </c>
      <c r="R179" s="12">
        <f t="shared" si="27"/>
        <v>0</v>
      </c>
      <c r="S179" s="9"/>
      <c r="T179" s="9"/>
    </row>
    <row r="180" spans="3:20" ht="15" customHeight="1">
      <c r="C180" t="e">
        <f>INDEX('Liste '!$A$2:$D$168,MATCH(D180,'Liste '!$A$2:$A$168,0),2)</f>
        <v>#N/A</v>
      </c>
      <c r="E180" t="e">
        <f>INDEX('Liste '!$A$2:$D$168,MATCH(D180,'Liste '!$A$2:$A$168,0),3)</f>
        <v>#N/A</v>
      </c>
      <c r="F180" s="3" t="e">
        <f>INDEX('Liste '!$A$2:$D$168,MATCH(D180,'Liste '!$A$2:$A$168,0),4)</f>
        <v>#N/A</v>
      </c>
      <c r="H180" s="4" t="e">
        <f t="shared" si="26"/>
        <v>#N/A</v>
      </c>
      <c r="I180" s="4" t="e">
        <f t="shared" si="28"/>
        <v>#N/A</v>
      </c>
      <c r="J180" s="4" t="e">
        <f t="shared" si="19"/>
        <v>#N/A</v>
      </c>
      <c r="K180" s="4" t="e">
        <f t="shared" si="34"/>
        <v>#N/A</v>
      </c>
      <c r="M180" s="12">
        <f t="shared" si="25"/>
        <v>0</v>
      </c>
      <c r="R180" s="12">
        <f t="shared" si="27"/>
        <v>0</v>
      </c>
      <c r="S180" s="9"/>
      <c r="T180" s="9"/>
    </row>
    <row r="181" spans="3:20" ht="15" customHeight="1">
      <c r="C181" t="e">
        <f>INDEX('Liste '!$A$2:$D$168,MATCH(D181,'Liste '!$A$2:$A$168,0),2)</f>
        <v>#N/A</v>
      </c>
      <c r="E181" t="e">
        <f>INDEX('Liste '!$A$2:$D$168,MATCH(D181,'Liste '!$A$2:$A$168,0),3)</f>
        <v>#N/A</v>
      </c>
      <c r="F181" s="3" t="e">
        <f>INDEX('Liste '!$A$2:$D$168,MATCH(D181,'Liste '!$A$2:$A$168,0),4)</f>
        <v>#N/A</v>
      </c>
      <c r="H181" s="4" t="e">
        <f t="shared" si="26"/>
        <v>#N/A</v>
      </c>
      <c r="I181" s="4" t="e">
        <f t="shared" si="28"/>
        <v>#N/A</v>
      </c>
      <c r="J181" s="4" t="e">
        <f t="shared" ref="J181" si="35">K180</f>
        <v>#N/A</v>
      </c>
      <c r="K181" s="4" t="e">
        <f t="shared" ref="K181" si="36">J181-H181</f>
        <v>#N/A</v>
      </c>
      <c r="M181" s="12">
        <f t="shared" si="25"/>
        <v>0</v>
      </c>
      <c r="R181" s="12">
        <f t="shared" si="27"/>
        <v>0</v>
      </c>
      <c r="S181" s="9"/>
      <c r="T181" s="9"/>
    </row>
    <row r="182" spans="3:20" ht="15" customHeight="1">
      <c r="C182" t="e">
        <f>INDEX('Liste '!$A$2:$D$168,MATCH(D182,'Liste '!$A$2:$A$168,0),2)</f>
        <v>#N/A</v>
      </c>
      <c r="E182" t="e">
        <f>INDEX('Liste '!$A$2:$D$168,MATCH(D182,'Liste '!$A$2:$A$168,0),3)</f>
        <v>#N/A</v>
      </c>
      <c r="F182" s="3" t="e">
        <f>INDEX('Liste '!$A$2:$D$168,MATCH(D182,'Liste '!$A$2:$A$168,0),4)</f>
        <v>#N/A</v>
      </c>
      <c r="H182" s="4" t="e">
        <f t="shared" si="26"/>
        <v>#N/A</v>
      </c>
      <c r="I182" s="4" t="e">
        <f t="shared" si="28"/>
        <v>#N/A</v>
      </c>
      <c r="J182" s="4" t="e">
        <f>K180</f>
        <v>#N/A</v>
      </c>
      <c r="K182" s="4" t="e">
        <f t="shared" si="34"/>
        <v>#N/A</v>
      </c>
      <c r="M182" s="12">
        <f t="shared" si="25"/>
        <v>0</v>
      </c>
      <c r="R182" s="12">
        <f t="shared" si="27"/>
        <v>0</v>
      </c>
      <c r="S182" s="9"/>
      <c r="T182" s="9"/>
    </row>
    <row r="183" spans="3:20" ht="15" customHeight="1">
      <c r="C183" t="e">
        <f>INDEX('Liste '!$A$2:$D$168,MATCH(D183,'Liste '!$A$2:$A$168,0),2)</f>
        <v>#N/A</v>
      </c>
      <c r="E183" t="e">
        <f>INDEX('Liste '!$A$2:$D$168,MATCH(D183,'Liste '!$A$2:$A$168,0),3)</f>
        <v>#N/A</v>
      </c>
      <c r="F183" s="3" t="e">
        <f>INDEX('Liste '!$A$2:$D$168,MATCH(D183,'Liste '!$A$2:$A$168,0),4)</f>
        <v>#N/A</v>
      </c>
      <c r="H183" s="4" t="e">
        <f t="shared" si="26"/>
        <v>#N/A</v>
      </c>
      <c r="I183" s="4" t="e">
        <f t="shared" si="28"/>
        <v>#N/A</v>
      </c>
      <c r="J183" s="4" t="e">
        <f>J182</f>
        <v>#N/A</v>
      </c>
      <c r="K183" s="4" t="e">
        <f t="shared" si="34"/>
        <v>#N/A</v>
      </c>
      <c r="M183" s="12">
        <f t="shared" si="25"/>
        <v>0</v>
      </c>
      <c r="R183" s="12">
        <f t="shared" si="27"/>
        <v>0</v>
      </c>
      <c r="S183" s="9"/>
      <c r="T183" s="9"/>
    </row>
    <row r="184" spans="3:20" ht="15" customHeight="1">
      <c r="C184" t="e">
        <f>INDEX('Liste '!$A$2:$D$168,MATCH(D184,'Liste '!$A$2:$A$168,0),2)</f>
        <v>#N/A</v>
      </c>
      <c r="E184" t="e">
        <f>INDEX('Liste '!$A$2:$D$168,MATCH(D184,'Liste '!$A$2:$A$168,0),3)</f>
        <v>#N/A</v>
      </c>
      <c r="F184" s="3" t="e">
        <f>INDEX('Liste '!$A$2:$D$168,MATCH(D184,'Liste '!$A$2:$A$168,0),4)</f>
        <v>#N/A</v>
      </c>
      <c r="H184" s="4" t="e">
        <f t="shared" si="26"/>
        <v>#N/A</v>
      </c>
      <c r="I184" s="4" t="e">
        <f t="shared" si="28"/>
        <v>#N/A</v>
      </c>
      <c r="J184" s="4" t="e">
        <f t="shared" ref="J184:J196" si="37">J183</f>
        <v>#N/A</v>
      </c>
      <c r="K184" s="4" t="e">
        <f t="shared" si="34"/>
        <v>#N/A</v>
      </c>
      <c r="M184" s="12">
        <f t="shared" si="25"/>
        <v>0</v>
      </c>
      <c r="R184" s="12">
        <f t="shared" si="27"/>
        <v>0</v>
      </c>
      <c r="S184" s="9"/>
      <c r="T184" s="9"/>
    </row>
    <row r="185" spans="3:20" ht="15" customHeight="1">
      <c r="C185" t="e">
        <f>INDEX('Liste '!$A$2:$D$168,MATCH(D185,'Liste '!$A$2:$A$168,0),2)</f>
        <v>#N/A</v>
      </c>
      <c r="E185" t="e">
        <f>INDEX('Liste '!$A$2:$D$168,MATCH(D185,'Liste '!$A$2:$A$168,0),3)</f>
        <v>#N/A</v>
      </c>
      <c r="F185" s="3" t="e">
        <f>INDEX('Liste '!$A$2:$D$168,MATCH(D185,'Liste '!$A$2:$A$168,0),4)</f>
        <v>#N/A</v>
      </c>
      <c r="H185" s="4" t="e">
        <f t="shared" si="26"/>
        <v>#N/A</v>
      </c>
      <c r="I185" s="4" t="e">
        <f t="shared" si="28"/>
        <v>#N/A</v>
      </c>
      <c r="J185" s="4" t="e">
        <f t="shared" si="37"/>
        <v>#N/A</v>
      </c>
      <c r="K185" s="4" t="e">
        <f t="shared" si="34"/>
        <v>#N/A</v>
      </c>
      <c r="M185" s="12">
        <f t="shared" si="25"/>
        <v>0</v>
      </c>
      <c r="R185" s="12">
        <f t="shared" si="27"/>
        <v>0</v>
      </c>
      <c r="S185" s="9"/>
      <c r="T185" s="9"/>
    </row>
    <row r="186" spans="3:20" ht="15" customHeight="1">
      <c r="C186" t="e">
        <f>INDEX('Liste '!$A$2:$D$168,MATCH(D186,'Liste '!$A$2:$A$168,0),2)</f>
        <v>#N/A</v>
      </c>
      <c r="E186" t="e">
        <f>INDEX('Liste '!$A$2:$D$168,MATCH(D186,'Liste '!$A$2:$A$168,0),3)</f>
        <v>#N/A</v>
      </c>
      <c r="F186" s="3" t="e">
        <f>INDEX('Liste '!$A$2:$D$168,MATCH(D186,'Liste '!$A$2:$A$168,0),4)</f>
        <v>#N/A</v>
      </c>
      <c r="H186" s="4" t="e">
        <f t="shared" si="26"/>
        <v>#N/A</v>
      </c>
      <c r="I186" s="4" t="e">
        <f t="shared" si="28"/>
        <v>#N/A</v>
      </c>
      <c r="J186" s="4" t="e">
        <f t="shared" si="37"/>
        <v>#N/A</v>
      </c>
      <c r="K186" s="4" t="e">
        <f t="shared" si="34"/>
        <v>#N/A</v>
      </c>
      <c r="M186" s="12">
        <f t="shared" si="25"/>
        <v>0</v>
      </c>
      <c r="R186" s="12">
        <f t="shared" si="27"/>
        <v>0</v>
      </c>
      <c r="S186" s="9"/>
      <c r="T186" s="9"/>
    </row>
    <row r="187" spans="3:20" ht="15" customHeight="1">
      <c r="C187" t="e">
        <f>INDEX('Liste '!$A$2:$D$168,MATCH(D187,'Liste '!$A$2:$A$168,0),2)</f>
        <v>#N/A</v>
      </c>
      <c r="E187" t="e">
        <f>INDEX('Liste '!$A$2:$D$168,MATCH(D187,'Liste '!$A$2:$A$168,0),3)</f>
        <v>#N/A</v>
      </c>
      <c r="F187" s="3" t="e">
        <f>INDEX('Liste '!$A$2:$D$168,MATCH(D187,'Liste '!$A$2:$A$168,0),4)</f>
        <v>#N/A</v>
      </c>
      <c r="H187" s="4" t="e">
        <f t="shared" si="26"/>
        <v>#N/A</v>
      </c>
      <c r="I187" s="4" t="e">
        <f t="shared" si="28"/>
        <v>#N/A</v>
      </c>
      <c r="J187" s="4" t="e">
        <f t="shared" si="37"/>
        <v>#N/A</v>
      </c>
      <c r="K187" s="4" t="e">
        <f t="shared" si="34"/>
        <v>#N/A</v>
      </c>
      <c r="M187" s="12">
        <f t="shared" si="25"/>
        <v>0</v>
      </c>
      <c r="R187" s="12">
        <f t="shared" si="27"/>
        <v>0</v>
      </c>
      <c r="S187" s="9"/>
      <c r="T187" s="9"/>
    </row>
    <row r="188" spans="3:20" ht="15" customHeight="1">
      <c r="C188" t="e">
        <f>INDEX('Liste '!$A$2:$D$168,MATCH(D188,'Liste '!$A$2:$A$168,0),2)</f>
        <v>#N/A</v>
      </c>
      <c r="E188" t="e">
        <f>INDEX('Liste '!$A$2:$D$168,MATCH(D188,'Liste '!$A$2:$A$168,0),3)</f>
        <v>#N/A</v>
      </c>
      <c r="F188" s="3" t="e">
        <f>INDEX('Liste '!$A$2:$D$168,MATCH(D188,'Liste '!$A$2:$A$168,0),4)</f>
        <v>#N/A</v>
      </c>
      <c r="H188" s="4" t="e">
        <f t="shared" si="26"/>
        <v>#N/A</v>
      </c>
      <c r="I188" s="4" t="e">
        <f t="shared" si="28"/>
        <v>#N/A</v>
      </c>
      <c r="J188" s="4" t="e">
        <f t="shared" si="37"/>
        <v>#N/A</v>
      </c>
      <c r="K188" s="4" t="e">
        <f t="shared" si="34"/>
        <v>#N/A</v>
      </c>
      <c r="M188" s="12">
        <f t="shared" ref="M188:M252" si="38">L188-G188</f>
        <v>0</v>
      </c>
      <c r="R188" s="12">
        <f t="shared" si="27"/>
        <v>0</v>
      </c>
      <c r="S188" s="9"/>
      <c r="T188" s="9"/>
    </row>
    <row r="189" spans="3:20" ht="15" customHeight="1">
      <c r="C189" t="e">
        <f>INDEX('Liste '!$A$2:$D$168,MATCH(D189,'Liste '!$A$2:$A$168,0),2)</f>
        <v>#N/A</v>
      </c>
      <c r="E189" t="e">
        <f>INDEX('Liste '!$A$2:$D$168,MATCH(D189,'Liste '!$A$2:$A$168,0),3)</f>
        <v>#N/A</v>
      </c>
      <c r="F189" s="3" t="e">
        <f>INDEX('Liste '!$A$2:$D$168,MATCH(D189,'Liste '!$A$2:$A$168,0),4)</f>
        <v>#N/A</v>
      </c>
      <c r="H189" s="4" t="e">
        <f t="shared" ref="H189:H253" si="39">F189*G189</f>
        <v>#N/A</v>
      </c>
      <c r="I189" s="4" t="e">
        <f t="shared" si="28"/>
        <v>#N/A</v>
      </c>
      <c r="J189" s="4" t="e">
        <f t="shared" si="37"/>
        <v>#N/A</v>
      </c>
      <c r="K189" s="4" t="e">
        <f t="shared" si="34"/>
        <v>#N/A</v>
      </c>
      <c r="M189" s="12">
        <f t="shared" si="38"/>
        <v>0</v>
      </c>
      <c r="R189" s="12">
        <f t="shared" ref="R189:R253" si="40">N189-O189</f>
        <v>0</v>
      </c>
      <c r="S189" s="9"/>
      <c r="T189" s="9"/>
    </row>
    <row r="190" spans="3:20" ht="15" customHeight="1">
      <c r="C190" t="e">
        <f>INDEX('Liste '!$A$2:$D$168,MATCH(D190,'Liste '!$A$2:$A$168,0),2)</f>
        <v>#N/A</v>
      </c>
      <c r="E190" t="e">
        <f>INDEX('Liste '!$A$2:$D$168,MATCH(D190,'Liste '!$A$2:$A$168,0),3)</f>
        <v>#N/A</v>
      </c>
      <c r="F190" s="3" t="e">
        <f>INDEX('Liste '!$A$2:$D$168,MATCH(D190,'Liste '!$A$2:$A$168,0),4)</f>
        <v>#N/A</v>
      </c>
      <c r="H190" s="4" t="e">
        <f t="shared" si="39"/>
        <v>#N/A</v>
      </c>
      <c r="I190" s="4" t="e">
        <f t="shared" ref="I190:I254" si="41">I189+H190</f>
        <v>#N/A</v>
      </c>
      <c r="J190" s="4" t="e">
        <f t="shared" si="37"/>
        <v>#N/A</v>
      </c>
      <c r="K190" s="4" t="e">
        <f t="shared" si="34"/>
        <v>#N/A</v>
      </c>
      <c r="M190" s="12">
        <f t="shared" si="38"/>
        <v>0</v>
      </c>
      <c r="R190" s="12">
        <f t="shared" si="40"/>
        <v>0</v>
      </c>
      <c r="S190" s="9"/>
      <c r="T190" s="9"/>
    </row>
    <row r="191" spans="3:20" ht="15" customHeight="1">
      <c r="C191" t="e">
        <f>INDEX('Liste '!$A$2:$D$168,MATCH(D191,'Liste '!$A$2:$A$168,0),2)</f>
        <v>#N/A</v>
      </c>
      <c r="E191" t="e">
        <f>INDEX('Liste '!$A$2:$D$168,MATCH(D191,'Liste '!$A$2:$A$168,0),3)</f>
        <v>#N/A</v>
      </c>
      <c r="F191" s="3" t="e">
        <f>INDEX('Liste '!$A$2:$D$168,MATCH(D191,'Liste '!$A$2:$A$168,0),4)</f>
        <v>#N/A</v>
      </c>
      <c r="H191" s="4" t="e">
        <f t="shared" si="39"/>
        <v>#N/A</v>
      </c>
      <c r="I191" s="4" t="e">
        <f t="shared" si="41"/>
        <v>#N/A</v>
      </c>
      <c r="J191" s="4" t="e">
        <f t="shared" si="37"/>
        <v>#N/A</v>
      </c>
      <c r="K191" s="4" t="e">
        <f t="shared" si="34"/>
        <v>#N/A</v>
      </c>
      <c r="M191" s="12">
        <f t="shared" si="38"/>
        <v>0</v>
      </c>
      <c r="R191" s="12">
        <f t="shared" si="40"/>
        <v>0</v>
      </c>
      <c r="S191" s="9"/>
      <c r="T191" s="9"/>
    </row>
    <row r="192" spans="3:20" ht="15" customHeight="1">
      <c r="C192" t="e">
        <f>INDEX('Liste '!$A$2:$D$168,MATCH(D192,'Liste '!$A$2:$A$168,0),2)</f>
        <v>#N/A</v>
      </c>
      <c r="E192" t="e">
        <f>INDEX('Liste '!$A$2:$D$168,MATCH(D192,'Liste '!$A$2:$A$168,0),3)</f>
        <v>#N/A</v>
      </c>
      <c r="F192" s="3" t="e">
        <f>INDEX('Liste '!$A$2:$D$168,MATCH(D192,'Liste '!$A$2:$A$168,0),4)</f>
        <v>#N/A</v>
      </c>
      <c r="H192" s="4" t="e">
        <f t="shared" si="39"/>
        <v>#N/A</v>
      </c>
      <c r="I192" s="4" t="e">
        <f t="shared" si="41"/>
        <v>#N/A</v>
      </c>
      <c r="J192" s="4" t="e">
        <f t="shared" si="37"/>
        <v>#N/A</v>
      </c>
      <c r="K192" s="4" t="e">
        <f t="shared" si="34"/>
        <v>#N/A</v>
      </c>
      <c r="M192" s="12">
        <f t="shared" si="38"/>
        <v>0</v>
      </c>
      <c r="R192" s="12">
        <f t="shared" si="40"/>
        <v>0</v>
      </c>
      <c r="S192" s="9"/>
      <c r="T192" s="9"/>
    </row>
    <row r="193" spans="1:20" ht="15" customHeight="1">
      <c r="A193" s="83"/>
      <c r="B193" s="81"/>
      <c r="C193" s="81"/>
      <c r="D193" s="81"/>
      <c r="E193" s="84" t="s">
        <v>57</v>
      </c>
      <c r="F193" s="75"/>
      <c r="G193" s="76"/>
      <c r="H193" s="77"/>
      <c r="I193" s="77"/>
      <c r="J193" s="77" t="e">
        <f>K192</f>
        <v>#N/A</v>
      </c>
      <c r="K193" s="77"/>
      <c r="L193" s="78"/>
      <c r="M193" s="79"/>
      <c r="N193" s="80"/>
      <c r="O193" s="80"/>
      <c r="P193" s="80"/>
      <c r="Q193" s="81"/>
      <c r="R193" s="81"/>
      <c r="S193" s="82"/>
      <c r="T193" s="82"/>
    </row>
    <row r="194" spans="1:20" ht="15" customHeight="1">
      <c r="C194" t="e">
        <f>INDEX('Liste '!$A$2:$D$168,MATCH(D194,'Liste '!$A$2:$A$168,0),2)</f>
        <v>#N/A</v>
      </c>
      <c r="E194" t="e">
        <f>INDEX('Liste '!$A$2:$D$168,MATCH(D194,'Liste '!$A$2:$A$168,0),3)</f>
        <v>#N/A</v>
      </c>
      <c r="F194" s="3" t="e">
        <f>INDEX('Liste '!$A$2:$D$168,MATCH(D194,'Liste '!$A$2:$A$168,0),4)</f>
        <v>#N/A</v>
      </c>
      <c r="H194" s="4" t="e">
        <f t="shared" si="39"/>
        <v>#N/A</v>
      </c>
      <c r="I194" s="4" t="e">
        <f t="shared" si="41"/>
        <v>#N/A</v>
      </c>
      <c r="J194" s="4" t="e">
        <f t="shared" si="37"/>
        <v>#N/A</v>
      </c>
      <c r="K194" s="4" t="e">
        <f t="shared" si="34"/>
        <v>#N/A</v>
      </c>
      <c r="M194" s="12">
        <f t="shared" si="38"/>
        <v>0</v>
      </c>
      <c r="R194" s="12">
        <f t="shared" si="40"/>
        <v>0</v>
      </c>
      <c r="S194" s="9"/>
      <c r="T194" s="9"/>
    </row>
    <row r="195" spans="1:20" ht="15" customHeight="1">
      <c r="C195" t="e">
        <f>INDEX('Liste '!$A$2:$D$168,MATCH(D195,'Liste '!$A$2:$A$168,0),2)</f>
        <v>#N/A</v>
      </c>
      <c r="E195" t="e">
        <f>INDEX('Liste '!$A$2:$D$168,MATCH(D195,'Liste '!$A$2:$A$168,0),3)</f>
        <v>#N/A</v>
      </c>
      <c r="F195" s="3" t="e">
        <f>INDEX('Liste '!$A$2:$D$168,MATCH(D195,'Liste '!$A$2:$A$168,0),4)</f>
        <v>#N/A</v>
      </c>
      <c r="H195" s="4" t="e">
        <f t="shared" si="39"/>
        <v>#N/A</v>
      </c>
      <c r="I195" s="4" t="e">
        <f t="shared" si="41"/>
        <v>#N/A</v>
      </c>
      <c r="J195" s="4" t="e">
        <f t="shared" si="37"/>
        <v>#N/A</v>
      </c>
      <c r="K195" s="4" t="e">
        <f t="shared" si="34"/>
        <v>#N/A</v>
      </c>
      <c r="M195" s="12">
        <f t="shared" si="38"/>
        <v>0</v>
      </c>
      <c r="R195" s="12">
        <f t="shared" si="40"/>
        <v>0</v>
      </c>
      <c r="S195" s="9"/>
      <c r="T195" s="9"/>
    </row>
    <row r="196" spans="1:20" ht="15" customHeight="1">
      <c r="C196" t="e">
        <f>INDEX('Liste '!$A$2:$D$168,MATCH(D196,'Liste '!$A$2:$A$168,0),2)</f>
        <v>#N/A</v>
      </c>
      <c r="E196" t="e">
        <f>INDEX('Liste '!$A$2:$D$168,MATCH(D196,'Liste '!$A$2:$A$168,0),3)</f>
        <v>#N/A</v>
      </c>
      <c r="F196" s="3" t="e">
        <f>INDEX('Liste '!$A$2:$D$168,MATCH(D196,'Liste '!$A$2:$A$168,0),4)</f>
        <v>#N/A</v>
      </c>
      <c r="H196" s="4" t="e">
        <f t="shared" si="39"/>
        <v>#N/A</v>
      </c>
      <c r="I196" s="4" t="e">
        <f t="shared" si="41"/>
        <v>#N/A</v>
      </c>
      <c r="J196" s="4" t="e">
        <f t="shared" si="37"/>
        <v>#N/A</v>
      </c>
      <c r="K196" s="4" t="e">
        <f t="shared" si="34"/>
        <v>#N/A</v>
      </c>
      <c r="M196" s="12">
        <f t="shared" si="38"/>
        <v>0</v>
      </c>
      <c r="R196" s="12">
        <f t="shared" si="40"/>
        <v>0</v>
      </c>
      <c r="S196" s="9"/>
      <c r="T196" s="9"/>
    </row>
    <row r="197" spans="1:20" ht="15" customHeight="1">
      <c r="C197" t="e">
        <f>INDEX('Liste '!$A$2:$D$168,MATCH(D197,'Liste '!$A$2:$A$168,0),2)</f>
        <v>#N/A</v>
      </c>
      <c r="E197" t="e">
        <f>INDEX('Liste '!$A$2:$D$168,MATCH(D197,'Liste '!$A$2:$A$168,0),3)</f>
        <v>#N/A</v>
      </c>
      <c r="F197" s="3" t="e">
        <f>INDEX('Liste '!$A$2:$D$168,MATCH(D197,'Liste '!$A$2:$A$168,0),4)</f>
        <v>#N/A</v>
      </c>
      <c r="H197" s="4" t="e">
        <f t="shared" si="39"/>
        <v>#N/A</v>
      </c>
      <c r="I197" s="4" t="e">
        <f t="shared" si="41"/>
        <v>#N/A</v>
      </c>
      <c r="J197" s="4" t="e">
        <f>K182</f>
        <v>#N/A</v>
      </c>
      <c r="K197" s="4" t="e">
        <f t="shared" si="34"/>
        <v>#N/A</v>
      </c>
      <c r="M197" s="12">
        <f t="shared" si="38"/>
        <v>0</v>
      </c>
      <c r="R197" s="12">
        <f t="shared" si="40"/>
        <v>0</v>
      </c>
      <c r="S197" s="9"/>
      <c r="T197" s="9"/>
    </row>
    <row r="198" spans="1:20" ht="15" customHeight="1">
      <c r="C198" t="e">
        <f>INDEX('Liste '!$A$2:$D$168,MATCH(D198,'Liste '!$A$2:$A$168,0),2)</f>
        <v>#N/A</v>
      </c>
      <c r="E198" t="e">
        <f>INDEX('Liste '!$A$2:$D$168,MATCH(D198,'Liste '!$A$2:$A$168,0),3)</f>
        <v>#N/A</v>
      </c>
      <c r="F198" s="3" t="e">
        <f>INDEX('Liste '!$A$2:$D$168,MATCH(D198,'Liste '!$A$2:$A$168,0),4)</f>
        <v>#N/A</v>
      </c>
      <c r="H198" s="4" t="e">
        <f t="shared" si="39"/>
        <v>#N/A</v>
      </c>
      <c r="I198" s="4" t="e">
        <f t="shared" si="41"/>
        <v>#N/A</v>
      </c>
      <c r="J198" s="4" t="e">
        <f t="shared" ref="J198:J199" si="42">K197</f>
        <v>#N/A</v>
      </c>
      <c r="K198" s="4" t="e">
        <f t="shared" si="34"/>
        <v>#N/A</v>
      </c>
      <c r="M198" s="12">
        <f t="shared" si="38"/>
        <v>0</v>
      </c>
      <c r="R198" s="12">
        <f t="shared" si="40"/>
        <v>0</v>
      </c>
      <c r="S198" s="9"/>
      <c r="T198" s="9"/>
    </row>
    <row r="199" spans="1:20" ht="15" customHeight="1">
      <c r="C199" t="e">
        <f>INDEX('Liste '!$A$2:$D$168,MATCH(D199,'Liste '!$A$2:$A$168,0),2)</f>
        <v>#N/A</v>
      </c>
      <c r="E199" t="e">
        <f>INDEX('Liste '!$A$2:$D$168,MATCH(D199,'Liste '!$A$2:$A$168,0),3)</f>
        <v>#N/A</v>
      </c>
      <c r="F199" s="3" t="e">
        <f>INDEX('Liste '!$A$2:$D$168,MATCH(D199,'Liste '!$A$2:$A$168,0),4)</f>
        <v>#N/A</v>
      </c>
      <c r="H199" s="4" t="e">
        <f t="shared" si="39"/>
        <v>#N/A</v>
      </c>
      <c r="I199" s="4" t="e">
        <f t="shared" si="41"/>
        <v>#N/A</v>
      </c>
      <c r="J199" s="4" t="e">
        <f t="shared" si="42"/>
        <v>#N/A</v>
      </c>
      <c r="K199" s="4" t="e">
        <f t="shared" si="34"/>
        <v>#N/A</v>
      </c>
      <c r="M199" s="12">
        <f t="shared" si="38"/>
        <v>0</v>
      </c>
      <c r="R199" s="12">
        <f t="shared" si="40"/>
        <v>0</v>
      </c>
      <c r="S199" s="9"/>
      <c r="T199" s="9"/>
    </row>
    <row r="200" spans="1:20" ht="15" customHeight="1">
      <c r="C200" t="e">
        <f>INDEX('Liste '!$A$2:$D$168,MATCH(D200,'Liste '!$A$2:$A$168,0),2)</f>
        <v>#N/A</v>
      </c>
      <c r="E200" t="e">
        <f>INDEX('Liste '!$A$2:$D$168,MATCH(D200,'Liste '!$A$2:$A$168,0),3)</f>
        <v>#N/A</v>
      </c>
      <c r="F200" s="3" t="e">
        <f>INDEX('Liste '!$A$2:$D$168,MATCH(D200,'Liste '!$A$2:$A$168,0),4)</f>
        <v>#N/A</v>
      </c>
      <c r="H200" s="4" t="e">
        <f t="shared" si="39"/>
        <v>#N/A</v>
      </c>
      <c r="I200" s="4" t="e">
        <f t="shared" si="41"/>
        <v>#N/A</v>
      </c>
      <c r="J200" s="4" t="e">
        <f t="shared" ref="J200:J201" si="43">K199</f>
        <v>#N/A</v>
      </c>
      <c r="K200" s="4" t="e">
        <f t="shared" ref="K200:K201" si="44">J200-H200</f>
        <v>#N/A</v>
      </c>
      <c r="M200" s="12">
        <f t="shared" si="38"/>
        <v>0</v>
      </c>
      <c r="R200" s="12">
        <f t="shared" si="40"/>
        <v>0</v>
      </c>
      <c r="S200" s="9"/>
      <c r="T200" s="9"/>
    </row>
    <row r="201" spans="1:20" ht="15" customHeight="1">
      <c r="C201" t="e">
        <f>INDEX('Liste '!$A$2:$D$168,MATCH(D201,'Liste '!$A$2:$A$168,0),2)</f>
        <v>#N/A</v>
      </c>
      <c r="E201" t="e">
        <f>INDEX('Liste '!$A$2:$D$168,MATCH(D201,'Liste '!$A$2:$A$168,0),3)</f>
        <v>#N/A</v>
      </c>
      <c r="F201" s="3" t="e">
        <f>INDEX('Liste '!$A$2:$D$168,MATCH(D201,'Liste '!$A$2:$A$168,0),4)</f>
        <v>#N/A</v>
      </c>
      <c r="H201" s="4" t="e">
        <f t="shared" si="39"/>
        <v>#N/A</v>
      </c>
      <c r="I201" s="4" t="e">
        <f t="shared" si="41"/>
        <v>#N/A</v>
      </c>
      <c r="J201" s="4" t="e">
        <f t="shared" si="43"/>
        <v>#N/A</v>
      </c>
      <c r="K201" s="4" t="e">
        <f t="shared" si="44"/>
        <v>#N/A</v>
      </c>
      <c r="M201" s="12">
        <f t="shared" si="38"/>
        <v>0</v>
      </c>
      <c r="R201" s="12">
        <f t="shared" si="40"/>
        <v>0</v>
      </c>
      <c r="S201" s="9"/>
      <c r="T201" s="9"/>
    </row>
    <row r="202" spans="1:20" ht="15" customHeight="1">
      <c r="C202" t="e">
        <f>INDEX('Liste '!$A$2:$D$168,MATCH(D202,'Liste '!$A$2:$A$168,0),2)</f>
        <v>#N/A</v>
      </c>
      <c r="E202" t="e">
        <f>INDEX('Liste '!$A$2:$D$168,MATCH(D202,'Liste '!$A$2:$A$168,0),3)</f>
        <v>#N/A</v>
      </c>
      <c r="F202" s="3" t="e">
        <f>INDEX('Liste '!$A$2:$D$168,MATCH(D202,'Liste '!$A$2:$A$168,0),4)</f>
        <v>#N/A</v>
      </c>
      <c r="H202" s="4" t="e">
        <f t="shared" si="39"/>
        <v>#N/A</v>
      </c>
      <c r="I202" s="4" t="e">
        <f t="shared" si="41"/>
        <v>#N/A</v>
      </c>
      <c r="J202" s="4" t="e">
        <f t="shared" ref="J202:J222" si="45">K201</f>
        <v>#N/A</v>
      </c>
      <c r="K202" s="4" t="e">
        <f t="shared" ref="K202:K258" si="46">J202-H202</f>
        <v>#N/A</v>
      </c>
      <c r="M202" s="12">
        <f t="shared" si="38"/>
        <v>0</v>
      </c>
      <c r="R202" s="12">
        <f t="shared" si="40"/>
        <v>0</v>
      </c>
      <c r="S202" s="9"/>
      <c r="T202" s="9"/>
    </row>
    <row r="203" spans="1:20" ht="15" customHeight="1">
      <c r="C203" t="e">
        <f>INDEX('Liste '!$A$2:$D$168,MATCH(D203,'Liste '!$A$2:$A$168,0),2)</f>
        <v>#N/A</v>
      </c>
      <c r="E203" t="e">
        <f>INDEX('Liste '!$A$2:$D$168,MATCH(D203,'Liste '!$A$2:$A$168,0),3)</f>
        <v>#N/A</v>
      </c>
      <c r="F203" s="3" t="e">
        <f>INDEX('Liste '!$A$2:$D$168,MATCH(D203,'Liste '!$A$2:$A$168,0),4)</f>
        <v>#N/A</v>
      </c>
      <c r="H203" s="4" t="e">
        <f t="shared" si="39"/>
        <v>#N/A</v>
      </c>
      <c r="I203" s="4" t="e">
        <f t="shared" si="41"/>
        <v>#N/A</v>
      </c>
      <c r="J203" s="4" t="e">
        <f t="shared" si="45"/>
        <v>#N/A</v>
      </c>
      <c r="K203" s="4" t="e">
        <f t="shared" si="46"/>
        <v>#N/A</v>
      </c>
      <c r="M203" s="12">
        <f t="shared" si="38"/>
        <v>0</v>
      </c>
      <c r="R203" s="12">
        <f t="shared" si="40"/>
        <v>0</v>
      </c>
      <c r="S203" s="9"/>
      <c r="T203" s="9"/>
    </row>
    <row r="204" spans="1:20" ht="15" customHeight="1">
      <c r="C204" t="e">
        <f>INDEX('Liste '!$A$2:$D$168,MATCH(D204,'Liste '!$A$2:$A$168,0),2)</f>
        <v>#N/A</v>
      </c>
      <c r="E204" t="e">
        <f>INDEX('Liste '!$A$2:$D$168,MATCH(D204,'Liste '!$A$2:$A$168,0),3)</f>
        <v>#N/A</v>
      </c>
      <c r="F204" s="3" t="e">
        <f>INDEX('Liste '!$A$2:$D$168,MATCH(D204,'Liste '!$A$2:$A$168,0),4)</f>
        <v>#N/A</v>
      </c>
      <c r="H204" s="4" t="e">
        <f t="shared" si="39"/>
        <v>#N/A</v>
      </c>
      <c r="I204" s="4" t="e">
        <f t="shared" si="41"/>
        <v>#N/A</v>
      </c>
      <c r="J204" s="4" t="e">
        <f t="shared" si="45"/>
        <v>#N/A</v>
      </c>
      <c r="K204" s="4" t="e">
        <f t="shared" si="46"/>
        <v>#N/A</v>
      </c>
      <c r="M204" s="12">
        <f t="shared" si="38"/>
        <v>0</v>
      </c>
      <c r="R204" s="12">
        <f t="shared" si="40"/>
        <v>0</v>
      </c>
      <c r="S204" s="9"/>
      <c r="T204" s="9"/>
    </row>
    <row r="205" spans="1:20" ht="15" customHeight="1">
      <c r="C205" t="e">
        <f>INDEX('Liste '!$A$2:$D$168,MATCH(D205,'Liste '!$A$2:$A$168,0),2)</f>
        <v>#N/A</v>
      </c>
      <c r="E205" t="e">
        <f>INDEX('Liste '!$A$2:$D$168,MATCH(D205,'Liste '!$A$2:$A$168,0),3)</f>
        <v>#N/A</v>
      </c>
      <c r="F205" s="3" t="e">
        <f>INDEX('Liste '!$A$2:$D$168,MATCH(D205,'Liste '!$A$2:$A$168,0),4)</f>
        <v>#N/A</v>
      </c>
      <c r="H205" s="4" t="e">
        <f t="shared" si="39"/>
        <v>#N/A</v>
      </c>
      <c r="I205" s="4" t="e">
        <f t="shared" si="41"/>
        <v>#N/A</v>
      </c>
      <c r="J205" s="4" t="e">
        <f t="shared" si="45"/>
        <v>#N/A</v>
      </c>
      <c r="K205" s="4" t="e">
        <f t="shared" si="46"/>
        <v>#N/A</v>
      </c>
      <c r="M205" s="12">
        <f t="shared" si="38"/>
        <v>0</v>
      </c>
      <c r="R205" s="12">
        <f t="shared" si="40"/>
        <v>0</v>
      </c>
      <c r="S205" s="9"/>
      <c r="T205" s="9"/>
    </row>
    <row r="206" spans="1:20" ht="15" customHeight="1">
      <c r="C206" t="e">
        <f>INDEX('Liste '!$A$2:$D$168,MATCH(D206,'Liste '!$A$2:$A$168,0),2)</f>
        <v>#N/A</v>
      </c>
      <c r="E206" t="e">
        <f>INDEX('Liste '!$A$2:$D$168,MATCH(D206,'Liste '!$A$2:$A$168,0),3)</f>
        <v>#N/A</v>
      </c>
      <c r="F206" s="3" t="e">
        <f>INDEX('Liste '!$A$2:$D$168,MATCH(D206,'Liste '!$A$2:$A$168,0),4)</f>
        <v>#N/A</v>
      </c>
      <c r="H206" s="4" t="e">
        <f t="shared" si="39"/>
        <v>#N/A</v>
      </c>
      <c r="I206" s="4" t="e">
        <f t="shared" si="41"/>
        <v>#N/A</v>
      </c>
      <c r="J206" s="4" t="e">
        <f t="shared" si="45"/>
        <v>#N/A</v>
      </c>
      <c r="K206" s="4" t="e">
        <f t="shared" si="46"/>
        <v>#N/A</v>
      </c>
      <c r="M206" s="12">
        <f t="shared" si="38"/>
        <v>0</v>
      </c>
      <c r="R206" s="12">
        <f t="shared" si="40"/>
        <v>0</v>
      </c>
      <c r="S206" s="9"/>
      <c r="T206" s="9"/>
    </row>
    <row r="207" spans="1:20" ht="15" customHeight="1">
      <c r="C207" t="e">
        <f>INDEX('Liste '!$A$2:$D$168,MATCH(D207,'Liste '!$A$2:$A$168,0),2)</f>
        <v>#N/A</v>
      </c>
      <c r="E207" t="e">
        <f>INDEX('Liste '!$A$2:$D$168,MATCH(D207,'Liste '!$A$2:$A$168,0),3)</f>
        <v>#N/A</v>
      </c>
      <c r="F207" s="3" t="e">
        <f>INDEX('Liste '!$A$2:$D$168,MATCH(D207,'Liste '!$A$2:$A$168,0),4)</f>
        <v>#N/A</v>
      </c>
      <c r="H207" s="4" t="e">
        <f t="shared" si="39"/>
        <v>#N/A</v>
      </c>
      <c r="I207" s="4" t="e">
        <f t="shared" si="41"/>
        <v>#N/A</v>
      </c>
      <c r="J207" s="4" t="e">
        <f t="shared" si="45"/>
        <v>#N/A</v>
      </c>
      <c r="K207" s="4" t="e">
        <f t="shared" si="46"/>
        <v>#N/A</v>
      </c>
      <c r="M207" s="12">
        <f t="shared" si="38"/>
        <v>0</v>
      </c>
      <c r="R207" s="12">
        <f t="shared" si="40"/>
        <v>0</v>
      </c>
      <c r="S207" s="9"/>
      <c r="T207" s="9"/>
    </row>
    <row r="208" spans="1:20" ht="15" customHeight="1">
      <c r="C208" t="e">
        <f>INDEX('Liste '!$A$2:$D$168,MATCH(D208,'Liste '!$A$2:$A$168,0),2)</f>
        <v>#N/A</v>
      </c>
      <c r="E208" t="e">
        <f>INDEX('Liste '!$A$2:$D$168,MATCH(D208,'Liste '!$A$2:$A$168,0),3)</f>
        <v>#N/A</v>
      </c>
      <c r="F208" s="3" t="e">
        <f>INDEX('Liste '!$A$2:$D$168,MATCH(D208,'Liste '!$A$2:$A$168,0),4)</f>
        <v>#N/A</v>
      </c>
      <c r="H208" s="4" t="e">
        <f t="shared" si="39"/>
        <v>#N/A</v>
      </c>
      <c r="I208" s="4" t="e">
        <f t="shared" si="41"/>
        <v>#N/A</v>
      </c>
      <c r="J208" s="4" t="e">
        <f t="shared" si="45"/>
        <v>#N/A</v>
      </c>
      <c r="K208" s="4" t="e">
        <f t="shared" si="46"/>
        <v>#N/A</v>
      </c>
      <c r="M208" s="12">
        <f t="shared" si="38"/>
        <v>0</v>
      </c>
      <c r="R208" s="12">
        <f t="shared" si="40"/>
        <v>0</v>
      </c>
      <c r="S208" s="9"/>
      <c r="T208" s="9"/>
    </row>
    <row r="209" spans="3:20" ht="15" customHeight="1">
      <c r="C209" t="e">
        <f>INDEX('Liste '!$A$2:$D$168,MATCH(D209,'Liste '!$A$2:$A$168,0),2)</f>
        <v>#N/A</v>
      </c>
      <c r="E209" t="e">
        <f>INDEX('Liste '!$A$2:$D$168,MATCH(D209,'Liste '!$A$2:$A$168,0),3)</f>
        <v>#N/A</v>
      </c>
      <c r="F209" s="3" t="e">
        <f>INDEX('Liste '!$A$2:$D$168,MATCH(D209,'Liste '!$A$2:$A$168,0),4)</f>
        <v>#N/A</v>
      </c>
      <c r="H209" s="4" t="e">
        <f t="shared" si="39"/>
        <v>#N/A</v>
      </c>
      <c r="I209" s="4" t="e">
        <f t="shared" si="41"/>
        <v>#N/A</v>
      </c>
      <c r="J209" s="4" t="e">
        <f t="shared" si="45"/>
        <v>#N/A</v>
      </c>
      <c r="K209" s="4" t="e">
        <f t="shared" si="46"/>
        <v>#N/A</v>
      </c>
      <c r="M209" s="12">
        <f t="shared" si="38"/>
        <v>0</v>
      </c>
      <c r="R209" s="12">
        <f t="shared" si="40"/>
        <v>0</v>
      </c>
      <c r="S209" s="9"/>
      <c r="T209" s="9"/>
    </row>
    <row r="210" spans="3:20" ht="15" customHeight="1">
      <c r="C210" t="e">
        <f>INDEX('Liste '!$A$2:$D$168,MATCH(D210,'Liste '!$A$2:$A$168,0),2)</f>
        <v>#N/A</v>
      </c>
      <c r="E210" t="e">
        <f>INDEX('Liste '!$A$2:$D$168,MATCH(D210,'Liste '!$A$2:$A$168,0),3)</f>
        <v>#N/A</v>
      </c>
      <c r="F210" s="3" t="e">
        <f>INDEX('Liste '!$A$2:$D$168,MATCH(D210,'Liste '!$A$2:$A$168,0),4)</f>
        <v>#N/A</v>
      </c>
      <c r="H210" s="4" t="e">
        <f t="shared" si="39"/>
        <v>#N/A</v>
      </c>
      <c r="I210" s="4" t="e">
        <f t="shared" si="41"/>
        <v>#N/A</v>
      </c>
      <c r="J210" s="4" t="e">
        <f t="shared" si="45"/>
        <v>#N/A</v>
      </c>
      <c r="K210" s="4" t="e">
        <f t="shared" si="46"/>
        <v>#N/A</v>
      </c>
      <c r="M210" s="12">
        <f t="shared" si="38"/>
        <v>0</v>
      </c>
      <c r="R210" s="12">
        <f t="shared" si="40"/>
        <v>0</v>
      </c>
      <c r="S210" s="9"/>
      <c r="T210" s="9"/>
    </row>
    <row r="211" spans="3:20" ht="15" customHeight="1">
      <c r="C211" t="e">
        <f>INDEX('Liste '!$A$2:$D$168,MATCH(D211,'Liste '!$A$2:$A$168,0),2)</f>
        <v>#N/A</v>
      </c>
      <c r="E211" t="e">
        <f>INDEX('Liste '!$A$2:$D$168,MATCH(D211,'Liste '!$A$2:$A$168,0),3)</f>
        <v>#N/A</v>
      </c>
      <c r="F211" s="3" t="e">
        <f>INDEX('Liste '!$A$2:$D$168,MATCH(D211,'Liste '!$A$2:$A$168,0),4)</f>
        <v>#N/A</v>
      </c>
      <c r="H211" s="4" t="e">
        <f t="shared" si="39"/>
        <v>#N/A</v>
      </c>
      <c r="I211" s="4" t="e">
        <f t="shared" si="41"/>
        <v>#N/A</v>
      </c>
      <c r="J211" s="4" t="e">
        <f t="shared" si="45"/>
        <v>#N/A</v>
      </c>
      <c r="K211" s="4" t="e">
        <f t="shared" si="46"/>
        <v>#N/A</v>
      </c>
      <c r="M211" s="12">
        <f t="shared" si="38"/>
        <v>0</v>
      </c>
      <c r="R211" s="12">
        <f t="shared" si="40"/>
        <v>0</v>
      </c>
      <c r="S211" s="9"/>
      <c r="T211" s="9"/>
    </row>
    <row r="212" spans="3:20" ht="15" customHeight="1">
      <c r="C212" t="e">
        <f>INDEX('Liste '!$A$2:$D$168,MATCH(D212,'Liste '!$A$2:$A$168,0),2)</f>
        <v>#N/A</v>
      </c>
      <c r="E212" t="e">
        <f>INDEX('Liste '!$A$2:$D$168,MATCH(D212,'Liste '!$A$2:$A$168,0),3)</f>
        <v>#N/A</v>
      </c>
      <c r="F212" s="3" t="e">
        <f>INDEX('Liste '!$A$2:$D$168,MATCH(D212,'Liste '!$A$2:$A$168,0),4)</f>
        <v>#N/A</v>
      </c>
      <c r="H212" s="4" t="e">
        <f t="shared" si="39"/>
        <v>#N/A</v>
      </c>
      <c r="I212" s="4" t="e">
        <f t="shared" si="41"/>
        <v>#N/A</v>
      </c>
      <c r="J212" s="4" t="e">
        <f t="shared" si="45"/>
        <v>#N/A</v>
      </c>
      <c r="K212" s="4" t="e">
        <f t="shared" si="46"/>
        <v>#N/A</v>
      </c>
      <c r="M212" s="12">
        <f t="shared" si="38"/>
        <v>0</v>
      </c>
      <c r="R212" s="12">
        <f t="shared" si="40"/>
        <v>0</v>
      </c>
      <c r="S212" s="9"/>
      <c r="T212" s="9"/>
    </row>
    <row r="213" spans="3:20" ht="15" customHeight="1">
      <c r="C213" t="e">
        <f>INDEX('Liste '!$A$2:$D$168,MATCH(D213,'Liste '!$A$2:$A$168,0),2)</f>
        <v>#N/A</v>
      </c>
      <c r="E213" t="e">
        <f>INDEX('Liste '!$A$2:$D$168,MATCH(D213,'Liste '!$A$2:$A$168,0),3)</f>
        <v>#N/A</v>
      </c>
      <c r="F213" s="3" t="e">
        <f>INDEX('Liste '!$A$2:$D$168,MATCH(D213,'Liste '!$A$2:$A$168,0),4)</f>
        <v>#N/A</v>
      </c>
      <c r="H213" s="4" t="e">
        <f t="shared" si="39"/>
        <v>#N/A</v>
      </c>
      <c r="I213" s="4" t="e">
        <f t="shared" si="41"/>
        <v>#N/A</v>
      </c>
      <c r="J213" s="4" t="e">
        <f t="shared" si="45"/>
        <v>#N/A</v>
      </c>
      <c r="K213" s="4" t="e">
        <f t="shared" si="46"/>
        <v>#N/A</v>
      </c>
      <c r="M213" s="12">
        <f t="shared" si="38"/>
        <v>0</v>
      </c>
      <c r="R213" s="12">
        <f t="shared" si="40"/>
        <v>0</v>
      </c>
      <c r="S213" s="9"/>
      <c r="T213" s="9"/>
    </row>
    <row r="214" spans="3:20" ht="15" customHeight="1">
      <c r="C214" t="e">
        <f>INDEX('Liste '!$A$2:$D$168,MATCH(D214,'Liste '!$A$2:$A$168,0),2)</f>
        <v>#N/A</v>
      </c>
      <c r="E214" t="e">
        <f>INDEX('Liste '!$A$2:$D$168,MATCH(D214,'Liste '!$A$2:$A$168,0),3)</f>
        <v>#N/A</v>
      </c>
      <c r="F214" s="3" t="e">
        <f>INDEX('Liste '!$A$2:$D$168,MATCH(D214,'Liste '!$A$2:$A$168,0),4)</f>
        <v>#N/A</v>
      </c>
      <c r="H214" s="4" t="e">
        <f t="shared" si="39"/>
        <v>#N/A</v>
      </c>
      <c r="I214" s="4" t="e">
        <f t="shared" si="41"/>
        <v>#N/A</v>
      </c>
      <c r="J214" s="4" t="e">
        <f t="shared" si="45"/>
        <v>#N/A</v>
      </c>
      <c r="K214" s="4" t="e">
        <f t="shared" si="46"/>
        <v>#N/A</v>
      </c>
      <c r="M214" s="12">
        <f t="shared" si="38"/>
        <v>0</v>
      </c>
      <c r="R214" s="12">
        <f t="shared" si="40"/>
        <v>0</v>
      </c>
      <c r="S214" s="9"/>
      <c r="T214" s="9"/>
    </row>
    <row r="215" spans="3:20" ht="15" customHeight="1">
      <c r="C215" t="e">
        <f>INDEX('Liste '!$A$2:$D$168,MATCH(D215,'Liste '!$A$2:$A$168,0),2)</f>
        <v>#N/A</v>
      </c>
      <c r="E215" t="e">
        <f>INDEX('Liste '!$A$2:$D$168,MATCH(D215,'Liste '!$A$2:$A$168,0),3)</f>
        <v>#N/A</v>
      </c>
      <c r="F215" s="3" t="e">
        <f>INDEX('Liste '!$A$2:$D$168,MATCH(D215,'Liste '!$A$2:$A$168,0),4)</f>
        <v>#N/A</v>
      </c>
      <c r="H215" s="4" t="e">
        <f t="shared" si="39"/>
        <v>#N/A</v>
      </c>
      <c r="I215" s="4" t="e">
        <f t="shared" si="41"/>
        <v>#N/A</v>
      </c>
      <c r="J215" s="4" t="e">
        <f t="shared" si="45"/>
        <v>#N/A</v>
      </c>
      <c r="K215" s="4" t="e">
        <f t="shared" si="46"/>
        <v>#N/A</v>
      </c>
      <c r="M215" s="12">
        <f t="shared" si="38"/>
        <v>0</v>
      </c>
      <c r="R215" s="12">
        <f t="shared" si="40"/>
        <v>0</v>
      </c>
      <c r="S215" s="9"/>
      <c r="T215" s="9"/>
    </row>
    <row r="216" spans="3:20" ht="15" customHeight="1">
      <c r="C216" t="e">
        <f>INDEX('Liste '!$A$2:$D$168,MATCH(D216,'Liste '!$A$2:$A$168,0),2)</f>
        <v>#N/A</v>
      </c>
      <c r="E216" t="e">
        <f>INDEX('Liste '!$A$2:$D$168,MATCH(D216,'Liste '!$A$2:$A$168,0),3)</f>
        <v>#N/A</v>
      </c>
      <c r="F216" s="3" t="e">
        <f>INDEX('Liste '!$A$2:$D$168,MATCH(D216,'Liste '!$A$2:$A$168,0),4)</f>
        <v>#N/A</v>
      </c>
      <c r="H216" s="4" t="e">
        <f t="shared" si="39"/>
        <v>#N/A</v>
      </c>
      <c r="I216" s="4" t="e">
        <f t="shared" si="41"/>
        <v>#N/A</v>
      </c>
      <c r="J216" s="4" t="e">
        <f t="shared" si="45"/>
        <v>#N/A</v>
      </c>
      <c r="K216" s="4" t="e">
        <f t="shared" si="46"/>
        <v>#N/A</v>
      </c>
      <c r="M216" s="12">
        <f t="shared" si="38"/>
        <v>0</v>
      </c>
      <c r="R216" s="12">
        <f t="shared" si="40"/>
        <v>0</v>
      </c>
      <c r="S216" s="9"/>
      <c r="T216" s="9"/>
    </row>
    <row r="217" spans="3:20" ht="15" customHeight="1">
      <c r="C217" t="e">
        <f>INDEX('Liste '!$A$2:$D$168,MATCH(D217,'Liste '!$A$2:$A$168,0),2)</f>
        <v>#N/A</v>
      </c>
      <c r="E217" t="e">
        <f>INDEX('Liste '!$A$2:$D$168,MATCH(D217,'Liste '!$A$2:$A$168,0),3)</f>
        <v>#N/A</v>
      </c>
      <c r="F217" s="3" t="e">
        <f>INDEX('Liste '!$A$2:$D$168,MATCH(D217,'Liste '!$A$2:$A$168,0),4)</f>
        <v>#N/A</v>
      </c>
      <c r="H217" s="4" t="e">
        <f t="shared" si="39"/>
        <v>#N/A</v>
      </c>
      <c r="I217" s="4" t="e">
        <f t="shared" si="41"/>
        <v>#N/A</v>
      </c>
      <c r="J217" s="4" t="e">
        <f t="shared" si="45"/>
        <v>#N/A</v>
      </c>
      <c r="K217" s="4" t="e">
        <f t="shared" si="46"/>
        <v>#N/A</v>
      </c>
      <c r="M217" s="12">
        <f t="shared" si="38"/>
        <v>0</v>
      </c>
      <c r="R217" s="12">
        <f t="shared" si="40"/>
        <v>0</v>
      </c>
      <c r="S217" s="9"/>
      <c r="T217" s="9"/>
    </row>
    <row r="218" spans="3:20" ht="15" customHeight="1">
      <c r="C218" t="e">
        <f>INDEX('Liste '!$A$2:$D$168,MATCH(D218,'Liste '!$A$2:$A$168,0),2)</f>
        <v>#N/A</v>
      </c>
      <c r="E218" t="e">
        <f>INDEX('Liste '!$A$2:$D$168,MATCH(D218,'Liste '!$A$2:$A$168,0),3)</f>
        <v>#N/A</v>
      </c>
      <c r="F218" s="3" t="e">
        <f>INDEX('Liste '!$A$2:$D$168,MATCH(D218,'Liste '!$A$2:$A$168,0),4)</f>
        <v>#N/A</v>
      </c>
      <c r="H218" s="4" t="e">
        <f t="shared" si="39"/>
        <v>#N/A</v>
      </c>
      <c r="I218" s="4" t="e">
        <f t="shared" si="41"/>
        <v>#N/A</v>
      </c>
      <c r="J218" s="4" t="e">
        <f t="shared" si="45"/>
        <v>#N/A</v>
      </c>
      <c r="K218" s="4" t="e">
        <f t="shared" si="46"/>
        <v>#N/A</v>
      </c>
      <c r="M218" s="12">
        <f t="shared" si="38"/>
        <v>0</v>
      </c>
      <c r="R218" s="12">
        <f t="shared" si="40"/>
        <v>0</v>
      </c>
      <c r="S218" s="9"/>
      <c r="T218" s="9"/>
    </row>
    <row r="219" spans="3:20" ht="15" customHeight="1">
      <c r="C219" t="e">
        <f>INDEX('Liste '!$A$2:$D$168,MATCH(D219,'Liste '!$A$2:$A$168,0),2)</f>
        <v>#N/A</v>
      </c>
      <c r="E219" t="e">
        <f>INDEX('Liste '!$A$2:$D$168,MATCH(D219,'Liste '!$A$2:$A$168,0),3)</f>
        <v>#N/A</v>
      </c>
      <c r="F219" s="3" t="e">
        <f>INDEX('Liste '!$A$2:$D$168,MATCH(D219,'Liste '!$A$2:$A$168,0),4)</f>
        <v>#N/A</v>
      </c>
      <c r="H219" s="4" t="e">
        <f t="shared" si="39"/>
        <v>#N/A</v>
      </c>
      <c r="I219" s="4" t="e">
        <f t="shared" si="41"/>
        <v>#N/A</v>
      </c>
      <c r="J219" s="4" t="e">
        <f t="shared" si="45"/>
        <v>#N/A</v>
      </c>
      <c r="K219" s="4" t="e">
        <f t="shared" si="46"/>
        <v>#N/A</v>
      </c>
      <c r="M219" s="12">
        <f t="shared" si="38"/>
        <v>0</v>
      </c>
      <c r="R219" s="12">
        <f t="shared" si="40"/>
        <v>0</v>
      </c>
      <c r="S219" s="9"/>
      <c r="T219" s="9"/>
    </row>
    <row r="220" spans="3:20" ht="15" customHeight="1">
      <c r="C220" t="e">
        <f>INDEX('Liste '!$A$2:$D$168,MATCH(D220,'Liste '!$A$2:$A$168,0),2)</f>
        <v>#N/A</v>
      </c>
      <c r="E220" t="e">
        <f>INDEX('Liste '!$A$2:$D$168,MATCH(D220,'Liste '!$A$2:$A$168,0),3)</f>
        <v>#N/A</v>
      </c>
      <c r="F220" s="3" t="e">
        <f>INDEX('Liste '!$A$2:$D$168,MATCH(D220,'Liste '!$A$2:$A$168,0),4)</f>
        <v>#N/A</v>
      </c>
      <c r="H220" s="4" t="e">
        <f t="shared" si="39"/>
        <v>#N/A</v>
      </c>
      <c r="I220" s="4" t="e">
        <f t="shared" si="41"/>
        <v>#N/A</v>
      </c>
      <c r="J220" s="4" t="e">
        <f t="shared" si="45"/>
        <v>#N/A</v>
      </c>
      <c r="K220" s="4" t="e">
        <f t="shared" si="46"/>
        <v>#N/A</v>
      </c>
      <c r="M220" s="12">
        <f t="shared" si="38"/>
        <v>0</v>
      </c>
      <c r="R220" s="12">
        <f t="shared" si="40"/>
        <v>0</v>
      </c>
      <c r="S220" s="9"/>
      <c r="T220" s="9"/>
    </row>
    <row r="221" spans="3:20" ht="15" customHeight="1">
      <c r="C221" t="e">
        <f>INDEX('Liste '!$A$2:$D$168,MATCH(D221,'Liste '!$A$2:$A$168,0),2)</f>
        <v>#N/A</v>
      </c>
      <c r="E221" t="e">
        <f>INDEX('Liste '!$A$2:$D$168,MATCH(D221,'Liste '!$A$2:$A$168,0),3)</f>
        <v>#N/A</v>
      </c>
      <c r="F221" s="3" t="e">
        <f>INDEX('Liste '!$A$2:$D$168,MATCH(D221,'Liste '!$A$2:$A$168,0),4)</f>
        <v>#N/A</v>
      </c>
      <c r="H221" s="4" t="e">
        <f t="shared" si="39"/>
        <v>#N/A</v>
      </c>
      <c r="I221" s="4" t="e">
        <f t="shared" si="41"/>
        <v>#N/A</v>
      </c>
      <c r="J221" s="4" t="e">
        <f t="shared" si="45"/>
        <v>#N/A</v>
      </c>
      <c r="K221" s="4" t="e">
        <f t="shared" si="46"/>
        <v>#N/A</v>
      </c>
      <c r="M221" s="12">
        <f t="shared" si="38"/>
        <v>0</v>
      </c>
      <c r="R221" s="12">
        <f t="shared" si="40"/>
        <v>0</v>
      </c>
      <c r="S221" s="9"/>
      <c r="T221" s="9"/>
    </row>
    <row r="222" spans="3:20" ht="15" customHeight="1">
      <c r="C222" t="e">
        <f>INDEX('Liste '!$A$2:$D$168,MATCH(D222,'Liste '!$A$2:$A$168,0),2)</f>
        <v>#N/A</v>
      </c>
      <c r="E222" t="e">
        <f>INDEX('Liste '!$A$2:$D$168,MATCH(D222,'Liste '!$A$2:$A$168,0),3)</f>
        <v>#N/A</v>
      </c>
      <c r="F222" s="3" t="e">
        <f>INDEX('Liste '!$A$2:$D$168,MATCH(D222,'Liste '!$A$2:$A$168,0),4)</f>
        <v>#N/A</v>
      </c>
      <c r="H222" s="4" t="e">
        <f t="shared" si="39"/>
        <v>#N/A</v>
      </c>
      <c r="I222" s="4" t="e">
        <f t="shared" si="41"/>
        <v>#N/A</v>
      </c>
      <c r="J222" s="4" t="e">
        <f t="shared" si="45"/>
        <v>#N/A</v>
      </c>
      <c r="K222" s="4" t="e">
        <f t="shared" si="46"/>
        <v>#N/A</v>
      </c>
      <c r="M222" s="12">
        <f t="shared" si="38"/>
        <v>0</v>
      </c>
      <c r="R222" s="12">
        <f t="shared" si="40"/>
        <v>0</v>
      </c>
      <c r="S222" s="9"/>
      <c r="T222" s="9"/>
    </row>
    <row r="223" spans="3:20" ht="15" customHeight="1">
      <c r="C223" t="e">
        <f>INDEX('Liste '!$A$2:$D$168,MATCH(D223,'Liste '!$A$2:$A$168,0),2)</f>
        <v>#N/A</v>
      </c>
      <c r="E223" t="e">
        <f>INDEX('Liste '!$A$2:$D$168,MATCH(D223,'Liste '!$A$2:$A$168,0),3)</f>
        <v>#N/A</v>
      </c>
      <c r="F223" s="3" t="e">
        <f>INDEX('Liste '!$A$2:$D$168,MATCH(D223,'Liste '!$A$2:$A$168,0),4)</f>
        <v>#N/A</v>
      </c>
      <c r="H223" s="4" t="e">
        <f t="shared" ref="H223" si="47">F223*G223</f>
        <v>#N/A</v>
      </c>
      <c r="I223" s="4" t="e">
        <f t="shared" ref="I223" si="48">I222+H223</f>
        <v>#N/A</v>
      </c>
      <c r="J223" s="4" t="e">
        <f t="shared" ref="J223" si="49">K222</f>
        <v>#N/A</v>
      </c>
      <c r="K223" s="4" t="e">
        <f>J223-H223</f>
        <v>#N/A</v>
      </c>
      <c r="M223" s="12">
        <f>L223-G223</f>
        <v>0</v>
      </c>
      <c r="R223" s="12">
        <f>N223-O223</f>
        <v>0</v>
      </c>
      <c r="S223" s="9"/>
      <c r="T223" s="9"/>
    </row>
    <row r="224" spans="3:20" ht="15" customHeight="1">
      <c r="C224" t="e">
        <f>INDEX('Liste '!$A$2:$D$168,MATCH(D224,'Liste '!$A$2:$A$168,0),2)</f>
        <v>#N/A</v>
      </c>
      <c r="E224" t="e">
        <f>INDEX('Liste '!$A$2:$D$168,MATCH(D224,'Liste '!$A$2:$A$168,0),3)</f>
        <v>#N/A</v>
      </c>
      <c r="F224" s="3" t="e">
        <f>INDEX('Liste '!$A$2:$D$168,MATCH(D224,'Liste '!$A$2:$A$168,0),4)</f>
        <v>#N/A</v>
      </c>
      <c r="H224" s="4" t="e">
        <f t="shared" si="39"/>
        <v>#N/A</v>
      </c>
      <c r="I224" s="4" t="e">
        <f>I222+H224</f>
        <v>#N/A</v>
      </c>
      <c r="J224" s="4" t="e">
        <f>K222</f>
        <v>#N/A</v>
      </c>
      <c r="K224" s="4" t="e">
        <f t="shared" si="46"/>
        <v>#N/A</v>
      </c>
      <c r="M224" s="12">
        <f t="shared" si="38"/>
        <v>0</v>
      </c>
      <c r="R224" s="12">
        <f t="shared" si="40"/>
        <v>0</v>
      </c>
      <c r="S224" s="9"/>
      <c r="T224" s="9"/>
    </row>
    <row r="225" spans="1:20" ht="15" customHeight="1">
      <c r="A225" s="83"/>
      <c r="B225" s="81"/>
      <c r="C225" s="81"/>
      <c r="D225" s="81"/>
      <c r="E225" s="85" t="s">
        <v>58</v>
      </c>
      <c r="F225" s="75"/>
      <c r="G225" s="76"/>
      <c r="H225" s="77"/>
      <c r="I225" s="77"/>
      <c r="J225" s="77" t="e">
        <f>K224</f>
        <v>#N/A</v>
      </c>
      <c r="K225" s="77"/>
      <c r="L225" s="78"/>
      <c r="M225" s="79"/>
      <c r="N225" s="80"/>
      <c r="O225" s="80"/>
      <c r="P225" s="80"/>
      <c r="Q225" s="81"/>
      <c r="R225" s="81"/>
      <c r="S225" s="82"/>
      <c r="T225" s="82"/>
    </row>
    <row r="226" spans="1:20" ht="15" customHeight="1">
      <c r="C226" t="e">
        <f>INDEX('Liste '!$A$2:$D$168,MATCH(D226,'Liste '!$A$2:$A$168,0),2)</f>
        <v>#N/A</v>
      </c>
      <c r="E226" t="e">
        <f>INDEX('Liste '!$A$2:$D$168,MATCH(D226,'Liste '!$A$2:$A$168,0),3)</f>
        <v>#N/A</v>
      </c>
      <c r="F226" s="3" t="e">
        <f>INDEX('Liste '!$A$2:$D$168,MATCH(D226,'Liste '!$A$2:$A$168,0),4)</f>
        <v>#N/A</v>
      </c>
      <c r="H226" s="4" t="e">
        <f t="shared" si="39"/>
        <v>#N/A</v>
      </c>
      <c r="I226" s="4" t="e">
        <f t="shared" si="41"/>
        <v>#N/A</v>
      </c>
      <c r="J226" s="4" t="e">
        <f>J225</f>
        <v>#N/A</v>
      </c>
      <c r="K226" s="4" t="e">
        <f t="shared" ref="K226:K256" si="50">J226-H226</f>
        <v>#N/A</v>
      </c>
      <c r="M226" s="12">
        <f t="shared" si="38"/>
        <v>0</v>
      </c>
      <c r="R226" s="12">
        <f t="shared" si="40"/>
        <v>0</v>
      </c>
      <c r="S226" s="9"/>
      <c r="T226" s="9"/>
    </row>
    <row r="227" spans="1:20" ht="15" customHeight="1">
      <c r="C227" t="e">
        <f>INDEX('Liste '!$A$2:$D$168,MATCH(D227,'Liste '!$A$2:$A$168,0),2)</f>
        <v>#N/A</v>
      </c>
      <c r="E227" t="e">
        <f>INDEX('Liste '!$A$2:$D$168,MATCH(D227,'Liste '!$A$2:$A$168,0),3)</f>
        <v>#N/A</v>
      </c>
      <c r="F227" s="3" t="e">
        <f>INDEX('Liste '!$A$2:$D$168,MATCH(D227,'Liste '!$A$2:$A$168,0),4)</f>
        <v>#N/A</v>
      </c>
      <c r="H227" s="4" t="e">
        <f t="shared" si="39"/>
        <v>#N/A</v>
      </c>
      <c r="I227" s="4" t="e">
        <f t="shared" si="41"/>
        <v>#N/A</v>
      </c>
      <c r="J227" s="4" t="e">
        <f>K226</f>
        <v>#N/A</v>
      </c>
      <c r="K227" s="4" t="e">
        <f t="shared" si="50"/>
        <v>#N/A</v>
      </c>
      <c r="M227" s="12">
        <f t="shared" si="38"/>
        <v>0</v>
      </c>
      <c r="R227" s="12">
        <f t="shared" si="40"/>
        <v>0</v>
      </c>
      <c r="S227" s="9"/>
      <c r="T227" s="9"/>
    </row>
    <row r="228" spans="1:20" ht="15" customHeight="1">
      <c r="C228" t="e">
        <f>INDEX('Liste '!$A$2:$D$168,MATCH(D228,'Liste '!$A$2:$A$168,0),2)</f>
        <v>#N/A</v>
      </c>
      <c r="E228" t="e">
        <f>INDEX('Liste '!$A$2:$D$168,MATCH(D228,'Liste '!$A$2:$A$168,0),3)</f>
        <v>#N/A</v>
      </c>
      <c r="F228" s="3" t="e">
        <f>INDEX('Liste '!$A$2:$D$168,MATCH(D228,'Liste '!$A$2:$A$168,0),4)</f>
        <v>#N/A</v>
      </c>
      <c r="H228" s="4" t="e">
        <f t="shared" si="39"/>
        <v>#N/A</v>
      </c>
      <c r="I228" s="4" t="e">
        <f t="shared" si="41"/>
        <v>#N/A</v>
      </c>
      <c r="J228" s="4" t="e">
        <f>K227</f>
        <v>#N/A</v>
      </c>
      <c r="K228" s="4" t="e">
        <f t="shared" si="50"/>
        <v>#N/A</v>
      </c>
      <c r="M228" s="12">
        <f t="shared" si="38"/>
        <v>0</v>
      </c>
      <c r="R228" s="12">
        <f t="shared" si="40"/>
        <v>0</v>
      </c>
      <c r="S228" s="9"/>
      <c r="T228" s="9"/>
    </row>
    <row r="229" spans="1:20" ht="15" customHeight="1">
      <c r="C229" t="e">
        <f>INDEX('Liste '!$A$2:$D$168,MATCH(D229,'Liste '!$A$2:$A$168,0),2)</f>
        <v>#N/A</v>
      </c>
      <c r="E229" t="e">
        <f>INDEX('Liste '!$A$2:$D$168,MATCH(D229,'Liste '!$A$2:$A$168,0),3)</f>
        <v>#N/A</v>
      </c>
      <c r="F229" s="3" t="e">
        <f>INDEX('Liste '!$A$2:$D$168,MATCH(D229,'Liste '!$A$2:$A$168,0),4)</f>
        <v>#N/A</v>
      </c>
      <c r="H229" s="4" t="e">
        <f t="shared" si="39"/>
        <v>#N/A</v>
      </c>
      <c r="I229" s="4" t="e">
        <f t="shared" si="41"/>
        <v>#N/A</v>
      </c>
      <c r="J229" s="4" t="e">
        <f t="shared" ref="J229:J254" si="51">K228</f>
        <v>#N/A</v>
      </c>
      <c r="K229" s="4" t="e">
        <f t="shared" si="50"/>
        <v>#N/A</v>
      </c>
      <c r="M229" s="12">
        <f t="shared" si="38"/>
        <v>0</v>
      </c>
      <c r="R229" s="12">
        <f t="shared" si="40"/>
        <v>0</v>
      </c>
      <c r="S229" s="9"/>
      <c r="T229" s="9"/>
    </row>
    <row r="230" spans="1:20" ht="15" customHeight="1">
      <c r="C230" t="e">
        <f>INDEX('Liste '!$A$2:$D$168,MATCH(D230,'Liste '!$A$2:$A$168,0),2)</f>
        <v>#N/A</v>
      </c>
      <c r="E230" t="e">
        <f>INDEX('Liste '!$A$2:$D$168,MATCH(D230,'Liste '!$A$2:$A$168,0),3)</f>
        <v>#N/A</v>
      </c>
      <c r="F230" s="3" t="e">
        <f>INDEX('Liste '!$A$2:$D$168,MATCH(D230,'Liste '!$A$2:$A$168,0),4)</f>
        <v>#N/A</v>
      </c>
      <c r="H230" s="4" t="e">
        <f t="shared" si="39"/>
        <v>#N/A</v>
      </c>
      <c r="I230" s="4" t="e">
        <f t="shared" si="41"/>
        <v>#N/A</v>
      </c>
      <c r="J230" s="4" t="e">
        <f t="shared" si="51"/>
        <v>#N/A</v>
      </c>
      <c r="K230" s="4" t="e">
        <f t="shared" si="50"/>
        <v>#N/A</v>
      </c>
      <c r="M230" s="12">
        <f t="shared" si="38"/>
        <v>0</v>
      </c>
      <c r="R230" s="12">
        <f t="shared" si="40"/>
        <v>0</v>
      </c>
      <c r="S230" s="9"/>
      <c r="T230" s="9"/>
    </row>
    <row r="231" spans="1:20" ht="15" customHeight="1">
      <c r="C231" t="e">
        <f>INDEX('Liste '!$A$2:$D$168,MATCH(D231,'Liste '!$A$2:$A$168,0),2)</f>
        <v>#N/A</v>
      </c>
      <c r="E231" t="e">
        <f>INDEX('Liste '!$A$2:$D$168,MATCH(D231,'Liste '!$A$2:$A$168,0),3)</f>
        <v>#N/A</v>
      </c>
      <c r="F231" s="3" t="e">
        <f>INDEX('Liste '!$A$2:$D$168,MATCH(D231,'Liste '!$A$2:$A$168,0),4)</f>
        <v>#N/A</v>
      </c>
      <c r="H231" s="4" t="e">
        <f t="shared" si="39"/>
        <v>#N/A</v>
      </c>
      <c r="I231" s="4" t="e">
        <f t="shared" si="41"/>
        <v>#N/A</v>
      </c>
      <c r="J231" s="4" t="e">
        <f t="shared" si="51"/>
        <v>#N/A</v>
      </c>
      <c r="K231" s="4" t="e">
        <f t="shared" si="50"/>
        <v>#N/A</v>
      </c>
      <c r="M231" s="12">
        <f t="shared" si="38"/>
        <v>0</v>
      </c>
      <c r="R231" s="12">
        <f t="shared" si="40"/>
        <v>0</v>
      </c>
      <c r="S231" s="9"/>
      <c r="T231" s="9"/>
    </row>
    <row r="232" spans="1:20" ht="15" customHeight="1">
      <c r="C232" t="e">
        <f>INDEX('Liste '!$A$2:$D$168,MATCH(D232,'Liste '!$A$2:$A$168,0),2)</f>
        <v>#N/A</v>
      </c>
      <c r="E232" t="e">
        <f>INDEX('Liste '!$A$2:$D$168,MATCH(D232,'Liste '!$A$2:$A$168,0),3)</f>
        <v>#N/A</v>
      </c>
      <c r="F232" s="3" t="e">
        <f>INDEX('Liste '!$A$2:$D$168,MATCH(D232,'Liste '!$A$2:$A$168,0),4)</f>
        <v>#N/A</v>
      </c>
      <c r="H232" s="4" t="e">
        <f t="shared" si="39"/>
        <v>#N/A</v>
      </c>
      <c r="I232" s="4" t="e">
        <f t="shared" si="41"/>
        <v>#N/A</v>
      </c>
      <c r="J232" s="4" t="e">
        <f t="shared" si="51"/>
        <v>#N/A</v>
      </c>
      <c r="K232" s="4" t="e">
        <f t="shared" si="50"/>
        <v>#N/A</v>
      </c>
      <c r="M232" s="12">
        <f t="shared" si="38"/>
        <v>0</v>
      </c>
      <c r="R232" s="12">
        <f t="shared" si="40"/>
        <v>0</v>
      </c>
      <c r="S232" s="9"/>
      <c r="T232" s="9"/>
    </row>
    <row r="233" spans="1:20" ht="15" customHeight="1">
      <c r="C233" t="e">
        <f>INDEX('Liste '!$A$2:$D$168,MATCH(D233,'Liste '!$A$2:$A$168,0),2)</f>
        <v>#N/A</v>
      </c>
      <c r="E233" t="e">
        <f>INDEX('Liste '!$A$2:$D$168,MATCH(D233,'Liste '!$A$2:$A$168,0),3)</f>
        <v>#N/A</v>
      </c>
      <c r="F233" s="3" t="e">
        <f>INDEX('Liste '!$A$2:$D$168,MATCH(D233,'Liste '!$A$2:$A$168,0),4)</f>
        <v>#N/A</v>
      </c>
      <c r="H233" s="4" t="e">
        <f t="shared" si="39"/>
        <v>#N/A</v>
      </c>
      <c r="I233" s="4" t="e">
        <f t="shared" si="41"/>
        <v>#N/A</v>
      </c>
      <c r="J233" s="4" t="e">
        <f t="shared" si="51"/>
        <v>#N/A</v>
      </c>
      <c r="K233" s="4" t="e">
        <f t="shared" si="50"/>
        <v>#N/A</v>
      </c>
      <c r="M233" s="12">
        <f t="shared" si="38"/>
        <v>0</v>
      </c>
      <c r="R233" s="12">
        <f t="shared" si="40"/>
        <v>0</v>
      </c>
      <c r="S233" s="9"/>
      <c r="T233" s="9"/>
    </row>
    <row r="234" spans="1:20" ht="15" customHeight="1">
      <c r="C234" t="e">
        <f>INDEX('Liste '!$A$2:$D$168,MATCH(D234,'Liste '!$A$2:$A$168,0),2)</f>
        <v>#N/A</v>
      </c>
      <c r="E234" t="e">
        <f>INDEX('Liste '!$A$2:$D$168,MATCH(D234,'Liste '!$A$2:$A$168,0),3)</f>
        <v>#N/A</v>
      </c>
      <c r="F234" s="3" t="e">
        <f>INDEX('Liste '!$A$2:$D$168,MATCH(D234,'Liste '!$A$2:$A$168,0),4)</f>
        <v>#N/A</v>
      </c>
      <c r="H234" s="4" t="e">
        <f t="shared" si="39"/>
        <v>#N/A</v>
      </c>
      <c r="I234" s="4" t="e">
        <f t="shared" si="41"/>
        <v>#N/A</v>
      </c>
      <c r="J234" s="4" t="e">
        <f t="shared" si="51"/>
        <v>#N/A</v>
      </c>
      <c r="K234" s="4" t="e">
        <f t="shared" si="50"/>
        <v>#N/A</v>
      </c>
      <c r="M234" s="12">
        <f t="shared" si="38"/>
        <v>0</v>
      </c>
      <c r="R234" s="12">
        <f t="shared" si="40"/>
        <v>0</v>
      </c>
      <c r="S234" s="9"/>
      <c r="T234" s="9"/>
    </row>
    <row r="235" spans="1:20" ht="15" customHeight="1">
      <c r="C235" t="e">
        <f>INDEX('Liste '!$A$2:$D$168,MATCH(D235,'Liste '!$A$2:$A$168,0),2)</f>
        <v>#N/A</v>
      </c>
      <c r="E235" t="e">
        <f>INDEX('Liste '!$A$2:$D$168,MATCH(D235,'Liste '!$A$2:$A$168,0),3)</f>
        <v>#N/A</v>
      </c>
      <c r="F235" s="3" t="e">
        <f>INDEX('Liste '!$A$2:$D$168,MATCH(D235,'Liste '!$A$2:$A$168,0),4)</f>
        <v>#N/A</v>
      </c>
      <c r="H235" s="4" t="e">
        <f t="shared" si="39"/>
        <v>#N/A</v>
      </c>
      <c r="I235" s="4" t="e">
        <f t="shared" si="41"/>
        <v>#N/A</v>
      </c>
      <c r="J235" s="4" t="e">
        <f t="shared" si="51"/>
        <v>#N/A</v>
      </c>
      <c r="K235" s="4" t="e">
        <f t="shared" si="50"/>
        <v>#N/A</v>
      </c>
      <c r="M235" s="12">
        <f t="shared" si="38"/>
        <v>0</v>
      </c>
      <c r="R235" s="12">
        <f t="shared" si="40"/>
        <v>0</v>
      </c>
      <c r="S235" s="9"/>
      <c r="T235" s="9"/>
    </row>
    <row r="236" spans="1:20" ht="15" customHeight="1">
      <c r="C236" t="e">
        <f>INDEX('Liste '!$A$2:$D$168,MATCH(D236,'Liste '!$A$2:$A$168,0),2)</f>
        <v>#N/A</v>
      </c>
      <c r="E236" t="e">
        <f>INDEX('Liste '!$A$2:$D$168,MATCH(D236,'Liste '!$A$2:$A$168,0),3)</f>
        <v>#N/A</v>
      </c>
      <c r="F236" s="3" t="e">
        <f>INDEX('Liste '!$A$2:$D$168,MATCH(D236,'Liste '!$A$2:$A$168,0),4)</f>
        <v>#N/A</v>
      </c>
      <c r="H236" s="4" t="e">
        <f t="shared" si="39"/>
        <v>#N/A</v>
      </c>
      <c r="I236" s="4" t="e">
        <f t="shared" si="41"/>
        <v>#N/A</v>
      </c>
      <c r="J236" s="4" t="e">
        <f t="shared" si="51"/>
        <v>#N/A</v>
      </c>
      <c r="K236" s="4" t="e">
        <f t="shared" si="50"/>
        <v>#N/A</v>
      </c>
      <c r="M236" s="12">
        <f t="shared" si="38"/>
        <v>0</v>
      </c>
      <c r="R236" s="12">
        <f t="shared" si="40"/>
        <v>0</v>
      </c>
      <c r="S236" s="9"/>
      <c r="T236" s="9"/>
    </row>
    <row r="237" spans="1:20" ht="15" customHeight="1">
      <c r="C237" t="e">
        <f>INDEX('Liste '!$A$2:$D$168,MATCH(D237,'Liste '!$A$2:$A$168,0),2)</f>
        <v>#N/A</v>
      </c>
      <c r="E237" t="e">
        <f>INDEX('Liste '!$A$2:$D$168,MATCH(D237,'Liste '!$A$2:$A$168,0),3)</f>
        <v>#N/A</v>
      </c>
      <c r="F237" s="3" t="e">
        <f>INDEX('Liste '!$A$2:$D$168,MATCH(D237,'Liste '!$A$2:$A$168,0),4)</f>
        <v>#N/A</v>
      </c>
      <c r="H237" s="4" t="e">
        <f t="shared" si="39"/>
        <v>#N/A</v>
      </c>
      <c r="I237" s="4" t="e">
        <f t="shared" si="41"/>
        <v>#N/A</v>
      </c>
      <c r="J237" s="4" t="e">
        <f t="shared" si="51"/>
        <v>#N/A</v>
      </c>
      <c r="K237" s="4" t="e">
        <f t="shared" si="50"/>
        <v>#N/A</v>
      </c>
      <c r="M237" s="12">
        <f t="shared" si="38"/>
        <v>0</v>
      </c>
      <c r="R237" s="12">
        <f t="shared" si="40"/>
        <v>0</v>
      </c>
      <c r="S237" s="9"/>
      <c r="T237" s="9"/>
    </row>
    <row r="238" spans="1:20" ht="15" customHeight="1">
      <c r="C238" t="e">
        <f>INDEX('Liste '!$A$2:$D$168,MATCH(D238,'Liste '!$A$2:$A$168,0),2)</f>
        <v>#N/A</v>
      </c>
      <c r="E238" t="e">
        <f>INDEX('Liste '!$A$2:$D$168,MATCH(D238,'Liste '!$A$2:$A$168,0),3)</f>
        <v>#N/A</v>
      </c>
      <c r="F238" s="3" t="e">
        <f>INDEX('Liste '!$A$2:$D$168,MATCH(D238,'Liste '!$A$2:$A$168,0),4)</f>
        <v>#N/A</v>
      </c>
      <c r="H238" s="4" t="e">
        <f t="shared" si="39"/>
        <v>#N/A</v>
      </c>
      <c r="I238" s="4" t="e">
        <f t="shared" si="41"/>
        <v>#N/A</v>
      </c>
      <c r="J238" s="4" t="e">
        <f t="shared" si="51"/>
        <v>#N/A</v>
      </c>
      <c r="K238" s="4" t="e">
        <f t="shared" si="50"/>
        <v>#N/A</v>
      </c>
      <c r="M238" s="12">
        <f t="shared" si="38"/>
        <v>0</v>
      </c>
      <c r="R238" s="12">
        <f t="shared" si="40"/>
        <v>0</v>
      </c>
      <c r="S238" s="9"/>
      <c r="T238" s="9"/>
    </row>
    <row r="239" spans="1:20" ht="15" customHeight="1">
      <c r="C239" t="e">
        <f>INDEX('Liste '!$A$2:$D$168,MATCH(D239,'Liste '!$A$2:$A$168,0),2)</f>
        <v>#N/A</v>
      </c>
      <c r="E239" t="e">
        <f>INDEX('Liste '!$A$2:$D$168,MATCH(D239,'Liste '!$A$2:$A$168,0),3)</f>
        <v>#N/A</v>
      </c>
      <c r="F239" s="3" t="e">
        <f>INDEX('Liste '!$A$2:$D$168,MATCH(D239,'Liste '!$A$2:$A$168,0),4)</f>
        <v>#N/A</v>
      </c>
      <c r="H239" s="4" t="e">
        <f t="shared" si="39"/>
        <v>#N/A</v>
      </c>
      <c r="I239" s="4" t="e">
        <f t="shared" si="41"/>
        <v>#N/A</v>
      </c>
      <c r="J239" s="4" t="e">
        <f t="shared" si="51"/>
        <v>#N/A</v>
      </c>
      <c r="K239" s="4" t="e">
        <f t="shared" si="50"/>
        <v>#N/A</v>
      </c>
      <c r="M239" s="12">
        <f t="shared" si="38"/>
        <v>0</v>
      </c>
      <c r="R239" s="12">
        <f t="shared" si="40"/>
        <v>0</v>
      </c>
      <c r="S239" s="9"/>
      <c r="T239" s="9"/>
    </row>
    <row r="240" spans="1:20" ht="15" customHeight="1">
      <c r="C240" t="e">
        <f>INDEX('Liste '!$A$2:$D$168,MATCH(D240,'Liste '!$A$2:$A$168,0),2)</f>
        <v>#N/A</v>
      </c>
      <c r="E240" t="e">
        <f>INDEX('Liste '!$A$2:$D$168,MATCH(D240,'Liste '!$A$2:$A$168,0),3)</f>
        <v>#N/A</v>
      </c>
      <c r="F240" s="3" t="e">
        <f>INDEX('Liste '!$A$2:$D$168,MATCH(D240,'Liste '!$A$2:$A$168,0),4)</f>
        <v>#N/A</v>
      </c>
      <c r="H240" s="4" t="e">
        <f t="shared" si="39"/>
        <v>#N/A</v>
      </c>
      <c r="I240" s="4" t="e">
        <f t="shared" si="41"/>
        <v>#N/A</v>
      </c>
      <c r="J240" s="4" t="e">
        <f t="shared" si="51"/>
        <v>#N/A</v>
      </c>
      <c r="K240" s="4" t="e">
        <f t="shared" si="50"/>
        <v>#N/A</v>
      </c>
      <c r="M240" s="12">
        <f t="shared" si="38"/>
        <v>0</v>
      </c>
      <c r="R240" s="12">
        <f t="shared" si="40"/>
        <v>0</v>
      </c>
      <c r="S240" s="9"/>
      <c r="T240" s="9"/>
    </row>
    <row r="241" spans="3:20" ht="15" customHeight="1">
      <c r="C241" t="e">
        <f>INDEX('Liste '!$A$2:$D$168,MATCH(D241,'Liste '!$A$2:$A$168,0),2)</f>
        <v>#N/A</v>
      </c>
      <c r="E241" t="e">
        <f>INDEX('Liste '!$A$2:$D$168,MATCH(D241,'Liste '!$A$2:$A$168,0),3)</f>
        <v>#N/A</v>
      </c>
      <c r="F241" s="3" t="e">
        <f>INDEX('Liste '!$A$2:$D$168,MATCH(D241,'Liste '!$A$2:$A$168,0),4)</f>
        <v>#N/A</v>
      </c>
      <c r="H241" s="4" t="e">
        <f t="shared" si="39"/>
        <v>#N/A</v>
      </c>
      <c r="I241" s="4" t="e">
        <f t="shared" si="41"/>
        <v>#N/A</v>
      </c>
      <c r="J241" s="4" t="e">
        <f t="shared" si="51"/>
        <v>#N/A</v>
      </c>
      <c r="K241" s="4" t="e">
        <f t="shared" si="50"/>
        <v>#N/A</v>
      </c>
      <c r="M241" s="12">
        <f t="shared" si="38"/>
        <v>0</v>
      </c>
      <c r="R241" s="12">
        <f t="shared" si="40"/>
        <v>0</v>
      </c>
      <c r="S241" s="9"/>
      <c r="T241" s="9"/>
    </row>
    <row r="242" spans="3:20" ht="15" customHeight="1">
      <c r="C242" t="e">
        <f>INDEX('Liste '!$A$2:$D$168,MATCH(D242,'Liste '!$A$2:$A$168,0),2)</f>
        <v>#N/A</v>
      </c>
      <c r="E242" t="e">
        <f>INDEX('Liste '!$A$2:$D$168,MATCH(D242,'Liste '!$A$2:$A$168,0),3)</f>
        <v>#N/A</v>
      </c>
      <c r="F242" s="3" t="e">
        <f>INDEX('Liste '!$A$2:$D$168,MATCH(D242,'Liste '!$A$2:$A$168,0),4)</f>
        <v>#N/A</v>
      </c>
      <c r="H242" s="4" t="e">
        <f t="shared" si="39"/>
        <v>#N/A</v>
      </c>
      <c r="I242" s="4" t="e">
        <f t="shared" si="41"/>
        <v>#N/A</v>
      </c>
      <c r="J242" s="4" t="e">
        <f t="shared" si="51"/>
        <v>#N/A</v>
      </c>
      <c r="K242" s="4" t="e">
        <f t="shared" si="50"/>
        <v>#N/A</v>
      </c>
      <c r="M242" s="12">
        <f t="shared" si="38"/>
        <v>0</v>
      </c>
      <c r="R242" s="12">
        <f t="shared" si="40"/>
        <v>0</v>
      </c>
      <c r="S242" s="9"/>
      <c r="T242" s="9"/>
    </row>
    <row r="243" spans="3:20" ht="15" customHeight="1">
      <c r="C243" t="e">
        <f>INDEX('Liste '!$A$2:$D$168,MATCH(D243,'Liste '!$A$2:$A$168,0),2)</f>
        <v>#N/A</v>
      </c>
      <c r="E243" t="e">
        <f>INDEX('Liste '!$A$2:$D$168,MATCH(D243,'Liste '!$A$2:$A$168,0),3)</f>
        <v>#N/A</v>
      </c>
      <c r="F243" s="3" t="e">
        <f>INDEX('Liste '!$A$2:$D$168,MATCH(D243,'Liste '!$A$2:$A$168,0),4)</f>
        <v>#N/A</v>
      </c>
      <c r="H243" s="4" t="e">
        <f t="shared" si="39"/>
        <v>#N/A</v>
      </c>
      <c r="I243" s="4" t="e">
        <f t="shared" si="41"/>
        <v>#N/A</v>
      </c>
      <c r="J243" s="4" t="e">
        <f t="shared" si="51"/>
        <v>#N/A</v>
      </c>
      <c r="K243" s="4" t="e">
        <f t="shared" si="50"/>
        <v>#N/A</v>
      </c>
      <c r="M243" s="12">
        <f t="shared" si="38"/>
        <v>0</v>
      </c>
      <c r="R243" s="12">
        <f t="shared" si="40"/>
        <v>0</v>
      </c>
      <c r="S243" s="9"/>
      <c r="T243" s="9"/>
    </row>
    <row r="244" spans="3:20" ht="15" customHeight="1">
      <c r="C244" t="e">
        <f>INDEX('Liste '!$A$2:$D$168,MATCH(D244,'Liste '!$A$2:$A$168,0),2)</f>
        <v>#N/A</v>
      </c>
      <c r="E244" t="e">
        <f>INDEX('Liste '!$A$2:$D$168,MATCH(D244,'Liste '!$A$2:$A$168,0),3)</f>
        <v>#N/A</v>
      </c>
      <c r="F244" s="3" t="e">
        <f>INDEX('Liste '!$A$2:$D$168,MATCH(D244,'Liste '!$A$2:$A$168,0),4)</f>
        <v>#N/A</v>
      </c>
      <c r="H244" s="4" t="e">
        <f t="shared" si="39"/>
        <v>#N/A</v>
      </c>
      <c r="I244" s="4" t="e">
        <f t="shared" si="41"/>
        <v>#N/A</v>
      </c>
      <c r="J244" s="4" t="e">
        <f t="shared" si="51"/>
        <v>#N/A</v>
      </c>
      <c r="K244" s="4" t="e">
        <f t="shared" si="50"/>
        <v>#N/A</v>
      </c>
      <c r="M244" s="12">
        <f t="shared" si="38"/>
        <v>0</v>
      </c>
      <c r="R244" s="12">
        <f t="shared" si="40"/>
        <v>0</v>
      </c>
      <c r="S244" s="9"/>
      <c r="T244" s="9"/>
    </row>
    <row r="245" spans="3:20" ht="15" customHeight="1">
      <c r="C245" t="e">
        <f>INDEX('Liste '!$A$2:$D$168,MATCH(D245,'Liste '!$A$2:$A$168,0),2)</f>
        <v>#N/A</v>
      </c>
      <c r="E245" t="e">
        <f>INDEX('Liste '!$A$2:$D$168,MATCH(D245,'Liste '!$A$2:$A$168,0),3)</f>
        <v>#N/A</v>
      </c>
      <c r="F245" s="3" t="e">
        <f>INDEX('Liste '!$A$2:$D$168,MATCH(D245,'Liste '!$A$2:$A$168,0),4)</f>
        <v>#N/A</v>
      </c>
      <c r="H245" s="4" t="e">
        <f t="shared" si="39"/>
        <v>#N/A</v>
      </c>
      <c r="I245" s="4" t="e">
        <f t="shared" si="41"/>
        <v>#N/A</v>
      </c>
      <c r="J245" s="4" t="e">
        <f t="shared" si="51"/>
        <v>#N/A</v>
      </c>
      <c r="K245" s="4" t="e">
        <f t="shared" si="50"/>
        <v>#N/A</v>
      </c>
      <c r="M245" s="12">
        <f t="shared" si="38"/>
        <v>0</v>
      </c>
      <c r="R245" s="12">
        <f t="shared" si="40"/>
        <v>0</v>
      </c>
      <c r="S245" s="9"/>
      <c r="T245" s="9"/>
    </row>
    <row r="246" spans="3:20" ht="15" customHeight="1">
      <c r="C246" t="e">
        <f>INDEX('Liste '!$A$2:$D$168,MATCH(D246,'Liste '!$A$2:$A$168,0),2)</f>
        <v>#N/A</v>
      </c>
      <c r="E246" t="e">
        <f>INDEX('Liste '!$A$2:$D$168,MATCH(D246,'Liste '!$A$2:$A$168,0),3)</f>
        <v>#N/A</v>
      </c>
      <c r="F246" s="3" t="e">
        <f>INDEX('Liste '!$A$2:$D$168,MATCH(D246,'Liste '!$A$2:$A$168,0),4)</f>
        <v>#N/A</v>
      </c>
      <c r="H246" s="4" t="e">
        <f t="shared" si="39"/>
        <v>#N/A</v>
      </c>
      <c r="I246" s="4" t="e">
        <f t="shared" si="41"/>
        <v>#N/A</v>
      </c>
      <c r="J246" s="4" t="e">
        <f t="shared" si="51"/>
        <v>#N/A</v>
      </c>
      <c r="K246" s="4" t="e">
        <f t="shared" si="50"/>
        <v>#N/A</v>
      </c>
      <c r="M246" s="12">
        <f t="shared" si="38"/>
        <v>0</v>
      </c>
      <c r="R246" s="12">
        <f t="shared" si="40"/>
        <v>0</v>
      </c>
      <c r="S246" s="9"/>
      <c r="T246" s="9"/>
    </row>
    <row r="247" spans="3:20" ht="15" customHeight="1">
      <c r="C247" t="e">
        <f>INDEX('Liste '!$A$2:$D$168,MATCH(D247,'Liste '!$A$2:$A$168,0),2)</f>
        <v>#N/A</v>
      </c>
      <c r="E247" t="e">
        <f>INDEX('Liste '!$A$2:$D$168,MATCH(D247,'Liste '!$A$2:$A$168,0),3)</f>
        <v>#N/A</v>
      </c>
      <c r="F247" s="3" t="e">
        <f>INDEX('Liste '!$A$2:$D$168,MATCH(D247,'Liste '!$A$2:$A$168,0),4)</f>
        <v>#N/A</v>
      </c>
      <c r="H247" s="4" t="e">
        <f t="shared" si="39"/>
        <v>#N/A</v>
      </c>
      <c r="I247" s="4" t="e">
        <f t="shared" si="41"/>
        <v>#N/A</v>
      </c>
      <c r="J247" s="4" t="e">
        <f t="shared" si="51"/>
        <v>#N/A</v>
      </c>
      <c r="K247" s="4" t="e">
        <f t="shared" si="50"/>
        <v>#N/A</v>
      </c>
      <c r="M247" s="12">
        <f t="shared" si="38"/>
        <v>0</v>
      </c>
      <c r="R247" s="12">
        <f t="shared" si="40"/>
        <v>0</v>
      </c>
      <c r="S247" s="9"/>
      <c r="T247" s="9"/>
    </row>
    <row r="248" spans="3:20" ht="15" customHeight="1">
      <c r="C248" t="e">
        <f>INDEX('Liste '!$A$2:$D$168,MATCH(D248,'Liste '!$A$2:$A$168,0),2)</f>
        <v>#N/A</v>
      </c>
      <c r="E248" t="e">
        <f>INDEX('Liste '!$A$2:$D$168,MATCH(D248,'Liste '!$A$2:$A$168,0),3)</f>
        <v>#N/A</v>
      </c>
      <c r="F248" s="3" t="e">
        <f>INDEX('Liste '!$A$2:$D$168,MATCH(D248,'Liste '!$A$2:$A$168,0),4)</f>
        <v>#N/A</v>
      </c>
      <c r="H248" s="4" t="e">
        <f t="shared" si="39"/>
        <v>#N/A</v>
      </c>
      <c r="I248" s="4" t="e">
        <f t="shared" si="41"/>
        <v>#N/A</v>
      </c>
      <c r="J248" s="4" t="e">
        <f t="shared" si="51"/>
        <v>#N/A</v>
      </c>
      <c r="K248" s="4" t="e">
        <f t="shared" si="50"/>
        <v>#N/A</v>
      </c>
      <c r="M248" s="12">
        <f t="shared" si="38"/>
        <v>0</v>
      </c>
      <c r="R248" s="12">
        <f t="shared" si="40"/>
        <v>0</v>
      </c>
      <c r="S248" s="9"/>
      <c r="T248" s="9"/>
    </row>
    <row r="249" spans="3:20" ht="15" customHeight="1">
      <c r="C249" t="e">
        <f>INDEX('Liste '!$A$2:$D$168,MATCH(D249,'Liste '!$A$2:$A$168,0),2)</f>
        <v>#N/A</v>
      </c>
      <c r="E249" t="e">
        <f>INDEX('Liste '!$A$2:$D$168,MATCH(D249,'Liste '!$A$2:$A$168,0),3)</f>
        <v>#N/A</v>
      </c>
      <c r="F249" s="3" t="e">
        <f>INDEX('Liste '!$A$2:$D$168,MATCH(D249,'Liste '!$A$2:$A$168,0),4)</f>
        <v>#N/A</v>
      </c>
      <c r="H249" s="4" t="e">
        <f t="shared" si="39"/>
        <v>#N/A</v>
      </c>
      <c r="I249" s="4" t="e">
        <f t="shared" si="41"/>
        <v>#N/A</v>
      </c>
      <c r="J249" s="4" t="e">
        <f t="shared" si="51"/>
        <v>#N/A</v>
      </c>
      <c r="K249" s="4" t="e">
        <f t="shared" si="50"/>
        <v>#N/A</v>
      </c>
      <c r="M249" s="12">
        <f t="shared" si="38"/>
        <v>0</v>
      </c>
      <c r="R249" s="12">
        <f t="shared" si="40"/>
        <v>0</v>
      </c>
      <c r="S249" s="9"/>
      <c r="T249" s="9"/>
    </row>
    <row r="250" spans="3:20" ht="15" customHeight="1">
      <c r="C250" t="e">
        <f>INDEX('Liste '!$A$2:$D$168,MATCH(D250,'Liste '!$A$2:$A$168,0),2)</f>
        <v>#N/A</v>
      </c>
      <c r="E250" t="e">
        <f>INDEX('Liste '!$A$2:$D$168,MATCH(D250,'Liste '!$A$2:$A$168,0),3)</f>
        <v>#N/A</v>
      </c>
      <c r="F250" s="3" t="e">
        <f>INDEX('Liste '!$A$2:$D$168,MATCH(D250,'Liste '!$A$2:$A$168,0),4)</f>
        <v>#N/A</v>
      </c>
      <c r="H250" s="4" t="e">
        <f t="shared" si="39"/>
        <v>#N/A</v>
      </c>
      <c r="I250" s="4" t="e">
        <f t="shared" si="41"/>
        <v>#N/A</v>
      </c>
      <c r="J250" s="4" t="e">
        <f t="shared" si="51"/>
        <v>#N/A</v>
      </c>
      <c r="K250" s="4" t="e">
        <f t="shared" si="50"/>
        <v>#N/A</v>
      </c>
      <c r="M250" s="12">
        <f t="shared" si="38"/>
        <v>0</v>
      </c>
      <c r="R250" s="12">
        <f t="shared" si="40"/>
        <v>0</v>
      </c>
      <c r="S250" s="9"/>
      <c r="T250" s="9"/>
    </row>
    <row r="251" spans="3:20" ht="15" customHeight="1">
      <c r="C251" t="e">
        <f>INDEX('Liste '!$A$2:$D$168,MATCH(D251,'Liste '!$A$2:$A$168,0),2)</f>
        <v>#N/A</v>
      </c>
      <c r="E251" t="e">
        <f>INDEX('Liste '!$A$2:$D$168,MATCH(D251,'Liste '!$A$2:$A$168,0),3)</f>
        <v>#N/A</v>
      </c>
      <c r="F251" s="3" t="e">
        <f>INDEX('Liste '!$A$2:$D$168,MATCH(D251,'Liste '!$A$2:$A$168,0),4)</f>
        <v>#N/A</v>
      </c>
      <c r="H251" s="4" t="e">
        <f t="shared" si="39"/>
        <v>#N/A</v>
      </c>
      <c r="I251" s="4" t="e">
        <f t="shared" si="41"/>
        <v>#N/A</v>
      </c>
      <c r="J251" s="4" t="e">
        <f t="shared" si="51"/>
        <v>#N/A</v>
      </c>
      <c r="K251" s="4" t="e">
        <f t="shared" si="50"/>
        <v>#N/A</v>
      </c>
      <c r="M251" s="12">
        <f t="shared" si="38"/>
        <v>0</v>
      </c>
      <c r="R251" s="12">
        <f t="shared" si="40"/>
        <v>0</v>
      </c>
      <c r="S251" s="9"/>
      <c r="T251" s="9"/>
    </row>
    <row r="252" spans="3:20" ht="15" customHeight="1">
      <c r="C252" t="e">
        <f>INDEX('Liste '!$A$2:$D$168,MATCH(D252,'Liste '!$A$2:$A$168,0),2)</f>
        <v>#N/A</v>
      </c>
      <c r="E252" t="e">
        <f>INDEX('Liste '!$A$2:$D$168,MATCH(D252,'Liste '!$A$2:$A$168,0),3)</f>
        <v>#N/A</v>
      </c>
      <c r="F252" s="3" t="e">
        <f>INDEX('Liste '!$A$2:$D$168,MATCH(D252,'Liste '!$A$2:$A$168,0),4)</f>
        <v>#N/A</v>
      </c>
      <c r="H252" s="4" t="e">
        <f t="shared" si="39"/>
        <v>#N/A</v>
      </c>
      <c r="I252" s="4" t="e">
        <f t="shared" si="41"/>
        <v>#N/A</v>
      </c>
      <c r="J252" s="4" t="e">
        <f t="shared" si="51"/>
        <v>#N/A</v>
      </c>
      <c r="K252" s="4" t="e">
        <f t="shared" si="50"/>
        <v>#N/A</v>
      </c>
      <c r="M252" s="12">
        <f t="shared" si="38"/>
        <v>0</v>
      </c>
      <c r="R252" s="12">
        <f t="shared" si="40"/>
        <v>0</v>
      </c>
      <c r="S252" s="9"/>
      <c r="T252" s="9"/>
    </row>
    <row r="253" spans="3:20" ht="15" customHeight="1">
      <c r="C253" t="e">
        <f>INDEX('Liste '!$A$2:$D$168,MATCH(D253,'Liste '!$A$2:$A$168,0),2)</f>
        <v>#N/A</v>
      </c>
      <c r="E253" t="e">
        <f>INDEX('Liste '!$A$2:$D$168,MATCH(D253,'Liste '!$A$2:$A$168,0),3)</f>
        <v>#N/A</v>
      </c>
      <c r="F253" s="3" t="e">
        <f>INDEX('Liste '!$A$2:$D$168,MATCH(D253,'Liste '!$A$2:$A$168,0),4)</f>
        <v>#N/A</v>
      </c>
      <c r="H253" s="4" t="e">
        <f t="shared" si="39"/>
        <v>#N/A</v>
      </c>
      <c r="I253" s="4" t="e">
        <f t="shared" si="41"/>
        <v>#N/A</v>
      </c>
      <c r="J253" s="4" t="e">
        <f t="shared" si="51"/>
        <v>#N/A</v>
      </c>
      <c r="K253" s="4" t="e">
        <f t="shared" si="50"/>
        <v>#N/A</v>
      </c>
      <c r="M253" s="12">
        <f t="shared" ref="M253:M317" si="52">L253-G253</f>
        <v>0</v>
      </c>
      <c r="R253" s="12">
        <f t="shared" si="40"/>
        <v>0</v>
      </c>
      <c r="S253" s="9"/>
      <c r="T253" s="9"/>
    </row>
    <row r="254" spans="3:20" ht="15" customHeight="1">
      <c r="C254" t="e">
        <f>INDEX('Liste '!$A$2:$D$168,MATCH(D254,'Liste '!$A$2:$A$168,0),2)</f>
        <v>#N/A</v>
      </c>
      <c r="E254" t="e">
        <f>INDEX('Liste '!$A$2:$D$168,MATCH(D254,'Liste '!$A$2:$A$168,0),3)</f>
        <v>#N/A</v>
      </c>
      <c r="F254" s="3" t="e">
        <f>INDEX('Liste '!$A$2:$D$168,MATCH(D254,'Liste '!$A$2:$A$168,0),4)</f>
        <v>#N/A</v>
      </c>
      <c r="H254" s="4" t="e">
        <f t="shared" ref="H254:H318" si="53">F254*G254</f>
        <v>#N/A</v>
      </c>
      <c r="I254" s="4" t="e">
        <f t="shared" si="41"/>
        <v>#N/A</v>
      </c>
      <c r="J254" s="4" t="e">
        <f t="shared" si="51"/>
        <v>#N/A</v>
      </c>
      <c r="K254" s="4" t="e">
        <f t="shared" si="50"/>
        <v>#N/A</v>
      </c>
      <c r="M254" s="12">
        <f t="shared" si="52"/>
        <v>0</v>
      </c>
      <c r="R254" s="12">
        <f t="shared" ref="R254:R318" si="54">N254-O254</f>
        <v>0</v>
      </c>
      <c r="S254" s="9"/>
      <c r="T254" s="9"/>
    </row>
    <row r="255" spans="3:20" ht="15" customHeight="1">
      <c r="C255" t="e">
        <f>INDEX('Liste '!$A$2:$D$168,MATCH(D255,'Liste '!$A$2:$A$168,0),2)</f>
        <v>#N/A</v>
      </c>
      <c r="E255" t="e">
        <f>INDEX('Liste '!$A$2:$D$168,MATCH(D255,'Liste '!$A$2:$A$168,0),3)</f>
        <v>#N/A</v>
      </c>
      <c r="F255" s="3" t="e">
        <f>INDEX('Liste '!$A$2:$D$168,MATCH(D255,'Liste '!$A$2:$A$168,0),4)</f>
        <v>#N/A</v>
      </c>
      <c r="H255" s="4" t="e">
        <f t="shared" ref="H255" si="55">F255*G255</f>
        <v>#N/A</v>
      </c>
      <c r="I255" s="4" t="e">
        <f t="shared" ref="I255" si="56">I254+H255</f>
        <v>#N/A</v>
      </c>
      <c r="J255" s="4" t="e">
        <f t="shared" ref="J255" si="57">K254</f>
        <v>#N/A</v>
      </c>
      <c r="K255" s="4" t="e">
        <f>J255-H255</f>
        <v>#N/A</v>
      </c>
      <c r="M255" s="12">
        <f>L255-G255</f>
        <v>0</v>
      </c>
      <c r="R255" s="12">
        <f>N255-O255</f>
        <v>0</v>
      </c>
      <c r="S255" s="9"/>
      <c r="T255" s="9"/>
    </row>
    <row r="256" spans="3:20" ht="15" customHeight="1">
      <c r="C256" t="e">
        <f>INDEX('Liste '!$A$2:$D$168,MATCH(D256,'Liste '!$A$2:$A$168,0),2)</f>
        <v>#N/A</v>
      </c>
      <c r="E256" t="e">
        <f>INDEX('Liste '!$A$2:$D$168,MATCH(D256,'Liste '!$A$2:$A$168,0),3)</f>
        <v>#N/A</v>
      </c>
      <c r="F256" s="3" t="e">
        <f>INDEX('Liste '!$A$2:$D$168,MATCH(D256,'Liste '!$A$2:$A$168,0),4)</f>
        <v>#N/A</v>
      </c>
      <c r="H256" s="4" t="e">
        <f t="shared" si="53"/>
        <v>#N/A</v>
      </c>
      <c r="I256" s="4" t="e">
        <f>I254+H256</f>
        <v>#N/A</v>
      </c>
      <c r="J256" s="4" t="e">
        <f>K254</f>
        <v>#N/A</v>
      </c>
      <c r="K256" s="4" t="e">
        <f t="shared" si="50"/>
        <v>#N/A</v>
      </c>
      <c r="M256" s="12">
        <f t="shared" si="52"/>
        <v>0</v>
      </c>
      <c r="R256" s="12">
        <f t="shared" si="54"/>
        <v>0</v>
      </c>
      <c r="S256" s="9"/>
      <c r="T256" s="9"/>
    </row>
    <row r="257" spans="1:20" ht="15" customHeight="1">
      <c r="A257" s="83"/>
      <c r="B257" s="81"/>
      <c r="C257" s="81"/>
      <c r="D257" s="81"/>
      <c r="E257" s="84" t="s">
        <v>59</v>
      </c>
      <c r="F257" s="75"/>
      <c r="G257" s="76"/>
      <c r="H257" s="77"/>
      <c r="I257" s="77"/>
      <c r="J257" s="77" t="e">
        <f>K256</f>
        <v>#N/A</v>
      </c>
      <c r="K257" s="77"/>
      <c r="L257" s="78"/>
      <c r="M257" s="79"/>
      <c r="N257" s="80"/>
      <c r="O257" s="80"/>
      <c r="P257" s="80"/>
      <c r="Q257" s="81"/>
      <c r="R257" s="81"/>
      <c r="S257" s="82"/>
      <c r="T257" s="82"/>
    </row>
    <row r="258" spans="1:20" ht="15" customHeight="1">
      <c r="C258" t="e">
        <f>INDEX('Liste '!$A$2:$D$168,MATCH(D258,'Liste '!$A$2:$A$168,0),2)</f>
        <v>#N/A</v>
      </c>
      <c r="E258" t="e">
        <f>INDEX('Liste '!$A$2:$D$168,MATCH(D258,'Liste '!$A$2:$A$168,0),3)</f>
        <v>#N/A</v>
      </c>
      <c r="F258" s="3" t="e">
        <f>INDEX('Liste '!$A$2:$D$168,MATCH(D258,'Liste '!$A$2:$A$168,0),4)</f>
        <v>#N/A</v>
      </c>
      <c r="H258" s="4" t="e">
        <f t="shared" si="53"/>
        <v>#N/A</v>
      </c>
      <c r="I258" s="4" t="e">
        <f t="shared" ref="I258:I319" si="58">I257+H258</f>
        <v>#N/A</v>
      </c>
      <c r="J258" s="4" t="e">
        <f>J257</f>
        <v>#N/A</v>
      </c>
      <c r="K258" s="4" t="e">
        <f t="shared" si="46"/>
        <v>#N/A</v>
      </c>
      <c r="M258" s="12">
        <f t="shared" si="52"/>
        <v>0</v>
      </c>
      <c r="R258" s="12">
        <f t="shared" si="54"/>
        <v>0</v>
      </c>
      <c r="S258" s="9"/>
      <c r="T258" s="9"/>
    </row>
    <row r="259" spans="1:20" ht="15" customHeight="1">
      <c r="C259" t="e">
        <f>INDEX('Liste '!$A$2:$D$168,MATCH(D259,'Liste '!$A$2:$A$168,0),2)</f>
        <v>#N/A</v>
      </c>
      <c r="E259" t="e">
        <f>INDEX('Liste '!$A$2:$D$168,MATCH(D259,'Liste '!$A$2:$A$168,0),3)</f>
        <v>#N/A</v>
      </c>
      <c r="F259" s="3" t="e">
        <f>INDEX('Liste '!$A$2:$D$168,MATCH(D259,'Liste '!$A$2:$A$168,0),4)</f>
        <v>#N/A</v>
      </c>
      <c r="H259" s="4" t="e">
        <f t="shared" si="53"/>
        <v>#N/A</v>
      </c>
      <c r="I259" s="4" t="e">
        <f t="shared" si="58"/>
        <v>#N/A</v>
      </c>
      <c r="J259" s="4" t="e">
        <f>K227</f>
        <v>#N/A</v>
      </c>
      <c r="K259" s="4" t="e">
        <f t="shared" ref="K259:K276" si="59">J259-H259</f>
        <v>#N/A</v>
      </c>
      <c r="M259" s="12">
        <f t="shared" si="52"/>
        <v>0</v>
      </c>
      <c r="R259" s="12">
        <f t="shared" si="54"/>
        <v>0</v>
      </c>
      <c r="S259" s="9"/>
      <c r="T259" s="9"/>
    </row>
    <row r="260" spans="1:20" ht="15" customHeight="1">
      <c r="C260" t="e">
        <f>INDEX('Liste '!$A$2:$D$168,MATCH(D260,'Liste '!$A$2:$A$168,0),2)</f>
        <v>#N/A</v>
      </c>
      <c r="E260" t="e">
        <f>INDEX('Liste '!$A$2:$D$168,MATCH(D260,'Liste '!$A$2:$A$168,0),3)</f>
        <v>#N/A</v>
      </c>
      <c r="F260" s="3" t="e">
        <f>INDEX('Liste '!$A$2:$D$168,MATCH(D260,'Liste '!$A$2:$A$168,0),4)</f>
        <v>#N/A</v>
      </c>
      <c r="H260" s="4" t="e">
        <f t="shared" si="53"/>
        <v>#N/A</v>
      </c>
      <c r="I260" s="4" t="e">
        <f t="shared" si="58"/>
        <v>#N/A</v>
      </c>
      <c r="J260" s="4" t="e">
        <f>K228</f>
        <v>#N/A</v>
      </c>
      <c r="K260" s="4" t="e">
        <f t="shared" si="59"/>
        <v>#N/A</v>
      </c>
      <c r="M260" s="12">
        <f t="shared" si="52"/>
        <v>0</v>
      </c>
      <c r="R260" s="12">
        <f t="shared" si="54"/>
        <v>0</v>
      </c>
      <c r="S260" s="9"/>
      <c r="T260" s="9"/>
    </row>
    <row r="261" spans="1:20" ht="15" customHeight="1">
      <c r="C261" t="e">
        <f>INDEX('Liste '!$A$2:$D$168,MATCH(D261,'Liste '!$A$2:$A$168,0),2)</f>
        <v>#N/A</v>
      </c>
      <c r="E261" t="e">
        <f>INDEX('Liste '!$A$2:$D$168,MATCH(D261,'Liste '!$A$2:$A$168,0),3)</f>
        <v>#N/A</v>
      </c>
      <c r="F261" s="3" t="e">
        <f>INDEX('Liste '!$A$2:$D$168,MATCH(D261,'Liste '!$A$2:$A$168,0),4)</f>
        <v>#N/A</v>
      </c>
      <c r="H261" s="4" t="e">
        <f t="shared" si="53"/>
        <v>#N/A</v>
      </c>
      <c r="I261" s="4" t="e">
        <f t="shared" si="58"/>
        <v>#N/A</v>
      </c>
      <c r="J261" s="4" t="e">
        <f>K229</f>
        <v>#N/A</v>
      </c>
      <c r="K261" s="4" t="e">
        <f t="shared" si="59"/>
        <v>#N/A</v>
      </c>
      <c r="M261" s="12">
        <f t="shared" si="52"/>
        <v>0</v>
      </c>
      <c r="R261" s="12">
        <f t="shared" si="54"/>
        <v>0</v>
      </c>
      <c r="S261" s="9"/>
      <c r="T261" s="9"/>
    </row>
    <row r="262" spans="1:20" ht="15" customHeight="1">
      <c r="C262" t="e">
        <f>INDEX('Liste '!$A$2:$D$168,MATCH(D262,'Liste '!$A$2:$A$168,0),2)</f>
        <v>#N/A</v>
      </c>
      <c r="E262" t="e">
        <f>INDEX('Liste '!$A$2:$D$168,MATCH(D262,'Liste '!$A$2:$A$168,0),3)</f>
        <v>#N/A</v>
      </c>
      <c r="F262" s="3" t="e">
        <f>INDEX('Liste '!$A$2:$D$168,MATCH(D262,'Liste '!$A$2:$A$168,0),4)</f>
        <v>#N/A</v>
      </c>
      <c r="H262" s="4" t="e">
        <f t="shared" si="53"/>
        <v>#N/A</v>
      </c>
      <c r="I262" s="4" t="e">
        <f t="shared" si="58"/>
        <v>#N/A</v>
      </c>
      <c r="J262" s="4" t="e">
        <f>K230</f>
        <v>#N/A</v>
      </c>
      <c r="K262" s="4" t="e">
        <f t="shared" si="59"/>
        <v>#N/A</v>
      </c>
      <c r="M262" s="12">
        <f t="shared" si="52"/>
        <v>0</v>
      </c>
      <c r="R262" s="12">
        <f t="shared" si="54"/>
        <v>0</v>
      </c>
      <c r="S262" s="9"/>
      <c r="T262" s="9"/>
    </row>
    <row r="263" spans="1:20" ht="15" customHeight="1">
      <c r="C263" t="e">
        <f>INDEX('Liste '!$A$2:$D$168,MATCH(D263,'Liste '!$A$2:$A$168,0),2)</f>
        <v>#N/A</v>
      </c>
      <c r="E263" t="e">
        <f>INDEX('Liste '!$A$2:$D$168,MATCH(D263,'Liste '!$A$2:$A$168,0),3)</f>
        <v>#N/A</v>
      </c>
      <c r="F263" s="3" t="e">
        <f>INDEX('Liste '!$A$2:$D$168,MATCH(D263,'Liste '!$A$2:$A$168,0),4)</f>
        <v>#N/A</v>
      </c>
      <c r="H263" s="4" t="e">
        <f t="shared" si="53"/>
        <v>#N/A</v>
      </c>
      <c r="I263" s="4" t="e">
        <f t="shared" si="58"/>
        <v>#N/A</v>
      </c>
      <c r="J263" s="4" t="e">
        <f>K231</f>
        <v>#N/A</v>
      </c>
      <c r="K263" s="4" t="e">
        <f t="shared" si="59"/>
        <v>#N/A</v>
      </c>
      <c r="M263" s="12">
        <f t="shared" si="52"/>
        <v>0</v>
      </c>
      <c r="R263" s="12">
        <f t="shared" si="54"/>
        <v>0</v>
      </c>
      <c r="S263" s="9"/>
      <c r="T263" s="9"/>
    </row>
    <row r="264" spans="1:20" ht="15" customHeight="1">
      <c r="C264" t="e">
        <f>INDEX('Liste '!$A$2:$D$168,MATCH(D264,'Liste '!$A$2:$A$168,0),2)</f>
        <v>#N/A</v>
      </c>
      <c r="E264" t="e">
        <f>INDEX('Liste '!$A$2:$D$168,MATCH(D264,'Liste '!$A$2:$A$168,0),3)</f>
        <v>#N/A</v>
      </c>
      <c r="F264" s="3" t="e">
        <f>INDEX('Liste '!$A$2:$D$168,MATCH(D264,'Liste '!$A$2:$A$168,0),4)</f>
        <v>#N/A</v>
      </c>
      <c r="H264" s="4" t="e">
        <f t="shared" si="53"/>
        <v>#N/A</v>
      </c>
      <c r="I264" s="4" t="e">
        <f t="shared" si="58"/>
        <v>#N/A</v>
      </c>
      <c r="J264" s="4" t="e">
        <f>K232</f>
        <v>#N/A</v>
      </c>
      <c r="K264" s="4" t="e">
        <f t="shared" si="59"/>
        <v>#N/A</v>
      </c>
      <c r="M264" s="12">
        <f t="shared" si="52"/>
        <v>0</v>
      </c>
      <c r="R264" s="12">
        <f t="shared" si="54"/>
        <v>0</v>
      </c>
      <c r="S264" s="9"/>
      <c r="T264" s="9"/>
    </row>
    <row r="265" spans="1:20" ht="15" customHeight="1">
      <c r="C265" t="e">
        <f>INDEX('Liste '!$A$2:$D$168,MATCH(D265,'Liste '!$A$2:$A$168,0),2)</f>
        <v>#N/A</v>
      </c>
      <c r="E265" t="e">
        <f>INDEX('Liste '!$A$2:$D$168,MATCH(D265,'Liste '!$A$2:$A$168,0),3)</f>
        <v>#N/A</v>
      </c>
      <c r="F265" s="3" t="e">
        <f>INDEX('Liste '!$A$2:$D$168,MATCH(D265,'Liste '!$A$2:$A$168,0),4)</f>
        <v>#N/A</v>
      </c>
      <c r="H265" s="4" t="e">
        <f t="shared" si="53"/>
        <v>#N/A</v>
      </c>
      <c r="I265" s="4" t="e">
        <f t="shared" si="58"/>
        <v>#N/A</v>
      </c>
      <c r="J265" s="4" t="e">
        <f>K233</f>
        <v>#N/A</v>
      </c>
      <c r="K265" s="4" t="e">
        <f t="shared" si="59"/>
        <v>#N/A</v>
      </c>
      <c r="M265" s="12">
        <f t="shared" si="52"/>
        <v>0</v>
      </c>
      <c r="R265" s="12">
        <f t="shared" si="54"/>
        <v>0</v>
      </c>
      <c r="S265" s="9"/>
      <c r="T265" s="9"/>
    </row>
    <row r="266" spans="1:20" ht="15" customHeight="1">
      <c r="C266" t="e">
        <f>INDEX('Liste '!$A$2:$D$168,MATCH(D266,'Liste '!$A$2:$A$168,0),2)</f>
        <v>#N/A</v>
      </c>
      <c r="E266" t="e">
        <f>INDEX('Liste '!$A$2:$D$168,MATCH(D266,'Liste '!$A$2:$A$168,0),3)</f>
        <v>#N/A</v>
      </c>
      <c r="F266" s="3" t="e">
        <f>INDEX('Liste '!$A$2:$D$168,MATCH(D266,'Liste '!$A$2:$A$168,0),4)</f>
        <v>#N/A</v>
      </c>
      <c r="H266" s="4" t="e">
        <f t="shared" si="53"/>
        <v>#N/A</v>
      </c>
      <c r="I266" s="4" t="e">
        <f t="shared" si="58"/>
        <v>#N/A</v>
      </c>
      <c r="J266" s="4" t="e">
        <f>K234</f>
        <v>#N/A</v>
      </c>
      <c r="K266" s="4" t="e">
        <f t="shared" si="59"/>
        <v>#N/A</v>
      </c>
      <c r="M266" s="12">
        <f t="shared" si="52"/>
        <v>0</v>
      </c>
      <c r="R266" s="12">
        <f t="shared" si="54"/>
        <v>0</v>
      </c>
      <c r="S266" s="9"/>
      <c r="T266" s="9"/>
    </row>
    <row r="267" spans="1:20" ht="15" customHeight="1">
      <c r="C267" t="e">
        <f>INDEX('Liste '!$A$2:$D$168,MATCH(D267,'Liste '!$A$2:$A$168,0),2)</f>
        <v>#N/A</v>
      </c>
      <c r="E267" t="e">
        <f>INDEX('Liste '!$A$2:$D$168,MATCH(D267,'Liste '!$A$2:$A$168,0),3)</f>
        <v>#N/A</v>
      </c>
      <c r="F267" s="3" t="e">
        <f>INDEX('Liste '!$A$2:$D$168,MATCH(D267,'Liste '!$A$2:$A$168,0),4)</f>
        <v>#N/A</v>
      </c>
      <c r="H267" s="4" t="e">
        <f t="shared" si="53"/>
        <v>#N/A</v>
      </c>
      <c r="I267" s="4" t="e">
        <f t="shared" si="58"/>
        <v>#N/A</v>
      </c>
      <c r="J267" s="4" t="e">
        <f>K235</f>
        <v>#N/A</v>
      </c>
      <c r="K267" s="4" t="e">
        <f t="shared" si="59"/>
        <v>#N/A</v>
      </c>
      <c r="M267" s="12">
        <f t="shared" si="52"/>
        <v>0</v>
      </c>
      <c r="R267" s="12">
        <f t="shared" si="54"/>
        <v>0</v>
      </c>
      <c r="S267" s="9"/>
      <c r="T267" s="9"/>
    </row>
    <row r="268" spans="1:20" ht="15" customHeight="1">
      <c r="C268" t="e">
        <f>INDEX('Liste '!$A$2:$D$168,MATCH(D268,'Liste '!$A$2:$A$168,0),2)</f>
        <v>#N/A</v>
      </c>
      <c r="E268" t="e">
        <f>INDEX('Liste '!$A$2:$D$168,MATCH(D268,'Liste '!$A$2:$A$168,0),3)</f>
        <v>#N/A</v>
      </c>
      <c r="F268" s="3" t="e">
        <f>INDEX('Liste '!$A$2:$D$168,MATCH(D268,'Liste '!$A$2:$A$168,0),4)</f>
        <v>#N/A</v>
      </c>
      <c r="H268" s="4" t="e">
        <f t="shared" si="53"/>
        <v>#N/A</v>
      </c>
      <c r="I268" s="4" t="e">
        <f t="shared" si="58"/>
        <v>#N/A</v>
      </c>
      <c r="J268" s="4" t="e">
        <f>K236</f>
        <v>#N/A</v>
      </c>
      <c r="K268" s="4" t="e">
        <f t="shared" si="59"/>
        <v>#N/A</v>
      </c>
      <c r="M268" s="12">
        <f t="shared" si="52"/>
        <v>0</v>
      </c>
      <c r="R268" s="12">
        <f t="shared" si="54"/>
        <v>0</v>
      </c>
      <c r="S268" s="9"/>
      <c r="T268" s="9"/>
    </row>
    <row r="269" spans="1:20" ht="15" customHeight="1">
      <c r="C269" t="e">
        <f>INDEX('Liste '!$A$2:$D$168,MATCH(D269,'Liste '!$A$2:$A$168,0),2)</f>
        <v>#N/A</v>
      </c>
      <c r="E269" t="e">
        <f>INDEX('Liste '!$A$2:$D$168,MATCH(D269,'Liste '!$A$2:$A$168,0),3)</f>
        <v>#N/A</v>
      </c>
      <c r="F269" s="3" t="e">
        <f>INDEX('Liste '!$A$2:$D$168,MATCH(D269,'Liste '!$A$2:$A$168,0),4)</f>
        <v>#N/A</v>
      </c>
      <c r="H269" s="4" t="e">
        <f t="shared" si="53"/>
        <v>#N/A</v>
      </c>
      <c r="I269" s="4" t="e">
        <f t="shared" si="58"/>
        <v>#N/A</v>
      </c>
      <c r="J269" s="4" t="e">
        <f>K237</f>
        <v>#N/A</v>
      </c>
      <c r="K269" s="4" t="e">
        <f t="shared" si="59"/>
        <v>#N/A</v>
      </c>
      <c r="M269" s="12">
        <f t="shared" si="52"/>
        <v>0</v>
      </c>
      <c r="R269" s="12">
        <f t="shared" si="54"/>
        <v>0</v>
      </c>
      <c r="S269" s="9"/>
      <c r="T269" s="9"/>
    </row>
    <row r="270" spans="1:20" ht="15" customHeight="1">
      <c r="C270" t="e">
        <f>INDEX('Liste '!$A$2:$D$168,MATCH(D270,'Liste '!$A$2:$A$168,0),2)</f>
        <v>#N/A</v>
      </c>
      <c r="E270" t="e">
        <f>INDEX('Liste '!$A$2:$D$168,MATCH(D270,'Liste '!$A$2:$A$168,0),3)</f>
        <v>#N/A</v>
      </c>
      <c r="F270" s="3" t="e">
        <f>INDEX('Liste '!$A$2:$D$168,MATCH(D270,'Liste '!$A$2:$A$168,0),4)</f>
        <v>#N/A</v>
      </c>
      <c r="H270" s="4" t="e">
        <f t="shared" si="53"/>
        <v>#N/A</v>
      </c>
      <c r="I270" s="4" t="e">
        <f t="shared" si="58"/>
        <v>#N/A</v>
      </c>
      <c r="J270" s="4" t="e">
        <f>K238</f>
        <v>#N/A</v>
      </c>
      <c r="K270" s="4" t="e">
        <f t="shared" si="59"/>
        <v>#N/A</v>
      </c>
      <c r="M270" s="12">
        <f t="shared" si="52"/>
        <v>0</v>
      </c>
      <c r="R270" s="12">
        <f t="shared" si="54"/>
        <v>0</v>
      </c>
      <c r="S270" s="9"/>
      <c r="T270" s="9"/>
    </row>
    <row r="271" spans="1:20" ht="15" customHeight="1">
      <c r="C271" t="e">
        <f>INDEX('Liste '!$A$2:$D$168,MATCH(D271,'Liste '!$A$2:$A$168,0),2)</f>
        <v>#N/A</v>
      </c>
      <c r="E271" t="e">
        <f>INDEX('Liste '!$A$2:$D$168,MATCH(D271,'Liste '!$A$2:$A$168,0),3)</f>
        <v>#N/A</v>
      </c>
      <c r="F271" s="3" t="e">
        <f>INDEX('Liste '!$A$2:$D$168,MATCH(D271,'Liste '!$A$2:$A$168,0),4)</f>
        <v>#N/A</v>
      </c>
      <c r="H271" s="4" t="e">
        <f t="shared" si="53"/>
        <v>#N/A</v>
      </c>
      <c r="I271" s="4" t="e">
        <f t="shared" si="58"/>
        <v>#N/A</v>
      </c>
      <c r="J271" s="4" t="e">
        <f>K239</f>
        <v>#N/A</v>
      </c>
      <c r="K271" s="4" t="e">
        <f t="shared" si="59"/>
        <v>#N/A</v>
      </c>
      <c r="M271" s="12">
        <f t="shared" si="52"/>
        <v>0</v>
      </c>
      <c r="R271" s="12">
        <f t="shared" si="54"/>
        <v>0</v>
      </c>
      <c r="S271" s="9"/>
      <c r="T271" s="9"/>
    </row>
    <row r="272" spans="1:20" ht="15" customHeight="1">
      <c r="C272" t="e">
        <f>INDEX('Liste '!$A$2:$D$168,MATCH(D272,'Liste '!$A$2:$A$168,0),2)</f>
        <v>#N/A</v>
      </c>
      <c r="E272" t="e">
        <f>INDEX('Liste '!$A$2:$D$168,MATCH(D272,'Liste '!$A$2:$A$168,0),3)</f>
        <v>#N/A</v>
      </c>
      <c r="F272" s="3" t="e">
        <f>INDEX('Liste '!$A$2:$D$168,MATCH(D272,'Liste '!$A$2:$A$168,0),4)</f>
        <v>#N/A</v>
      </c>
      <c r="H272" s="4" t="e">
        <f t="shared" si="53"/>
        <v>#N/A</v>
      </c>
      <c r="I272" s="4" t="e">
        <f t="shared" si="58"/>
        <v>#N/A</v>
      </c>
      <c r="J272" s="4" t="e">
        <f>K240</f>
        <v>#N/A</v>
      </c>
      <c r="K272" s="4" t="e">
        <f t="shared" si="59"/>
        <v>#N/A</v>
      </c>
      <c r="M272" s="12">
        <f t="shared" si="52"/>
        <v>0</v>
      </c>
      <c r="R272" s="12">
        <f t="shared" si="54"/>
        <v>0</v>
      </c>
      <c r="S272" s="9"/>
      <c r="T272" s="9"/>
    </row>
    <row r="273" spans="3:20" ht="15" customHeight="1">
      <c r="C273" t="e">
        <f>INDEX('Liste '!$A$2:$D$168,MATCH(D273,'Liste '!$A$2:$A$168,0),2)</f>
        <v>#N/A</v>
      </c>
      <c r="E273" t="e">
        <f>INDEX('Liste '!$A$2:$D$168,MATCH(D273,'Liste '!$A$2:$A$168,0),3)</f>
        <v>#N/A</v>
      </c>
      <c r="F273" s="3" t="e">
        <f>INDEX('Liste '!$A$2:$D$168,MATCH(D273,'Liste '!$A$2:$A$168,0),4)</f>
        <v>#N/A</v>
      </c>
      <c r="H273" s="4" t="e">
        <f t="shared" si="53"/>
        <v>#N/A</v>
      </c>
      <c r="I273" s="4" t="e">
        <f t="shared" si="58"/>
        <v>#N/A</v>
      </c>
      <c r="J273" s="4" t="e">
        <f>K241</f>
        <v>#N/A</v>
      </c>
      <c r="K273" s="4" t="e">
        <f t="shared" si="59"/>
        <v>#N/A</v>
      </c>
      <c r="M273" s="12">
        <f t="shared" si="52"/>
        <v>0</v>
      </c>
      <c r="R273" s="12">
        <f t="shared" si="54"/>
        <v>0</v>
      </c>
      <c r="S273" s="9"/>
      <c r="T273" s="9"/>
    </row>
    <row r="274" spans="3:20" ht="15" customHeight="1">
      <c r="C274" t="e">
        <f>INDEX('Liste '!$A$2:$D$168,MATCH(D274,'Liste '!$A$2:$A$168,0),2)</f>
        <v>#N/A</v>
      </c>
      <c r="E274" t="e">
        <f>INDEX('Liste '!$A$2:$D$168,MATCH(D274,'Liste '!$A$2:$A$168,0),3)</f>
        <v>#N/A</v>
      </c>
      <c r="F274" s="3" t="e">
        <f>INDEX('Liste '!$A$2:$D$168,MATCH(D274,'Liste '!$A$2:$A$168,0),4)</f>
        <v>#N/A</v>
      </c>
      <c r="H274" s="4" t="e">
        <f t="shared" si="53"/>
        <v>#N/A</v>
      </c>
      <c r="I274" s="4" t="e">
        <f t="shared" si="58"/>
        <v>#N/A</v>
      </c>
      <c r="J274" s="4" t="e">
        <f>K242</f>
        <v>#N/A</v>
      </c>
      <c r="K274" s="4" t="e">
        <f t="shared" si="59"/>
        <v>#N/A</v>
      </c>
      <c r="M274" s="12">
        <f t="shared" si="52"/>
        <v>0</v>
      </c>
      <c r="R274" s="12">
        <f t="shared" si="54"/>
        <v>0</v>
      </c>
      <c r="S274" s="9"/>
      <c r="T274" s="9"/>
    </row>
    <row r="275" spans="3:20" ht="15" customHeight="1">
      <c r="C275" t="e">
        <f>INDEX('Liste '!$A$2:$D$168,MATCH(D275,'Liste '!$A$2:$A$168,0),2)</f>
        <v>#N/A</v>
      </c>
      <c r="E275" t="e">
        <f>INDEX('Liste '!$A$2:$D$168,MATCH(D275,'Liste '!$A$2:$A$168,0),3)</f>
        <v>#N/A</v>
      </c>
      <c r="F275" s="3" t="e">
        <f>INDEX('Liste '!$A$2:$D$168,MATCH(D275,'Liste '!$A$2:$A$168,0),4)</f>
        <v>#N/A</v>
      </c>
      <c r="H275" s="4" t="e">
        <f t="shared" si="53"/>
        <v>#N/A</v>
      </c>
      <c r="I275" s="4" t="e">
        <f t="shared" si="58"/>
        <v>#N/A</v>
      </c>
      <c r="J275" s="4" t="e">
        <f>K243</f>
        <v>#N/A</v>
      </c>
      <c r="K275" s="4" t="e">
        <f t="shared" si="59"/>
        <v>#N/A</v>
      </c>
      <c r="M275" s="12">
        <f t="shared" si="52"/>
        <v>0</v>
      </c>
      <c r="R275" s="12">
        <f t="shared" si="54"/>
        <v>0</v>
      </c>
      <c r="S275" s="9"/>
      <c r="T275" s="9"/>
    </row>
    <row r="276" spans="3:20" ht="15" customHeight="1">
      <c r="C276" t="e">
        <f>INDEX('Liste '!$A$2:$D$168,MATCH(D276,'Liste '!$A$2:$A$168,0),2)</f>
        <v>#N/A</v>
      </c>
      <c r="E276" t="e">
        <f>INDEX('Liste '!$A$2:$D$168,MATCH(D276,'Liste '!$A$2:$A$168,0),3)</f>
        <v>#N/A</v>
      </c>
      <c r="F276" s="3" t="e">
        <f>INDEX('Liste '!$A$2:$D$168,MATCH(D276,'Liste '!$A$2:$A$168,0),4)</f>
        <v>#N/A</v>
      </c>
      <c r="H276" s="4" t="e">
        <f t="shared" si="53"/>
        <v>#N/A</v>
      </c>
      <c r="I276" s="4" t="e">
        <f t="shared" si="58"/>
        <v>#N/A</v>
      </c>
      <c r="J276" s="4" t="e">
        <f>K244</f>
        <v>#N/A</v>
      </c>
      <c r="K276" s="4" t="e">
        <f t="shared" si="59"/>
        <v>#N/A</v>
      </c>
      <c r="M276" s="12">
        <f t="shared" si="52"/>
        <v>0</v>
      </c>
      <c r="R276" s="12">
        <f t="shared" si="54"/>
        <v>0</v>
      </c>
      <c r="S276" s="9"/>
      <c r="T276" s="9"/>
    </row>
    <row r="277" spans="3:20" ht="15" customHeight="1">
      <c r="C277" t="e">
        <f>INDEX('Liste '!$A$2:$D$168,MATCH(D277,'Liste '!$A$2:$A$168,0),2)</f>
        <v>#N/A</v>
      </c>
      <c r="E277" t="e">
        <f>INDEX('Liste '!$A$2:$D$168,MATCH(D277,'Liste '!$A$2:$A$168,0),3)</f>
        <v>#N/A</v>
      </c>
      <c r="F277" s="3" t="e">
        <f>INDEX('Liste '!$A$2:$D$168,MATCH(D277,'Liste '!$A$2:$A$168,0),4)</f>
        <v>#N/A</v>
      </c>
      <c r="H277" s="4" t="e">
        <f t="shared" si="53"/>
        <v>#N/A</v>
      </c>
      <c r="I277" s="4" t="e">
        <f t="shared" si="58"/>
        <v>#N/A</v>
      </c>
      <c r="J277" s="4" t="e">
        <f>K245</f>
        <v>#N/A</v>
      </c>
      <c r="K277" s="4" t="e">
        <f t="shared" ref="K277:K282" si="60">J277-H277</f>
        <v>#N/A</v>
      </c>
      <c r="M277" s="12">
        <f t="shared" si="52"/>
        <v>0</v>
      </c>
      <c r="R277" s="12">
        <f t="shared" si="54"/>
        <v>0</v>
      </c>
      <c r="S277" s="9"/>
      <c r="T277" s="9"/>
    </row>
    <row r="278" spans="3:20" ht="15" customHeight="1">
      <c r="C278" t="e">
        <f>INDEX('Liste '!$A$2:$D$168,MATCH(D278,'Liste '!$A$2:$A$168,0),2)</f>
        <v>#N/A</v>
      </c>
      <c r="E278" t="e">
        <f>INDEX('Liste '!$A$2:$D$168,MATCH(D278,'Liste '!$A$2:$A$168,0),3)</f>
        <v>#N/A</v>
      </c>
      <c r="F278" s="3" t="e">
        <f>INDEX('Liste '!$A$2:$D$168,MATCH(D278,'Liste '!$A$2:$A$168,0),4)</f>
        <v>#N/A</v>
      </c>
      <c r="H278" s="4" t="e">
        <f t="shared" si="53"/>
        <v>#N/A</v>
      </c>
      <c r="I278" s="4" t="e">
        <f t="shared" si="58"/>
        <v>#N/A</v>
      </c>
      <c r="J278" s="4" t="e">
        <f>K246</f>
        <v>#N/A</v>
      </c>
      <c r="K278" s="4" t="e">
        <f t="shared" si="60"/>
        <v>#N/A</v>
      </c>
      <c r="M278" s="12">
        <f t="shared" si="52"/>
        <v>0</v>
      </c>
      <c r="R278" s="12">
        <f t="shared" si="54"/>
        <v>0</v>
      </c>
      <c r="S278" s="9"/>
      <c r="T278" s="9"/>
    </row>
    <row r="279" spans="3:20" ht="15" customHeight="1">
      <c r="C279" t="e">
        <f>INDEX('Liste '!$A$2:$D$168,MATCH(D279,'Liste '!$A$2:$A$168,0),2)</f>
        <v>#N/A</v>
      </c>
      <c r="E279" t="e">
        <f>INDEX('Liste '!$A$2:$D$168,MATCH(D279,'Liste '!$A$2:$A$168,0),3)</f>
        <v>#N/A</v>
      </c>
      <c r="F279" s="3" t="e">
        <f>INDEX('Liste '!$A$2:$D$168,MATCH(D279,'Liste '!$A$2:$A$168,0),4)</f>
        <v>#N/A</v>
      </c>
      <c r="H279" s="4" t="e">
        <f t="shared" si="53"/>
        <v>#N/A</v>
      </c>
      <c r="I279" s="4" t="e">
        <f t="shared" si="58"/>
        <v>#N/A</v>
      </c>
      <c r="J279" s="4" t="e">
        <f>K247</f>
        <v>#N/A</v>
      </c>
      <c r="K279" s="4" t="e">
        <f t="shared" si="60"/>
        <v>#N/A</v>
      </c>
      <c r="M279" s="12">
        <f t="shared" si="52"/>
        <v>0</v>
      </c>
      <c r="R279" s="12">
        <f t="shared" si="54"/>
        <v>0</v>
      </c>
      <c r="S279" s="9"/>
      <c r="T279" s="9"/>
    </row>
    <row r="280" spans="3:20" ht="15" customHeight="1">
      <c r="C280" t="e">
        <f>INDEX('Liste '!$A$2:$D$168,MATCH(D280,'Liste '!$A$2:$A$168,0),2)</f>
        <v>#N/A</v>
      </c>
      <c r="E280" t="e">
        <f>INDEX('Liste '!$A$2:$D$168,MATCH(D280,'Liste '!$A$2:$A$168,0),3)</f>
        <v>#N/A</v>
      </c>
      <c r="F280" s="3" t="e">
        <f>INDEX('Liste '!$A$2:$D$168,MATCH(D280,'Liste '!$A$2:$A$168,0),4)</f>
        <v>#N/A</v>
      </c>
      <c r="H280" s="4" t="e">
        <f t="shared" si="53"/>
        <v>#N/A</v>
      </c>
      <c r="I280" s="4" t="e">
        <f t="shared" si="58"/>
        <v>#N/A</v>
      </c>
      <c r="J280" s="4" t="e">
        <f>K248</f>
        <v>#N/A</v>
      </c>
      <c r="K280" s="4" t="e">
        <f t="shared" si="60"/>
        <v>#N/A</v>
      </c>
      <c r="M280" s="12">
        <f t="shared" si="52"/>
        <v>0</v>
      </c>
      <c r="R280" s="12">
        <f t="shared" si="54"/>
        <v>0</v>
      </c>
      <c r="S280" s="9"/>
      <c r="T280" s="9"/>
    </row>
    <row r="281" spans="3:20" ht="15" customHeight="1">
      <c r="C281" t="e">
        <f>INDEX('Liste '!$A$2:$D$168,MATCH(D281,'Liste '!$A$2:$A$168,0),2)</f>
        <v>#N/A</v>
      </c>
      <c r="E281" t="e">
        <f>INDEX('Liste '!$A$2:$D$168,MATCH(D281,'Liste '!$A$2:$A$168,0),3)</f>
        <v>#N/A</v>
      </c>
      <c r="F281" s="3" t="e">
        <f>INDEX('Liste '!$A$2:$D$168,MATCH(D281,'Liste '!$A$2:$A$168,0),4)</f>
        <v>#N/A</v>
      </c>
      <c r="H281" s="4" t="e">
        <f t="shared" si="53"/>
        <v>#N/A</v>
      </c>
      <c r="I281" s="4" t="e">
        <f t="shared" si="58"/>
        <v>#N/A</v>
      </c>
      <c r="J281" s="4" t="e">
        <f>K249</f>
        <v>#N/A</v>
      </c>
      <c r="K281" s="4" t="e">
        <f t="shared" si="60"/>
        <v>#N/A</v>
      </c>
      <c r="M281" s="12">
        <f t="shared" si="52"/>
        <v>0</v>
      </c>
      <c r="R281" s="12">
        <f t="shared" si="54"/>
        <v>0</v>
      </c>
      <c r="S281" s="9"/>
      <c r="T281" s="9"/>
    </row>
    <row r="282" spans="3:20" ht="15" customHeight="1">
      <c r="C282" t="e">
        <f>INDEX('Liste '!$A$2:$D$168,MATCH(D282,'Liste '!$A$2:$A$168,0),2)</f>
        <v>#N/A</v>
      </c>
      <c r="E282" t="e">
        <f>INDEX('Liste '!$A$2:$D$168,MATCH(D282,'Liste '!$A$2:$A$168,0),3)</f>
        <v>#N/A</v>
      </c>
      <c r="F282" s="3" t="e">
        <f>INDEX('Liste '!$A$2:$D$168,MATCH(D282,'Liste '!$A$2:$A$168,0),4)</f>
        <v>#N/A</v>
      </c>
      <c r="H282" s="4" t="e">
        <f t="shared" si="53"/>
        <v>#N/A</v>
      </c>
      <c r="I282" s="4" t="e">
        <f t="shared" si="58"/>
        <v>#N/A</v>
      </c>
      <c r="J282" s="4" t="e">
        <f>K250</f>
        <v>#N/A</v>
      </c>
      <c r="K282" s="4" t="e">
        <f t="shared" si="60"/>
        <v>#N/A</v>
      </c>
      <c r="M282" s="12">
        <f t="shared" si="52"/>
        <v>0</v>
      </c>
      <c r="R282" s="12">
        <f t="shared" si="54"/>
        <v>0</v>
      </c>
      <c r="S282" s="9"/>
      <c r="T282" s="9"/>
    </row>
    <row r="283" spans="3:20" ht="15" customHeight="1">
      <c r="C283" t="e">
        <f>INDEX('Liste '!$A$2:$D$168,MATCH(D283,'Liste '!$A$2:$A$168,0),2)</f>
        <v>#N/A</v>
      </c>
      <c r="E283" t="e">
        <f>INDEX('Liste '!$A$2:$D$168,MATCH(D283,'Liste '!$A$2:$A$168,0),3)</f>
        <v>#N/A</v>
      </c>
      <c r="F283" s="3" t="e">
        <f>INDEX('Liste '!$A$2:$D$168,MATCH(D283,'Liste '!$A$2:$A$168,0),4)</f>
        <v>#N/A</v>
      </c>
      <c r="H283" s="4" t="e">
        <f t="shared" si="53"/>
        <v>#N/A</v>
      </c>
      <c r="I283" s="4" t="e">
        <f t="shared" si="58"/>
        <v>#N/A</v>
      </c>
      <c r="J283" s="4" t="e">
        <f>K251</f>
        <v>#N/A</v>
      </c>
      <c r="K283" s="4" t="e">
        <f t="shared" ref="K283:K288" si="61">J283-H283</f>
        <v>#N/A</v>
      </c>
      <c r="M283" s="12">
        <f t="shared" si="52"/>
        <v>0</v>
      </c>
      <c r="R283" s="12">
        <f t="shared" si="54"/>
        <v>0</v>
      </c>
      <c r="S283" s="9"/>
      <c r="T283" s="9"/>
    </row>
    <row r="284" spans="3:20" ht="15" customHeight="1">
      <c r="C284" t="e">
        <f>INDEX('Liste '!$A$2:$D$168,MATCH(D284,'Liste '!$A$2:$A$168,0),2)</f>
        <v>#N/A</v>
      </c>
      <c r="E284" t="e">
        <f>INDEX('Liste '!$A$2:$D$168,MATCH(D284,'Liste '!$A$2:$A$168,0),3)</f>
        <v>#N/A</v>
      </c>
      <c r="F284" s="3" t="e">
        <f>INDEX('Liste '!$A$2:$D$168,MATCH(D284,'Liste '!$A$2:$A$168,0),4)</f>
        <v>#N/A</v>
      </c>
      <c r="H284" s="4" t="e">
        <f t="shared" si="53"/>
        <v>#N/A</v>
      </c>
      <c r="I284" s="4" t="e">
        <f t="shared" si="58"/>
        <v>#N/A</v>
      </c>
      <c r="J284" s="4" t="e">
        <f>K252</f>
        <v>#N/A</v>
      </c>
      <c r="K284" s="4" t="e">
        <f t="shared" si="61"/>
        <v>#N/A</v>
      </c>
      <c r="M284" s="12">
        <f t="shared" si="52"/>
        <v>0</v>
      </c>
      <c r="R284" s="12">
        <f t="shared" si="54"/>
        <v>0</v>
      </c>
      <c r="S284" s="9"/>
      <c r="T284" s="9"/>
    </row>
    <row r="285" spans="3:20" ht="15" customHeight="1">
      <c r="C285" t="e">
        <f>INDEX('Liste '!$A$2:$D$168,MATCH(D285,'Liste '!$A$2:$A$168,0),2)</f>
        <v>#N/A</v>
      </c>
      <c r="E285" t="e">
        <f>INDEX('Liste '!$A$2:$D$168,MATCH(D285,'Liste '!$A$2:$A$168,0),3)</f>
        <v>#N/A</v>
      </c>
      <c r="F285" s="3" t="e">
        <f>INDEX('Liste '!$A$2:$D$168,MATCH(D285,'Liste '!$A$2:$A$168,0),4)</f>
        <v>#N/A</v>
      </c>
      <c r="H285" s="4" t="e">
        <f t="shared" si="53"/>
        <v>#N/A</v>
      </c>
      <c r="I285" s="4" t="e">
        <f t="shared" si="58"/>
        <v>#N/A</v>
      </c>
      <c r="J285" s="4" t="e">
        <f>K253</f>
        <v>#N/A</v>
      </c>
      <c r="K285" s="4" t="e">
        <f t="shared" si="61"/>
        <v>#N/A</v>
      </c>
      <c r="M285" s="12">
        <f t="shared" si="52"/>
        <v>0</v>
      </c>
      <c r="R285" s="12">
        <f t="shared" si="54"/>
        <v>0</v>
      </c>
      <c r="S285" s="9"/>
      <c r="T285" s="9"/>
    </row>
    <row r="286" spans="3:20" ht="15" customHeight="1">
      <c r="C286" t="e">
        <f>INDEX('Liste '!$A$2:$D$168,MATCH(D286,'Liste '!$A$2:$A$168,0),2)</f>
        <v>#N/A</v>
      </c>
      <c r="E286" t="e">
        <f>INDEX('Liste '!$A$2:$D$168,MATCH(D286,'Liste '!$A$2:$A$168,0),3)</f>
        <v>#N/A</v>
      </c>
      <c r="F286" s="3" t="e">
        <f>INDEX('Liste '!$A$2:$D$168,MATCH(D286,'Liste '!$A$2:$A$168,0),4)</f>
        <v>#N/A</v>
      </c>
      <c r="H286" s="4" t="e">
        <f t="shared" si="53"/>
        <v>#N/A</v>
      </c>
      <c r="I286" s="4" t="e">
        <f t="shared" si="58"/>
        <v>#N/A</v>
      </c>
      <c r="J286" s="4" t="e">
        <f>K254</f>
        <v>#N/A</v>
      </c>
      <c r="K286" s="4" t="e">
        <f t="shared" si="61"/>
        <v>#N/A</v>
      </c>
      <c r="M286" s="12">
        <f t="shared" si="52"/>
        <v>0</v>
      </c>
      <c r="R286" s="12">
        <f t="shared" si="54"/>
        <v>0</v>
      </c>
      <c r="S286" s="9"/>
      <c r="T286" s="9"/>
    </row>
    <row r="287" spans="3:20" ht="15" customHeight="1">
      <c r="C287" t="e">
        <f>INDEX('Liste '!$A$2:$D$168,MATCH(D287,'Liste '!$A$2:$A$168,0),2)</f>
        <v>#N/A</v>
      </c>
      <c r="E287" t="e">
        <f>INDEX('Liste '!$A$2:$D$168,MATCH(D287,'Liste '!$A$2:$A$168,0),3)</f>
        <v>#N/A</v>
      </c>
      <c r="F287" s="3" t="e">
        <f>INDEX('Liste '!$A$2:$D$168,MATCH(D287,'Liste '!$A$2:$A$168,0),4)</f>
        <v>#N/A</v>
      </c>
      <c r="H287" s="4" t="e">
        <f t="shared" si="53"/>
        <v>#N/A</v>
      </c>
      <c r="I287" s="4" t="e">
        <f t="shared" si="58"/>
        <v>#N/A</v>
      </c>
      <c r="J287" s="4" t="e">
        <f t="shared" ref="J287" si="62">K256</f>
        <v>#N/A</v>
      </c>
      <c r="K287" s="4" t="e">
        <f t="shared" si="61"/>
        <v>#N/A</v>
      </c>
      <c r="M287" s="12">
        <f t="shared" si="52"/>
        <v>0</v>
      </c>
      <c r="R287" s="12">
        <f t="shared" si="54"/>
        <v>0</v>
      </c>
      <c r="S287" s="9"/>
      <c r="T287" s="9"/>
    </row>
    <row r="288" spans="3:20" ht="15" customHeight="1">
      <c r="C288" t="e">
        <f>INDEX('Liste '!$A$2:$D$168,MATCH(D288,'Liste '!$A$2:$A$168,0),2)</f>
        <v>#N/A</v>
      </c>
      <c r="E288" t="e">
        <f>INDEX('Liste '!$A$2:$D$168,MATCH(D288,'Liste '!$A$2:$A$168,0),3)</f>
        <v>#N/A</v>
      </c>
      <c r="F288" s="3" t="e">
        <f>INDEX('Liste '!$A$2:$D$168,MATCH(D288,'Liste '!$A$2:$A$168,0),4)</f>
        <v>#N/A</v>
      </c>
      <c r="H288" s="4" t="e">
        <f t="shared" si="53"/>
        <v>#N/A</v>
      </c>
      <c r="I288" s="4" t="e">
        <f t="shared" si="58"/>
        <v>#N/A</v>
      </c>
      <c r="J288" s="4" t="e">
        <f>K287</f>
        <v>#N/A</v>
      </c>
      <c r="K288" s="4" t="e">
        <f t="shared" si="61"/>
        <v>#N/A</v>
      </c>
      <c r="M288" s="12">
        <f t="shared" si="52"/>
        <v>0</v>
      </c>
      <c r="R288" s="12">
        <f t="shared" si="54"/>
        <v>0</v>
      </c>
      <c r="S288" s="9"/>
      <c r="T288" s="9"/>
    </row>
    <row r="289" spans="1:20" ht="15" customHeight="1">
      <c r="A289" s="83"/>
      <c r="B289" s="81"/>
      <c r="C289" s="81"/>
      <c r="D289" s="81"/>
      <c r="E289" s="84" t="s">
        <v>60</v>
      </c>
      <c r="F289" s="75"/>
      <c r="G289" s="76"/>
      <c r="H289" s="77"/>
      <c r="I289" s="77"/>
      <c r="J289" s="77" t="e">
        <f>K288</f>
        <v>#N/A</v>
      </c>
      <c r="K289" s="77"/>
      <c r="L289" s="78"/>
      <c r="M289" s="79"/>
      <c r="N289" s="80"/>
      <c r="O289" s="80"/>
      <c r="P289" s="80"/>
      <c r="Q289" s="81"/>
      <c r="R289" s="81"/>
      <c r="S289" s="82"/>
      <c r="T289" s="82"/>
    </row>
    <row r="290" spans="1:20" ht="15" customHeight="1">
      <c r="C290" t="e">
        <f>INDEX('Liste '!$A$2:$D$168,MATCH(D290,'Liste '!$A$2:$A$168,0),2)</f>
        <v>#N/A</v>
      </c>
      <c r="E290" t="e">
        <f>INDEX('Liste '!$A$2:$D$168,MATCH(D290,'Liste '!$A$2:$A$168,0),3)</f>
        <v>#N/A</v>
      </c>
      <c r="F290" s="3" t="e">
        <f>INDEX('Liste '!$A$2:$D$168,MATCH(D290,'Liste '!$A$2:$A$168,0),4)</f>
        <v>#N/A</v>
      </c>
      <c r="H290" s="4" t="e">
        <f t="shared" si="53"/>
        <v>#N/A</v>
      </c>
      <c r="I290" s="4" t="e">
        <f t="shared" si="58"/>
        <v>#N/A</v>
      </c>
      <c r="J290" s="4" t="e">
        <f>J289</f>
        <v>#N/A</v>
      </c>
      <c r="K290" s="4" t="e">
        <f t="shared" ref="K290:K384" si="63">J290-H290</f>
        <v>#N/A</v>
      </c>
      <c r="M290" s="12">
        <f t="shared" si="52"/>
        <v>0</v>
      </c>
      <c r="R290" s="12">
        <f t="shared" si="54"/>
        <v>0</v>
      </c>
      <c r="S290" s="9"/>
      <c r="T290" s="9"/>
    </row>
    <row r="291" spans="1:20" ht="15" customHeight="1">
      <c r="C291" t="e">
        <f>INDEX('Liste '!$A$2:$D$168,MATCH(D291,'Liste '!$A$2:$A$168,0),2)</f>
        <v>#N/A</v>
      </c>
      <c r="E291" t="e">
        <f>INDEX('Liste '!$A$2:$D$168,MATCH(D291,'Liste '!$A$2:$A$168,0),3)</f>
        <v>#N/A</v>
      </c>
      <c r="F291" s="3" t="e">
        <f>INDEX('Liste '!$A$2:$D$168,MATCH(D291,'Liste '!$A$2:$A$168,0),4)</f>
        <v>#N/A</v>
      </c>
      <c r="H291" s="4" t="e">
        <f t="shared" si="53"/>
        <v>#N/A</v>
      </c>
      <c r="I291" s="4" t="e">
        <f t="shared" si="58"/>
        <v>#N/A</v>
      </c>
      <c r="J291" s="4" t="e">
        <f>K290</f>
        <v>#N/A</v>
      </c>
      <c r="K291" s="4" t="e">
        <f t="shared" si="63"/>
        <v>#N/A</v>
      </c>
      <c r="M291" s="12">
        <f t="shared" si="52"/>
        <v>0</v>
      </c>
      <c r="R291" s="12">
        <f t="shared" si="54"/>
        <v>0</v>
      </c>
      <c r="S291" s="9"/>
      <c r="T291" s="9"/>
    </row>
    <row r="292" spans="1:20" ht="15" customHeight="1">
      <c r="C292" t="e">
        <f>INDEX('Liste '!$A$2:$D$168,MATCH(D292,'Liste '!$A$2:$A$168,0),2)</f>
        <v>#N/A</v>
      </c>
      <c r="E292" t="e">
        <f>INDEX('Liste '!$A$2:$D$168,MATCH(D292,'Liste '!$A$2:$A$168,0),3)</f>
        <v>#N/A</v>
      </c>
      <c r="F292" s="3" t="e">
        <f>INDEX('Liste '!$A$2:$D$168,MATCH(D292,'Liste '!$A$2:$A$168,0),4)</f>
        <v>#N/A</v>
      </c>
      <c r="H292" s="4" t="e">
        <f t="shared" si="53"/>
        <v>#N/A</v>
      </c>
      <c r="I292" s="4" t="e">
        <f t="shared" si="58"/>
        <v>#N/A</v>
      </c>
      <c r="J292" s="4" t="e">
        <f t="shared" ref="J292:K310" si="64">K291</f>
        <v>#N/A</v>
      </c>
      <c r="K292" s="4" t="e">
        <f t="shared" si="63"/>
        <v>#N/A</v>
      </c>
      <c r="M292" s="12">
        <f t="shared" si="52"/>
        <v>0</v>
      </c>
      <c r="R292" s="12">
        <f t="shared" si="54"/>
        <v>0</v>
      </c>
      <c r="S292" s="9"/>
      <c r="T292" s="9"/>
    </row>
    <row r="293" spans="1:20" ht="15" customHeight="1">
      <c r="C293" t="e">
        <f>INDEX('Liste '!$A$2:$D$168,MATCH(D293,'Liste '!$A$2:$A$168,0),2)</f>
        <v>#N/A</v>
      </c>
      <c r="E293" t="e">
        <f>INDEX('Liste '!$A$2:$D$168,MATCH(D293,'Liste '!$A$2:$A$168,0),3)</f>
        <v>#N/A</v>
      </c>
      <c r="F293" s="3" t="e">
        <f>INDEX('Liste '!$A$2:$D$168,MATCH(D293,'Liste '!$A$2:$A$168,0),4)</f>
        <v>#N/A</v>
      </c>
      <c r="H293" s="4" t="e">
        <f t="shared" si="53"/>
        <v>#N/A</v>
      </c>
      <c r="I293" s="4" t="e">
        <f t="shared" si="58"/>
        <v>#N/A</v>
      </c>
      <c r="J293" s="4" t="e">
        <f t="shared" si="64"/>
        <v>#N/A</v>
      </c>
      <c r="K293" s="4" t="e">
        <f t="shared" si="63"/>
        <v>#N/A</v>
      </c>
      <c r="M293" s="12">
        <f t="shared" si="52"/>
        <v>0</v>
      </c>
      <c r="R293" s="12">
        <f t="shared" si="54"/>
        <v>0</v>
      </c>
      <c r="S293" s="9"/>
      <c r="T293" s="9"/>
    </row>
    <row r="294" spans="1:20" ht="15" customHeight="1">
      <c r="C294" t="e">
        <f>INDEX('Liste '!$A$2:$D$168,MATCH(D294,'Liste '!$A$2:$A$168,0),2)</f>
        <v>#N/A</v>
      </c>
      <c r="E294" t="e">
        <f>INDEX('Liste '!$A$2:$D$168,MATCH(D294,'Liste '!$A$2:$A$168,0),3)</f>
        <v>#N/A</v>
      </c>
      <c r="F294" s="16" t="e">
        <f>INDEX('Liste '!$A$2:$D$168,MATCH(D294,'Liste '!$A$2:$A$168,0),4)</f>
        <v>#N/A</v>
      </c>
      <c r="G294" s="29"/>
      <c r="H294" s="4" t="e">
        <f t="shared" si="53"/>
        <v>#N/A</v>
      </c>
      <c r="I294" s="4" t="e">
        <f t="shared" si="58"/>
        <v>#N/A</v>
      </c>
      <c r="J294" s="4" t="e">
        <f>K293</f>
        <v>#N/A</v>
      </c>
      <c r="K294" s="4" t="e">
        <f>J294-H294</f>
        <v>#N/A</v>
      </c>
      <c r="M294" s="12">
        <f t="shared" si="52"/>
        <v>0</v>
      </c>
      <c r="R294" s="12">
        <f t="shared" si="54"/>
        <v>0</v>
      </c>
      <c r="S294" s="9"/>
      <c r="T294" s="9"/>
    </row>
    <row r="295" spans="1:20" ht="15" customHeight="1">
      <c r="C295" t="e">
        <f>INDEX('Liste '!$A$2:$D$168,MATCH(D295,'Liste '!$A$2:$A$168,0),2)</f>
        <v>#N/A</v>
      </c>
      <c r="E295" t="e">
        <f>INDEX('Liste '!$A$2:$D$168,MATCH(D295,'Liste '!$A$2:$A$168,0),3)</f>
        <v>#N/A</v>
      </c>
      <c r="F295" s="16" t="e">
        <f>INDEX('Liste '!$A$2:$D$168,MATCH(D295,'Liste '!$A$2:$A$168,0),4)</f>
        <v>#N/A</v>
      </c>
      <c r="G295" s="30"/>
      <c r="H295" s="4" t="e">
        <f t="shared" si="53"/>
        <v>#N/A</v>
      </c>
      <c r="I295" s="4" t="e">
        <f t="shared" si="58"/>
        <v>#N/A</v>
      </c>
      <c r="J295" s="4" t="e">
        <f>K294</f>
        <v>#N/A</v>
      </c>
      <c r="K295" s="4" t="e">
        <f>J295-H295</f>
        <v>#N/A</v>
      </c>
      <c r="M295" s="12">
        <f t="shared" si="52"/>
        <v>0</v>
      </c>
      <c r="R295" s="12">
        <f t="shared" si="54"/>
        <v>0</v>
      </c>
      <c r="S295" s="9"/>
      <c r="T295" s="9"/>
    </row>
    <row r="296" spans="1:20" ht="15" customHeight="1">
      <c r="C296" t="e">
        <f>INDEX('Liste '!$A$2:$D$168,MATCH(D296,'Liste '!$A$2:$A$168,0),2)</f>
        <v>#N/A</v>
      </c>
      <c r="E296" t="e">
        <f>INDEX('Liste '!$A$2:$D$168,MATCH(D296,'Liste '!$A$2:$A$168,0),3)</f>
        <v>#N/A</v>
      </c>
      <c r="F296" s="16" t="e">
        <f>INDEX('Liste '!$A$2:$D$168,MATCH(D296,'Liste '!$A$2:$A$168,0),4)</f>
        <v>#N/A</v>
      </c>
      <c r="H296" s="4" t="e">
        <f t="shared" si="53"/>
        <v>#N/A</v>
      </c>
      <c r="I296" s="4" t="e">
        <f t="shared" si="58"/>
        <v>#N/A</v>
      </c>
      <c r="J296" s="4" t="e">
        <f>K295</f>
        <v>#N/A</v>
      </c>
      <c r="K296" s="4" t="e">
        <f t="shared" ref="K296:K298" si="65">J296-H296</f>
        <v>#N/A</v>
      </c>
      <c r="M296" s="12">
        <f t="shared" si="52"/>
        <v>0</v>
      </c>
      <c r="R296" s="12">
        <f t="shared" si="54"/>
        <v>0</v>
      </c>
      <c r="S296" s="9"/>
      <c r="T296" s="9"/>
    </row>
    <row r="297" spans="1:20" ht="15" customHeight="1">
      <c r="C297" t="e">
        <f>INDEX('Liste '!$A$2:$D$168,MATCH(D297,'Liste '!$A$2:$A$168,0),2)</f>
        <v>#N/A</v>
      </c>
      <c r="E297" t="e">
        <f>INDEX('Liste '!$A$2:$D$168,MATCH(D297,'Liste '!$A$2:$A$168,0),3)</f>
        <v>#N/A</v>
      </c>
      <c r="F297" s="16" t="e">
        <f>INDEX('Liste '!$A$2:$D$168,MATCH(D297,'Liste '!$A$2:$A$168,0),4)</f>
        <v>#N/A</v>
      </c>
      <c r="H297" s="4" t="e">
        <f t="shared" si="53"/>
        <v>#N/A</v>
      </c>
      <c r="I297" s="4" t="e">
        <f t="shared" si="58"/>
        <v>#N/A</v>
      </c>
      <c r="J297" s="4" t="e">
        <f t="shared" si="64"/>
        <v>#N/A</v>
      </c>
      <c r="K297" s="4" t="e">
        <f t="shared" si="65"/>
        <v>#N/A</v>
      </c>
      <c r="M297" s="12">
        <f t="shared" si="52"/>
        <v>0</v>
      </c>
      <c r="R297" s="12">
        <f t="shared" si="54"/>
        <v>0</v>
      </c>
      <c r="S297" s="9"/>
      <c r="T297" s="9"/>
    </row>
    <row r="298" spans="1:20" ht="15" customHeight="1">
      <c r="C298" t="e">
        <f>INDEX('Liste '!$A$2:$D$168,MATCH(D298,'Liste '!$A$2:$A$168,0),2)</f>
        <v>#N/A</v>
      </c>
      <c r="E298" t="e">
        <f>INDEX('Liste '!$A$2:$D$168,MATCH(D298,'Liste '!$A$2:$A$168,0),3)</f>
        <v>#N/A</v>
      </c>
      <c r="F298" s="16" t="e">
        <f>INDEX('Liste '!$A$2:$D$168,MATCH(D298,'Liste '!$A$2:$A$168,0),4)</f>
        <v>#N/A</v>
      </c>
      <c r="H298" s="4" t="e">
        <f t="shared" si="53"/>
        <v>#N/A</v>
      </c>
      <c r="I298" s="4" t="e">
        <f t="shared" si="58"/>
        <v>#N/A</v>
      </c>
      <c r="J298" s="4" t="e">
        <f t="shared" si="64"/>
        <v>#N/A</v>
      </c>
      <c r="K298" s="4" t="e">
        <f t="shared" si="65"/>
        <v>#N/A</v>
      </c>
      <c r="M298" s="12">
        <f t="shared" si="52"/>
        <v>0</v>
      </c>
      <c r="R298" s="12">
        <f t="shared" si="54"/>
        <v>0</v>
      </c>
      <c r="S298" s="9"/>
      <c r="T298" s="9"/>
    </row>
    <row r="299" spans="1:20" ht="15" customHeight="1">
      <c r="C299" t="e">
        <f>INDEX('Liste '!$A$2:$D$168,MATCH(D299,'Liste '!$A$2:$A$168,0),2)</f>
        <v>#N/A</v>
      </c>
      <c r="E299" t="e">
        <f>INDEX('Liste '!$A$2:$D$168,MATCH(D299,'Liste '!$A$2:$A$168,0),3)</f>
        <v>#N/A</v>
      </c>
      <c r="F299" s="16" t="e">
        <f>INDEX('Liste '!$A$2:$D$168,MATCH(D299,'Liste '!$A$2:$A$168,0),4)</f>
        <v>#N/A</v>
      </c>
      <c r="H299" s="4" t="e">
        <f t="shared" si="53"/>
        <v>#N/A</v>
      </c>
      <c r="I299" s="4" t="e">
        <f t="shared" si="58"/>
        <v>#N/A</v>
      </c>
      <c r="J299" s="4" t="e">
        <f t="shared" si="64"/>
        <v>#N/A</v>
      </c>
      <c r="K299" s="4" t="e">
        <f t="shared" si="63"/>
        <v>#N/A</v>
      </c>
      <c r="M299" s="12">
        <f t="shared" si="52"/>
        <v>0</v>
      </c>
      <c r="R299" s="12">
        <f t="shared" si="54"/>
        <v>0</v>
      </c>
      <c r="S299" s="9"/>
      <c r="T299" s="9"/>
    </row>
    <row r="300" spans="1:20" ht="15" customHeight="1">
      <c r="C300" t="e">
        <f>INDEX('Liste '!$A$2:$D$168,MATCH(D300,'Liste '!$A$2:$A$168,0),2)</f>
        <v>#N/A</v>
      </c>
      <c r="E300" t="e">
        <f>INDEX('Liste '!$A$2:$D$168,MATCH(D300,'Liste '!$A$2:$A$168,0),3)</f>
        <v>#N/A</v>
      </c>
      <c r="F300" s="16" t="e">
        <f>INDEX('Liste '!$A$2:$D$168,MATCH(D300,'Liste '!$A$2:$A$168,0),4)</f>
        <v>#N/A</v>
      </c>
      <c r="H300" s="4" t="e">
        <f t="shared" si="53"/>
        <v>#N/A</v>
      </c>
      <c r="I300" s="4" t="e">
        <f t="shared" si="58"/>
        <v>#N/A</v>
      </c>
      <c r="J300" s="4" t="e">
        <f t="shared" si="64"/>
        <v>#N/A</v>
      </c>
      <c r="K300" s="4" t="e">
        <f t="shared" si="63"/>
        <v>#N/A</v>
      </c>
      <c r="M300" s="12">
        <f t="shared" si="52"/>
        <v>0</v>
      </c>
      <c r="R300" s="12">
        <f t="shared" si="54"/>
        <v>0</v>
      </c>
      <c r="S300" s="9"/>
      <c r="T300" s="9"/>
    </row>
    <row r="301" spans="1:20" ht="15" customHeight="1">
      <c r="C301" t="e">
        <f>INDEX('Liste '!$A$2:$D$168,MATCH(D301,'Liste '!$A$2:$A$168,0),2)</f>
        <v>#N/A</v>
      </c>
      <c r="E301" t="e">
        <f>INDEX('Liste '!$A$2:$D$168,MATCH(D301,'Liste '!$A$2:$A$168,0),3)</f>
        <v>#N/A</v>
      </c>
      <c r="F301" s="16" t="e">
        <f>INDEX('Liste '!$A$2:$D$168,MATCH(D301,'Liste '!$A$2:$A$168,0),4)</f>
        <v>#N/A</v>
      </c>
      <c r="H301" s="4" t="e">
        <f t="shared" si="53"/>
        <v>#N/A</v>
      </c>
      <c r="I301" s="4" t="e">
        <f t="shared" si="58"/>
        <v>#N/A</v>
      </c>
      <c r="J301" s="4" t="e">
        <f t="shared" si="64"/>
        <v>#N/A</v>
      </c>
      <c r="K301" s="4" t="e">
        <f t="shared" si="63"/>
        <v>#N/A</v>
      </c>
      <c r="M301" s="12">
        <f t="shared" si="52"/>
        <v>0</v>
      </c>
      <c r="R301" s="12">
        <f t="shared" si="54"/>
        <v>0</v>
      </c>
      <c r="S301" s="9"/>
      <c r="T301" s="9"/>
    </row>
    <row r="302" spans="1:20" ht="15" customHeight="1">
      <c r="C302" t="e">
        <f>INDEX('Liste '!$A$2:$D$168,MATCH(D302,'Liste '!$A$2:$A$168,0),2)</f>
        <v>#N/A</v>
      </c>
      <c r="E302" t="e">
        <f>INDEX('Liste '!$A$2:$D$168,MATCH(D302,'Liste '!$A$2:$A$168,0),3)</f>
        <v>#N/A</v>
      </c>
      <c r="F302" s="16" t="e">
        <f>INDEX('Liste '!$A$2:$D$168,MATCH(D302,'Liste '!$A$2:$A$168,0),4)</f>
        <v>#N/A</v>
      </c>
      <c r="H302" s="4" t="e">
        <f t="shared" si="53"/>
        <v>#N/A</v>
      </c>
      <c r="I302" s="4" t="e">
        <f t="shared" si="58"/>
        <v>#N/A</v>
      </c>
      <c r="J302" s="4" t="e">
        <f t="shared" si="64"/>
        <v>#N/A</v>
      </c>
      <c r="K302" s="4" t="e">
        <f t="shared" si="63"/>
        <v>#N/A</v>
      </c>
      <c r="M302" s="12">
        <f t="shared" si="52"/>
        <v>0</v>
      </c>
      <c r="R302" s="12">
        <f t="shared" si="54"/>
        <v>0</v>
      </c>
      <c r="S302" s="9"/>
      <c r="T302" s="9"/>
    </row>
    <row r="303" spans="1:20" ht="15" customHeight="1">
      <c r="C303" t="e">
        <f>INDEX('Liste '!$A$2:$D$168,MATCH(D303,'Liste '!$A$2:$A$168,0),2)</f>
        <v>#N/A</v>
      </c>
      <c r="E303" t="e">
        <f>INDEX('Liste '!$A$2:$D$168,MATCH(D303,'Liste '!$A$2:$A$168,0),3)</f>
        <v>#N/A</v>
      </c>
      <c r="F303" s="16" t="e">
        <f>INDEX('Liste '!$A$2:$D$168,MATCH(D303,'Liste '!$A$2:$A$168,0),4)</f>
        <v>#N/A</v>
      </c>
      <c r="H303" s="4" t="e">
        <f t="shared" si="53"/>
        <v>#N/A</v>
      </c>
      <c r="I303" s="4" t="e">
        <f t="shared" si="58"/>
        <v>#N/A</v>
      </c>
      <c r="J303" s="4" t="e">
        <f t="shared" si="64"/>
        <v>#N/A</v>
      </c>
      <c r="K303" s="4" t="e">
        <f t="shared" si="63"/>
        <v>#N/A</v>
      </c>
      <c r="M303" s="12">
        <f t="shared" si="52"/>
        <v>0</v>
      </c>
      <c r="R303" s="12">
        <f t="shared" si="54"/>
        <v>0</v>
      </c>
      <c r="S303" s="9"/>
      <c r="T303" s="9"/>
    </row>
    <row r="304" spans="1:20" ht="15" customHeight="1">
      <c r="C304" t="e">
        <f>INDEX('Liste '!$A$2:$D$168,MATCH(D304,'Liste '!$A$2:$A$168,0),2)</f>
        <v>#N/A</v>
      </c>
      <c r="E304" t="e">
        <f>INDEX('Liste '!$A$2:$D$168,MATCH(D304,'Liste '!$A$2:$A$168,0),3)</f>
        <v>#N/A</v>
      </c>
      <c r="F304" s="16" t="e">
        <f>INDEX('Liste '!$A$2:$D$168,MATCH(D304,'Liste '!$A$2:$A$168,0),4)</f>
        <v>#N/A</v>
      </c>
      <c r="G304" s="29"/>
      <c r="H304" s="4" t="e">
        <f t="shared" si="53"/>
        <v>#N/A</v>
      </c>
      <c r="I304" s="4" t="e">
        <f t="shared" si="58"/>
        <v>#N/A</v>
      </c>
      <c r="J304" s="4" t="e">
        <f t="shared" si="64"/>
        <v>#N/A</v>
      </c>
      <c r="K304" s="4" t="e">
        <f t="shared" si="63"/>
        <v>#N/A</v>
      </c>
      <c r="M304" s="12">
        <f t="shared" si="52"/>
        <v>0</v>
      </c>
      <c r="R304" s="12">
        <f t="shared" si="54"/>
        <v>0</v>
      </c>
      <c r="S304" s="9"/>
      <c r="T304" s="9"/>
    </row>
    <row r="305" spans="3:20" ht="15" customHeight="1">
      <c r="C305" t="e">
        <f>INDEX('Liste '!$A$2:$D$168,MATCH(D305,'Liste '!$A$2:$A$168,0),2)</f>
        <v>#N/A</v>
      </c>
      <c r="E305" t="e">
        <f>INDEX('Liste '!$A$2:$D$168,MATCH(D305,'Liste '!$A$2:$A$168,0),3)</f>
        <v>#N/A</v>
      </c>
      <c r="F305" s="16" t="e">
        <f>INDEX('Liste '!$A$2:$D$168,MATCH(D305,'Liste '!$A$2:$A$168,0),4)</f>
        <v>#N/A</v>
      </c>
      <c r="G305" s="29"/>
      <c r="H305" s="4" t="e">
        <f t="shared" si="53"/>
        <v>#N/A</v>
      </c>
      <c r="I305" s="4" t="e">
        <f t="shared" si="58"/>
        <v>#N/A</v>
      </c>
      <c r="J305" s="4" t="e">
        <f t="shared" si="64"/>
        <v>#N/A</v>
      </c>
      <c r="K305" s="4" t="e">
        <f t="shared" si="63"/>
        <v>#N/A</v>
      </c>
      <c r="M305" s="12">
        <f t="shared" si="52"/>
        <v>0</v>
      </c>
      <c r="R305" s="12">
        <f t="shared" si="54"/>
        <v>0</v>
      </c>
      <c r="S305" s="9"/>
      <c r="T305" s="9"/>
    </row>
    <row r="306" spans="3:20" ht="15" customHeight="1">
      <c r="C306" t="e">
        <f>INDEX('Liste '!$A$2:$D$168,MATCH(D306,'Liste '!$A$2:$A$168,0),2)</f>
        <v>#N/A</v>
      </c>
      <c r="E306" t="e">
        <f>INDEX('Liste '!$A$2:$D$168,MATCH(D306,'Liste '!$A$2:$A$168,0),3)</f>
        <v>#N/A</v>
      </c>
      <c r="F306" s="16" t="e">
        <f>INDEX('Liste '!$A$2:$D$168,MATCH(D306,'Liste '!$A$2:$A$168,0),4)</f>
        <v>#N/A</v>
      </c>
      <c r="G306" s="29"/>
      <c r="H306" s="4" t="e">
        <f t="shared" si="53"/>
        <v>#N/A</v>
      </c>
      <c r="I306" s="4" t="e">
        <f t="shared" si="58"/>
        <v>#N/A</v>
      </c>
      <c r="J306" s="4" t="e">
        <f t="shared" si="64"/>
        <v>#N/A</v>
      </c>
      <c r="K306" s="4" t="e">
        <f t="shared" si="63"/>
        <v>#N/A</v>
      </c>
      <c r="M306" s="12">
        <f t="shared" si="52"/>
        <v>0</v>
      </c>
      <c r="R306" s="12">
        <f t="shared" si="54"/>
        <v>0</v>
      </c>
      <c r="S306" s="9"/>
      <c r="T306" s="9"/>
    </row>
    <row r="307" spans="3:20" ht="15" customHeight="1">
      <c r="C307" t="e">
        <f>INDEX('Liste '!$A$2:$D$168,MATCH(D307,'Liste '!$A$2:$A$168,0),2)</f>
        <v>#N/A</v>
      </c>
      <c r="E307" t="e">
        <f>INDEX('Liste '!$A$2:$D$168,MATCH(D307,'Liste '!$A$2:$A$168,0),3)</f>
        <v>#N/A</v>
      </c>
      <c r="F307" s="16" t="e">
        <f>INDEX('Liste '!$A$2:$D$168,MATCH(D307,'Liste '!$A$2:$A$168,0),4)</f>
        <v>#N/A</v>
      </c>
      <c r="G307" s="29"/>
      <c r="H307" s="4" t="e">
        <f t="shared" si="53"/>
        <v>#N/A</v>
      </c>
      <c r="I307" s="4" t="e">
        <f t="shared" si="58"/>
        <v>#N/A</v>
      </c>
      <c r="J307" s="4" t="e">
        <f t="shared" si="64"/>
        <v>#N/A</v>
      </c>
      <c r="K307" s="4" t="e">
        <f t="shared" si="63"/>
        <v>#N/A</v>
      </c>
      <c r="M307" s="12">
        <f t="shared" si="52"/>
        <v>0</v>
      </c>
      <c r="R307" s="12">
        <f t="shared" si="54"/>
        <v>0</v>
      </c>
      <c r="S307" s="9"/>
      <c r="T307" s="9"/>
    </row>
    <row r="308" spans="3:20" ht="15" customHeight="1">
      <c r="C308" t="e">
        <f>INDEX('Liste '!$A$2:$D$168,MATCH(D308,'Liste '!$A$2:$A$168,0),2)</f>
        <v>#N/A</v>
      </c>
      <c r="E308" t="e">
        <f>INDEX('Liste '!$A$2:$D$168,MATCH(D308,'Liste '!$A$2:$A$168,0),3)</f>
        <v>#N/A</v>
      </c>
      <c r="F308" s="16" t="e">
        <f>INDEX('Liste '!$A$2:$D$168,MATCH(D308,'Liste '!$A$2:$A$168,0),4)</f>
        <v>#N/A</v>
      </c>
      <c r="G308" s="29"/>
      <c r="H308" s="4" t="e">
        <f t="shared" si="53"/>
        <v>#N/A</v>
      </c>
      <c r="I308" s="4" t="e">
        <f t="shared" si="58"/>
        <v>#N/A</v>
      </c>
      <c r="J308" s="4" t="e">
        <f t="shared" ref="J308" si="66">K307</f>
        <v>#N/A</v>
      </c>
      <c r="K308" s="4" t="e">
        <f t="shared" ref="K308" si="67">J308-H308</f>
        <v>#N/A</v>
      </c>
      <c r="M308" s="12">
        <f t="shared" si="52"/>
        <v>0</v>
      </c>
      <c r="R308" s="12">
        <f t="shared" si="54"/>
        <v>0</v>
      </c>
      <c r="S308" s="9"/>
      <c r="T308" s="9"/>
    </row>
    <row r="309" spans="3:20" ht="15" customHeight="1">
      <c r="C309" t="e">
        <f>INDEX('Liste '!$A$2:$D$168,MATCH(D309,'Liste '!$A$2:$A$168,0),2)</f>
        <v>#N/A</v>
      </c>
      <c r="E309" t="e">
        <f>INDEX('Liste '!$A$2:$D$168,MATCH(D309,'Liste '!$A$2:$A$168,0),3)</f>
        <v>#N/A</v>
      </c>
      <c r="F309" s="3" t="e">
        <f>INDEX('Liste '!$A$2:$D$168,MATCH(D309,'Liste '!$A$2:$A$168,0),4)</f>
        <v>#N/A</v>
      </c>
      <c r="H309" s="4" t="e">
        <f t="shared" si="53"/>
        <v>#N/A</v>
      </c>
      <c r="I309" s="4" t="e">
        <f t="shared" si="58"/>
        <v>#N/A</v>
      </c>
      <c r="J309" s="4" t="e">
        <f>K307</f>
        <v>#N/A</v>
      </c>
      <c r="K309" s="4" t="e">
        <f t="shared" si="63"/>
        <v>#N/A</v>
      </c>
      <c r="M309" s="12">
        <f t="shared" si="52"/>
        <v>0</v>
      </c>
      <c r="R309" s="12">
        <f t="shared" si="54"/>
        <v>0</v>
      </c>
      <c r="S309" s="9"/>
      <c r="T309" s="9"/>
    </row>
    <row r="310" spans="3:20" ht="15" customHeight="1">
      <c r="C310" t="e">
        <f>INDEX('Liste '!$A$2:$D$168,MATCH(D310,'Liste '!$A$2:$A$168,0),2)</f>
        <v>#N/A</v>
      </c>
      <c r="E310" t="e">
        <f>INDEX('Liste '!$A$2:$D$168,MATCH(D310,'Liste '!$A$2:$A$168,0),3)</f>
        <v>#N/A</v>
      </c>
      <c r="F310" s="3" t="e">
        <f>INDEX('Liste '!$A$2:$D$168,MATCH(D310,'Liste '!$A$2:$A$168,0),4)</f>
        <v>#N/A</v>
      </c>
      <c r="H310" s="4" t="e">
        <f t="shared" si="53"/>
        <v>#N/A</v>
      </c>
      <c r="I310" s="4" t="e">
        <f t="shared" si="58"/>
        <v>#N/A</v>
      </c>
      <c r="J310" s="4" t="e">
        <f t="shared" si="64"/>
        <v>#N/A</v>
      </c>
      <c r="K310" s="4" t="e">
        <f t="shared" si="63"/>
        <v>#N/A</v>
      </c>
      <c r="M310" s="12">
        <f t="shared" si="52"/>
        <v>0</v>
      </c>
      <c r="R310" s="12">
        <f t="shared" si="54"/>
        <v>0</v>
      </c>
      <c r="S310" s="9"/>
      <c r="T310" s="9"/>
    </row>
    <row r="311" spans="3:20" ht="15" customHeight="1">
      <c r="C311" t="e">
        <f>INDEX('Liste '!$A$2:$D$168,MATCH(D311,'Liste '!$A$2:$A$168,0),2)</f>
        <v>#N/A</v>
      </c>
      <c r="E311" t="e">
        <f>INDEX('Liste '!$A$2:$D$168,MATCH(D311,'Liste '!$A$2:$A$168,0),3)</f>
        <v>#N/A</v>
      </c>
      <c r="F311" s="3" t="e">
        <f>INDEX('Liste '!$A$2:$D$168,MATCH(D311,'Liste '!$A$2:$A$168,0),4)</f>
        <v>#N/A</v>
      </c>
      <c r="H311" s="4" t="e">
        <f t="shared" si="53"/>
        <v>#N/A</v>
      </c>
      <c r="I311" s="4" t="e">
        <f t="shared" si="58"/>
        <v>#N/A</v>
      </c>
      <c r="J311" s="4" t="e">
        <f t="shared" ref="J311" si="68">K310</f>
        <v>#N/A</v>
      </c>
      <c r="K311" s="4" t="e">
        <f t="shared" ref="K311" si="69">J311-H311</f>
        <v>#N/A</v>
      </c>
      <c r="M311" s="12">
        <f t="shared" si="52"/>
        <v>0</v>
      </c>
      <c r="R311" s="12">
        <f t="shared" si="54"/>
        <v>0</v>
      </c>
      <c r="S311" s="9"/>
      <c r="T311" s="9"/>
    </row>
    <row r="312" spans="3:20" ht="15" customHeight="1">
      <c r="C312" t="e">
        <f>INDEX('Liste '!$A$2:$D$168,MATCH(D312,'Liste '!$A$2:$A$168,0),2)</f>
        <v>#N/A</v>
      </c>
      <c r="E312" t="e">
        <f>INDEX('Liste '!$A$2:$D$168,MATCH(D312,'Liste '!$A$2:$A$168,0),3)</f>
        <v>#N/A</v>
      </c>
      <c r="F312" s="3" t="e">
        <f>INDEX('Liste '!$A$2:$D$168,MATCH(D312,'Liste '!$A$2:$A$168,0),4)</f>
        <v>#N/A</v>
      </c>
      <c r="H312" s="4" t="e">
        <f t="shared" si="53"/>
        <v>#N/A</v>
      </c>
      <c r="I312" s="4" t="e">
        <f t="shared" si="58"/>
        <v>#N/A</v>
      </c>
      <c r="J312" s="4" t="e">
        <f>K310</f>
        <v>#N/A</v>
      </c>
      <c r="K312" s="4" t="e">
        <f t="shared" si="63"/>
        <v>#N/A</v>
      </c>
      <c r="M312" s="12">
        <f t="shared" si="52"/>
        <v>0</v>
      </c>
      <c r="R312" s="12">
        <f t="shared" si="54"/>
        <v>0</v>
      </c>
      <c r="S312" s="9"/>
      <c r="T312" s="9"/>
    </row>
    <row r="313" spans="3:20" ht="15" customHeight="1">
      <c r="C313" t="e">
        <f>INDEX('Liste '!$A$2:$D$168,MATCH(D313,'Liste '!$A$2:$A$168,0),2)</f>
        <v>#N/A</v>
      </c>
      <c r="E313" t="e">
        <f>INDEX('Liste '!$A$2:$D$168,MATCH(D313,'Liste '!$A$2:$A$168,0),3)</f>
        <v>#N/A</v>
      </c>
      <c r="F313" s="3" t="e">
        <f>INDEX('Liste '!$A$2:$D$168,MATCH(D313,'Liste '!$A$2:$A$168,0),4)</f>
        <v>#N/A</v>
      </c>
      <c r="H313" s="4" t="e">
        <f t="shared" si="53"/>
        <v>#N/A</v>
      </c>
      <c r="I313" s="4" t="e">
        <f t="shared" si="58"/>
        <v>#N/A</v>
      </c>
      <c r="J313" s="4" t="e">
        <f>K312</f>
        <v>#N/A</v>
      </c>
      <c r="K313" s="4" t="e">
        <f t="shared" si="63"/>
        <v>#N/A</v>
      </c>
      <c r="M313" s="12">
        <f t="shared" si="52"/>
        <v>0</v>
      </c>
      <c r="R313" s="12">
        <f t="shared" si="54"/>
        <v>0</v>
      </c>
      <c r="S313" s="9"/>
      <c r="T313" s="9"/>
    </row>
    <row r="314" spans="3:20" ht="15" customHeight="1">
      <c r="C314" t="e">
        <f>INDEX('Liste '!$A$2:$D$168,MATCH(D314,'Liste '!$A$2:$A$168,0),2)</f>
        <v>#N/A</v>
      </c>
      <c r="E314" t="e">
        <f>INDEX('Liste '!$A$2:$D$168,MATCH(D314,'Liste '!$A$2:$A$168,0),3)</f>
        <v>#N/A</v>
      </c>
      <c r="F314" s="3" t="e">
        <f>INDEX('Liste '!$A$2:$D$168,MATCH(D314,'Liste '!$A$2:$A$168,0),4)</f>
        <v>#N/A</v>
      </c>
      <c r="H314" s="4" t="e">
        <f t="shared" si="53"/>
        <v>#N/A</v>
      </c>
      <c r="I314" s="4" t="e">
        <f t="shared" si="58"/>
        <v>#N/A</v>
      </c>
      <c r="J314" s="4" t="e">
        <f t="shared" ref="J314:J325" si="70">K313</f>
        <v>#N/A</v>
      </c>
      <c r="K314" s="4" t="e">
        <f t="shared" si="63"/>
        <v>#N/A</v>
      </c>
      <c r="M314" s="12">
        <f t="shared" si="52"/>
        <v>0</v>
      </c>
      <c r="R314" s="12">
        <f t="shared" si="54"/>
        <v>0</v>
      </c>
      <c r="S314" s="9"/>
      <c r="T314" s="9"/>
    </row>
    <row r="315" spans="3:20" ht="15" customHeight="1">
      <c r="C315" t="e">
        <f>INDEX('Liste '!$A$2:$D$168,MATCH(D315,'Liste '!$A$2:$A$168,0),2)</f>
        <v>#N/A</v>
      </c>
      <c r="E315" t="e">
        <f>INDEX('Liste '!$A$2:$D$168,MATCH(D315,'Liste '!$A$2:$A$168,0),3)</f>
        <v>#N/A</v>
      </c>
      <c r="F315" s="3" t="e">
        <f>INDEX('Liste '!$A$2:$D$168,MATCH(D315,'Liste '!$A$2:$A$168,0),4)</f>
        <v>#N/A</v>
      </c>
      <c r="H315" s="4" t="e">
        <f t="shared" si="53"/>
        <v>#N/A</v>
      </c>
      <c r="I315" s="4" t="e">
        <f t="shared" si="58"/>
        <v>#N/A</v>
      </c>
      <c r="J315" s="4" t="e">
        <f t="shared" si="70"/>
        <v>#N/A</v>
      </c>
      <c r="K315" s="4" t="e">
        <f t="shared" si="63"/>
        <v>#N/A</v>
      </c>
      <c r="M315" s="12">
        <f t="shared" si="52"/>
        <v>0</v>
      </c>
      <c r="R315" s="12">
        <f t="shared" si="54"/>
        <v>0</v>
      </c>
      <c r="S315" s="9"/>
      <c r="T315" s="9"/>
    </row>
    <row r="316" spans="3:20" ht="15" customHeight="1">
      <c r="C316" t="e">
        <f>INDEX('Liste '!$A$2:$D$168,MATCH(D316,'Liste '!$A$2:$A$168,0),2)</f>
        <v>#N/A</v>
      </c>
      <c r="E316" t="e">
        <f>INDEX('Liste '!$A$2:$D$168,MATCH(D316,'Liste '!$A$2:$A$168,0),3)</f>
        <v>#N/A</v>
      </c>
      <c r="F316" s="3" t="e">
        <f>INDEX('Liste '!$A$2:$D$168,MATCH(D316,'Liste '!$A$2:$A$168,0),4)</f>
        <v>#N/A</v>
      </c>
      <c r="H316" s="4" t="e">
        <f t="shared" si="53"/>
        <v>#N/A</v>
      </c>
      <c r="I316" s="4" t="e">
        <f t="shared" si="58"/>
        <v>#N/A</v>
      </c>
      <c r="J316" s="4" t="e">
        <f t="shared" si="70"/>
        <v>#N/A</v>
      </c>
      <c r="K316" s="4" t="e">
        <f t="shared" si="63"/>
        <v>#N/A</v>
      </c>
      <c r="M316" s="12">
        <f t="shared" si="52"/>
        <v>0</v>
      </c>
      <c r="R316" s="12">
        <f t="shared" si="54"/>
        <v>0</v>
      </c>
      <c r="S316" s="9"/>
      <c r="T316" s="9"/>
    </row>
    <row r="317" spans="3:20" ht="15" customHeight="1">
      <c r="C317" t="e">
        <f>INDEX('Liste '!$A$2:$D$168,MATCH(D317,'Liste '!$A$2:$A$168,0),2)</f>
        <v>#N/A</v>
      </c>
      <c r="E317" t="e">
        <f>INDEX('Liste '!$A$2:$D$168,MATCH(D317,'Liste '!$A$2:$A$168,0),3)</f>
        <v>#N/A</v>
      </c>
      <c r="F317" s="3" t="e">
        <f>INDEX('Liste '!$A$2:$D$168,MATCH(D317,'Liste '!$A$2:$A$168,0),4)</f>
        <v>#N/A</v>
      </c>
      <c r="H317" s="4" t="e">
        <f t="shared" si="53"/>
        <v>#N/A</v>
      </c>
      <c r="I317" s="4" t="e">
        <f t="shared" si="58"/>
        <v>#N/A</v>
      </c>
      <c r="J317" s="4" t="e">
        <f t="shared" si="70"/>
        <v>#N/A</v>
      </c>
      <c r="K317" s="4" t="e">
        <f t="shared" si="63"/>
        <v>#N/A</v>
      </c>
      <c r="M317" s="12">
        <f t="shared" si="52"/>
        <v>0</v>
      </c>
      <c r="R317" s="12">
        <f t="shared" si="54"/>
        <v>0</v>
      </c>
      <c r="S317" s="9"/>
      <c r="T317" s="9"/>
    </row>
    <row r="318" spans="3:20" ht="15" customHeight="1">
      <c r="C318" t="e">
        <f>INDEX('Liste '!$A$2:$D$168,MATCH(D318,'Liste '!$A$2:$A$168,0),2)</f>
        <v>#N/A</v>
      </c>
      <c r="E318" t="e">
        <f>INDEX('Liste '!$A$2:$D$168,MATCH(D318,'Liste '!$A$2:$A$168,0),3)</f>
        <v>#N/A</v>
      </c>
      <c r="F318" s="3" t="e">
        <f>INDEX('Liste '!$A$2:$D$168,MATCH(D318,'Liste '!$A$2:$A$168,0),4)</f>
        <v>#N/A</v>
      </c>
      <c r="H318" s="4" t="e">
        <f t="shared" si="53"/>
        <v>#N/A</v>
      </c>
      <c r="I318" s="4" t="e">
        <f t="shared" si="58"/>
        <v>#N/A</v>
      </c>
      <c r="J318" s="4" t="e">
        <f t="shared" si="70"/>
        <v>#N/A</v>
      </c>
      <c r="K318" s="4" t="e">
        <f t="shared" si="63"/>
        <v>#N/A</v>
      </c>
      <c r="M318" s="12">
        <f t="shared" ref="M318:M381" si="71">L318-G318</f>
        <v>0</v>
      </c>
      <c r="R318" s="12">
        <f t="shared" si="54"/>
        <v>0</v>
      </c>
      <c r="S318" s="9"/>
      <c r="T318" s="9"/>
    </row>
    <row r="319" spans="3:20" ht="15" customHeight="1">
      <c r="C319" t="e">
        <f>INDEX('Liste '!$A$2:$D$168,MATCH(D319,'Liste '!$A$2:$A$168,0),2)</f>
        <v>#N/A</v>
      </c>
      <c r="E319" t="e">
        <f>INDEX('Liste '!$A$2:$D$168,MATCH(D319,'Liste '!$A$2:$A$168,0),3)</f>
        <v>#N/A</v>
      </c>
      <c r="F319" s="3" t="e">
        <f>INDEX('Liste '!$A$2:$D$168,MATCH(D319,'Liste '!$A$2:$A$168,0),4)</f>
        <v>#N/A</v>
      </c>
      <c r="H319" s="4" t="e">
        <f t="shared" ref="H319:H382" si="72">F319*G319</f>
        <v>#N/A</v>
      </c>
      <c r="I319" s="4" t="e">
        <f t="shared" si="58"/>
        <v>#N/A</v>
      </c>
      <c r="J319" s="4" t="e">
        <f t="shared" si="70"/>
        <v>#N/A</v>
      </c>
      <c r="K319" s="4" t="e">
        <f t="shared" si="63"/>
        <v>#N/A</v>
      </c>
      <c r="M319" s="12">
        <f t="shared" si="71"/>
        <v>0</v>
      </c>
      <c r="R319" s="12">
        <f t="shared" ref="R319:R382" si="73">N319-O319</f>
        <v>0</v>
      </c>
      <c r="S319" s="9"/>
      <c r="T319" s="9"/>
    </row>
    <row r="320" spans="3:20" ht="15" customHeight="1">
      <c r="C320" t="e">
        <f>INDEX('Liste '!$A$2:$D$168,MATCH(D320,'Liste '!$A$2:$A$168,0),2)</f>
        <v>#N/A</v>
      </c>
      <c r="E320" t="e">
        <f>INDEX('Liste '!$A$2:$D$168,MATCH(D320,'Liste '!$A$2:$A$168,0),3)</f>
        <v>#N/A</v>
      </c>
      <c r="F320" s="3" t="e">
        <f>INDEX('Liste '!$A$2:$D$168,MATCH(D320,'Liste '!$A$2:$A$168,0),4)</f>
        <v>#N/A</v>
      </c>
      <c r="H320" s="4" t="e">
        <f t="shared" si="72"/>
        <v>#N/A</v>
      </c>
      <c r="I320" s="4" t="e">
        <f t="shared" ref="I320:I383" si="74">I319+H320</f>
        <v>#N/A</v>
      </c>
      <c r="J320" s="4" t="e">
        <f t="shared" si="70"/>
        <v>#N/A</v>
      </c>
      <c r="K320" s="4" t="e">
        <f t="shared" si="63"/>
        <v>#N/A</v>
      </c>
      <c r="M320" s="12">
        <f t="shared" si="71"/>
        <v>0</v>
      </c>
      <c r="R320" s="12">
        <f t="shared" si="73"/>
        <v>0</v>
      </c>
      <c r="S320" s="9"/>
      <c r="T320" s="9"/>
    </row>
    <row r="321" spans="1:20" ht="15" customHeight="1">
      <c r="A321" s="83"/>
      <c r="B321" s="81"/>
      <c r="C321" s="81"/>
      <c r="D321" s="81"/>
      <c r="E321" s="84" t="s">
        <v>61</v>
      </c>
      <c r="F321" s="75"/>
      <c r="G321" s="76"/>
      <c r="H321" s="77"/>
      <c r="I321" s="77"/>
      <c r="J321" s="77" t="e">
        <f>K320</f>
        <v>#N/A</v>
      </c>
      <c r="K321" s="77"/>
      <c r="L321" s="78"/>
      <c r="M321" s="79"/>
      <c r="N321" s="80"/>
      <c r="O321" s="80"/>
      <c r="P321" s="80"/>
      <c r="Q321" s="81"/>
      <c r="R321" s="81"/>
      <c r="S321" s="82"/>
      <c r="T321" s="82"/>
    </row>
    <row r="322" spans="1:20" ht="15" customHeight="1">
      <c r="C322" t="e">
        <f>INDEX('Liste '!$A$2:$D$168,MATCH(D322,'Liste '!$A$2:$A$168,0),2)</f>
        <v>#N/A</v>
      </c>
      <c r="E322" t="e">
        <f>INDEX('Liste '!$A$2:$D$168,MATCH(D322,'Liste '!$A$2:$A$168,0),3)</f>
        <v>#N/A</v>
      </c>
      <c r="F322" s="3" t="e">
        <f>INDEX('Liste '!$A$2:$D$168,MATCH(D322,'Liste '!$A$2:$A$168,0),4)</f>
        <v>#N/A</v>
      </c>
      <c r="H322" s="4" t="e">
        <f t="shared" si="72"/>
        <v>#N/A</v>
      </c>
      <c r="I322" s="4" t="e">
        <f t="shared" si="74"/>
        <v>#N/A</v>
      </c>
      <c r="J322" s="4" t="e">
        <f>J321</f>
        <v>#N/A</v>
      </c>
      <c r="K322" s="4" t="e">
        <f t="shared" si="63"/>
        <v>#N/A</v>
      </c>
      <c r="M322" s="12">
        <f t="shared" si="71"/>
        <v>0</v>
      </c>
      <c r="R322" s="12">
        <f t="shared" si="73"/>
        <v>0</v>
      </c>
      <c r="S322" s="9"/>
      <c r="T322" s="9"/>
    </row>
    <row r="323" spans="1:20" ht="15" customHeight="1">
      <c r="C323" t="e">
        <f>INDEX('Liste '!$A$2:$D$168,MATCH(D323,'Liste '!$A$2:$A$168,0),2)</f>
        <v>#N/A</v>
      </c>
      <c r="E323" t="e">
        <f>INDEX('Liste '!$A$2:$D$168,MATCH(D323,'Liste '!$A$2:$A$168,0),3)</f>
        <v>#N/A</v>
      </c>
      <c r="F323" s="3" t="e">
        <f>INDEX('Liste '!$A$2:$D$168,MATCH(D323,'Liste '!$A$2:$A$168,0),4)</f>
        <v>#N/A</v>
      </c>
      <c r="H323" s="4" t="e">
        <f t="shared" si="72"/>
        <v>#N/A</v>
      </c>
      <c r="I323" s="4" t="e">
        <f t="shared" si="74"/>
        <v>#N/A</v>
      </c>
      <c r="J323" s="4" t="e">
        <f t="shared" si="70"/>
        <v>#N/A</v>
      </c>
      <c r="K323" s="4" t="e">
        <f t="shared" si="63"/>
        <v>#N/A</v>
      </c>
      <c r="M323" s="12">
        <f t="shared" si="71"/>
        <v>0</v>
      </c>
      <c r="R323" s="12">
        <f t="shared" si="73"/>
        <v>0</v>
      </c>
      <c r="S323" s="9"/>
      <c r="T323" s="9"/>
    </row>
    <row r="324" spans="1:20" ht="15" customHeight="1">
      <c r="C324" t="e">
        <f>INDEX('Liste '!$A$2:$D$168,MATCH(D324,'Liste '!$A$2:$A$168,0),2)</f>
        <v>#N/A</v>
      </c>
      <c r="E324" t="e">
        <f>INDEX('Liste '!$A$2:$D$168,MATCH(D324,'Liste '!$A$2:$A$168,0),3)</f>
        <v>#N/A</v>
      </c>
      <c r="F324" s="3" t="e">
        <f>INDEX('Liste '!$A$2:$D$168,MATCH(D324,'Liste '!$A$2:$A$168,0),4)</f>
        <v>#N/A</v>
      </c>
      <c r="H324" s="4" t="e">
        <f t="shared" si="72"/>
        <v>#N/A</v>
      </c>
      <c r="I324" s="4" t="e">
        <f t="shared" si="74"/>
        <v>#N/A</v>
      </c>
      <c r="J324" s="4" t="e">
        <f t="shared" si="70"/>
        <v>#N/A</v>
      </c>
      <c r="K324" s="4" t="e">
        <f t="shared" si="63"/>
        <v>#N/A</v>
      </c>
      <c r="M324" s="12">
        <f t="shared" si="71"/>
        <v>0</v>
      </c>
      <c r="R324" s="12">
        <f t="shared" si="73"/>
        <v>0</v>
      </c>
      <c r="S324" s="9"/>
      <c r="T324" s="9"/>
    </row>
    <row r="325" spans="1:20" ht="15" customHeight="1">
      <c r="C325" t="e">
        <f>INDEX('Liste '!$A$2:$D$168,MATCH(D325,'Liste '!$A$2:$A$168,0),2)</f>
        <v>#N/A</v>
      </c>
      <c r="E325" t="e">
        <f>INDEX('Liste '!$A$2:$D$168,MATCH(D325,'Liste '!$A$2:$A$168,0),3)</f>
        <v>#N/A</v>
      </c>
      <c r="F325" s="3" t="e">
        <f>INDEX('Liste '!$A$2:$D$168,MATCH(D325,'Liste '!$A$2:$A$168,0),4)</f>
        <v>#N/A</v>
      </c>
      <c r="H325" s="4" t="e">
        <f t="shared" si="72"/>
        <v>#N/A</v>
      </c>
      <c r="I325" s="4" t="e">
        <f t="shared" si="74"/>
        <v>#N/A</v>
      </c>
      <c r="J325" s="4" t="e">
        <f t="shared" si="70"/>
        <v>#N/A</v>
      </c>
      <c r="K325" s="4" t="e">
        <f t="shared" si="63"/>
        <v>#N/A</v>
      </c>
      <c r="M325" s="12">
        <f t="shared" si="71"/>
        <v>0</v>
      </c>
      <c r="R325" s="12">
        <f t="shared" si="73"/>
        <v>0</v>
      </c>
      <c r="S325" s="9"/>
      <c r="T325" s="9"/>
    </row>
    <row r="326" spans="1:20" ht="15" customHeight="1">
      <c r="C326" t="e">
        <f>INDEX('Liste '!$A$2:$D$168,MATCH(D326,'Liste '!$A$2:$A$168,0),2)</f>
        <v>#N/A</v>
      </c>
      <c r="E326" t="e">
        <f>INDEX('Liste '!$A$2:$D$168,MATCH(D326,'Liste '!$A$2:$A$168,0),3)</f>
        <v>#N/A</v>
      </c>
      <c r="F326" s="3" t="e">
        <f>INDEX('Liste '!$A$2:$D$168,MATCH(D326,'Liste '!$A$2:$A$168,0),4)</f>
        <v>#N/A</v>
      </c>
      <c r="H326" s="4" t="e">
        <f t="shared" si="72"/>
        <v>#N/A</v>
      </c>
      <c r="I326" s="4" t="e">
        <f t="shared" si="74"/>
        <v>#N/A</v>
      </c>
      <c r="J326" s="4" t="e">
        <f t="shared" ref="J326" si="75">K325</f>
        <v>#N/A</v>
      </c>
      <c r="K326" s="4" t="e">
        <f t="shared" ref="K326" si="76">J326-H326</f>
        <v>#N/A</v>
      </c>
      <c r="M326" s="12">
        <f t="shared" si="71"/>
        <v>0</v>
      </c>
      <c r="R326" s="12">
        <f t="shared" si="73"/>
        <v>0</v>
      </c>
      <c r="S326" s="9"/>
      <c r="T326" s="9"/>
    </row>
    <row r="327" spans="1:20" ht="15" customHeight="1">
      <c r="C327" t="e">
        <f>INDEX('Liste '!$A$2:$D$168,MATCH(D327,'Liste '!$A$2:$A$168,0),2)</f>
        <v>#N/A</v>
      </c>
      <c r="E327" t="e">
        <f>INDEX('Liste '!$A$2:$D$168,MATCH(D327,'Liste '!$A$2:$A$168,0),3)</f>
        <v>#N/A</v>
      </c>
      <c r="F327" s="3" t="e">
        <f>INDEX('Liste '!$A$2:$D$168,MATCH(D327,'Liste '!$A$2:$A$168,0),4)</f>
        <v>#N/A</v>
      </c>
      <c r="H327" s="4" t="e">
        <f t="shared" si="72"/>
        <v>#N/A</v>
      </c>
      <c r="I327" s="4" t="e">
        <f t="shared" si="74"/>
        <v>#N/A</v>
      </c>
      <c r="J327" s="4" t="e">
        <f t="shared" ref="J327:J345" si="77">K306</f>
        <v>#N/A</v>
      </c>
      <c r="K327" s="4" t="e">
        <f t="shared" ref="K327:K345" si="78">J327-H327</f>
        <v>#N/A</v>
      </c>
      <c r="M327" s="12">
        <f t="shared" si="71"/>
        <v>0</v>
      </c>
      <c r="R327" s="12">
        <f t="shared" si="73"/>
        <v>0</v>
      </c>
      <c r="S327" s="9"/>
      <c r="T327" s="9"/>
    </row>
    <row r="328" spans="1:20" ht="15" customHeight="1">
      <c r="C328" t="e">
        <f>INDEX('Liste '!$A$2:$D$168,MATCH(D328,'Liste '!$A$2:$A$168,0),2)</f>
        <v>#N/A</v>
      </c>
      <c r="E328" t="e">
        <f>INDEX('Liste '!$A$2:$D$168,MATCH(D328,'Liste '!$A$2:$A$168,0),3)</f>
        <v>#N/A</v>
      </c>
      <c r="F328" s="3" t="e">
        <f>INDEX('Liste '!$A$2:$D$168,MATCH(D328,'Liste '!$A$2:$A$168,0),4)</f>
        <v>#N/A</v>
      </c>
      <c r="H328" s="4" t="e">
        <f t="shared" si="72"/>
        <v>#N/A</v>
      </c>
      <c r="I328" s="4" t="e">
        <f t="shared" si="74"/>
        <v>#N/A</v>
      </c>
      <c r="J328" s="4" t="e">
        <f t="shared" si="77"/>
        <v>#N/A</v>
      </c>
      <c r="K328" s="4" t="e">
        <f t="shared" si="78"/>
        <v>#N/A</v>
      </c>
      <c r="M328" s="12">
        <f t="shared" si="71"/>
        <v>0</v>
      </c>
      <c r="R328" s="12">
        <f t="shared" si="73"/>
        <v>0</v>
      </c>
      <c r="S328" s="9"/>
      <c r="T328" s="9"/>
    </row>
    <row r="329" spans="1:20" ht="15" customHeight="1">
      <c r="C329" t="e">
        <f>INDEX('Liste '!$A$2:$D$168,MATCH(D329,'Liste '!$A$2:$A$168,0),2)</f>
        <v>#N/A</v>
      </c>
      <c r="E329" t="e">
        <f>INDEX('Liste '!$A$2:$D$168,MATCH(D329,'Liste '!$A$2:$A$168,0),3)</f>
        <v>#N/A</v>
      </c>
      <c r="F329" s="3" t="e">
        <f>INDEX('Liste '!$A$2:$D$168,MATCH(D329,'Liste '!$A$2:$A$168,0),4)</f>
        <v>#N/A</v>
      </c>
      <c r="H329" s="4" t="e">
        <f t="shared" si="72"/>
        <v>#N/A</v>
      </c>
      <c r="I329" s="4" t="e">
        <f t="shared" si="74"/>
        <v>#N/A</v>
      </c>
      <c r="J329" s="4" t="e">
        <f t="shared" si="77"/>
        <v>#N/A</v>
      </c>
      <c r="K329" s="4" t="e">
        <f t="shared" si="78"/>
        <v>#N/A</v>
      </c>
      <c r="M329" s="12">
        <f t="shared" si="71"/>
        <v>0</v>
      </c>
      <c r="R329" s="12">
        <f t="shared" si="73"/>
        <v>0</v>
      </c>
      <c r="S329" s="9"/>
      <c r="T329" s="9"/>
    </row>
    <row r="330" spans="1:20" ht="15" customHeight="1">
      <c r="C330" t="e">
        <f>INDEX('Liste '!$A$2:$D$168,MATCH(D330,'Liste '!$A$2:$A$168,0),2)</f>
        <v>#N/A</v>
      </c>
      <c r="E330" t="e">
        <f>INDEX('Liste '!$A$2:$D$168,MATCH(D330,'Liste '!$A$2:$A$168,0),3)</f>
        <v>#N/A</v>
      </c>
      <c r="F330" s="3" t="e">
        <f>INDEX('Liste '!$A$2:$D$168,MATCH(D330,'Liste '!$A$2:$A$168,0),4)</f>
        <v>#N/A</v>
      </c>
      <c r="H330" s="4" t="e">
        <f t="shared" si="72"/>
        <v>#N/A</v>
      </c>
      <c r="I330" s="4" t="e">
        <f t="shared" si="74"/>
        <v>#N/A</v>
      </c>
      <c r="J330" s="4" t="e">
        <f t="shared" si="77"/>
        <v>#N/A</v>
      </c>
      <c r="K330" s="4" t="e">
        <f t="shared" si="78"/>
        <v>#N/A</v>
      </c>
      <c r="M330" s="12">
        <f t="shared" si="71"/>
        <v>0</v>
      </c>
      <c r="R330" s="12">
        <f t="shared" si="73"/>
        <v>0</v>
      </c>
      <c r="S330" s="9"/>
      <c r="T330" s="9"/>
    </row>
    <row r="331" spans="1:20" ht="15" customHeight="1">
      <c r="C331" t="e">
        <f>INDEX('Liste '!$A$2:$D$168,MATCH(D331,'Liste '!$A$2:$A$168,0),2)</f>
        <v>#N/A</v>
      </c>
      <c r="E331" t="e">
        <f>INDEX('Liste '!$A$2:$D$168,MATCH(D331,'Liste '!$A$2:$A$168,0),3)</f>
        <v>#N/A</v>
      </c>
      <c r="F331" s="3" t="e">
        <f>INDEX('Liste '!$A$2:$D$168,MATCH(D331,'Liste '!$A$2:$A$168,0),4)</f>
        <v>#N/A</v>
      </c>
      <c r="H331" s="4" t="e">
        <f t="shared" si="72"/>
        <v>#N/A</v>
      </c>
      <c r="I331" s="4" t="e">
        <f t="shared" si="74"/>
        <v>#N/A</v>
      </c>
      <c r="J331" s="4" t="e">
        <f t="shared" si="77"/>
        <v>#N/A</v>
      </c>
      <c r="K331" s="4" t="e">
        <f t="shared" si="78"/>
        <v>#N/A</v>
      </c>
      <c r="M331" s="12">
        <f t="shared" si="71"/>
        <v>0</v>
      </c>
      <c r="R331" s="12">
        <f t="shared" si="73"/>
        <v>0</v>
      </c>
      <c r="S331" s="9"/>
      <c r="T331" s="9"/>
    </row>
    <row r="332" spans="1:20" ht="15" customHeight="1">
      <c r="C332" t="e">
        <f>INDEX('Liste '!$A$2:$D$168,MATCH(D332,'Liste '!$A$2:$A$168,0),2)</f>
        <v>#N/A</v>
      </c>
      <c r="E332" t="e">
        <f>INDEX('Liste '!$A$2:$D$168,MATCH(D332,'Liste '!$A$2:$A$168,0),3)</f>
        <v>#N/A</v>
      </c>
      <c r="F332" s="3" t="e">
        <f>INDEX('Liste '!$A$2:$D$168,MATCH(D332,'Liste '!$A$2:$A$168,0),4)</f>
        <v>#N/A</v>
      </c>
      <c r="H332" s="4" t="e">
        <f t="shared" si="72"/>
        <v>#N/A</v>
      </c>
      <c r="I332" s="4" t="e">
        <f t="shared" si="74"/>
        <v>#N/A</v>
      </c>
      <c r="J332" s="4" t="e">
        <f t="shared" si="77"/>
        <v>#N/A</v>
      </c>
      <c r="K332" s="4" t="e">
        <f t="shared" si="78"/>
        <v>#N/A</v>
      </c>
      <c r="M332" s="12">
        <f t="shared" si="71"/>
        <v>0</v>
      </c>
      <c r="R332" s="12">
        <f t="shared" si="73"/>
        <v>0</v>
      </c>
      <c r="S332" s="9"/>
      <c r="T332" s="9"/>
    </row>
    <row r="333" spans="1:20" ht="15" customHeight="1">
      <c r="C333" t="e">
        <f>INDEX('Liste '!$A$2:$D$168,MATCH(D333,'Liste '!$A$2:$A$168,0),2)</f>
        <v>#N/A</v>
      </c>
      <c r="E333" t="e">
        <f>INDEX('Liste '!$A$2:$D$168,MATCH(D333,'Liste '!$A$2:$A$168,0),3)</f>
        <v>#N/A</v>
      </c>
      <c r="F333" s="3" t="e">
        <f>INDEX('Liste '!$A$2:$D$168,MATCH(D333,'Liste '!$A$2:$A$168,0),4)</f>
        <v>#N/A</v>
      </c>
      <c r="H333" s="4" t="e">
        <f t="shared" si="72"/>
        <v>#N/A</v>
      </c>
      <c r="I333" s="4" t="e">
        <f t="shared" si="74"/>
        <v>#N/A</v>
      </c>
      <c r="J333" s="4" t="e">
        <f t="shared" si="77"/>
        <v>#N/A</v>
      </c>
      <c r="K333" s="4" t="e">
        <f t="shared" si="78"/>
        <v>#N/A</v>
      </c>
      <c r="M333" s="12">
        <f t="shared" si="71"/>
        <v>0</v>
      </c>
      <c r="R333" s="12">
        <f t="shared" si="73"/>
        <v>0</v>
      </c>
      <c r="S333" s="9"/>
      <c r="T333" s="9"/>
    </row>
    <row r="334" spans="1:20" ht="15" customHeight="1">
      <c r="C334" t="e">
        <f>INDEX('Liste '!$A$2:$D$168,MATCH(D334,'Liste '!$A$2:$A$168,0),2)</f>
        <v>#N/A</v>
      </c>
      <c r="E334" t="e">
        <f>INDEX('Liste '!$A$2:$D$168,MATCH(D334,'Liste '!$A$2:$A$168,0),3)</f>
        <v>#N/A</v>
      </c>
      <c r="F334" s="3" t="e">
        <f>INDEX('Liste '!$A$2:$D$168,MATCH(D334,'Liste '!$A$2:$A$168,0),4)</f>
        <v>#N/A</v>
      </c>
      <c r="H334" s="4" t="e">
        <f t="shared" si="72"/>
        <v>#N/A</v>
      </c>
      <c r="I334" s="4" t="e">
        <f t="shared" si="74"/>
        <v>#N/A</v>
      </c>
      <c r="J334" s="4" t="e">
        <f t="shared" si="77"/>
        <v>#N/A</v>
      </c>
      <c r="K334" s="4" t="e">
        <f t="shared" si="78"/>
        <v>#N/A</v>
      </c>
      <c r="M334" s="12">
        <f t="shared" si="71"/>
        <v>0</v>
      </c>
      <c r="R334" s="12">
        <f t="shared" si="73"/>
        <v>0</v>
      </c>
      <c r="S334" s="9"/>
      <c r="T334" s="9"/>
    </row>
    <row r="335" spans="1:20" ht="15" customHeight="1">
      <c r="C335" t="e">
        <f>INDEX('Liste '!$A$2:$D$168,MATCH(D335,'Liste '!$A$2:$A$168,0),2)</f>
        <v>#N/A</v>
      </c>
      <c r="E335" t="e">
        <f>INDEX('Liste '!$A$2:$D$168,MATCH(D335,'Liste '!$A$2:$A$168,0),3)</f>
        <v>#N/A</v>
      </c>
      <c r="F335" s="3" t="e">
        <f>INDEX('Liste '!$A$2:$D$168,MATCH(D335,'Liste '!$A$2:$A$168,0),4)</f>
        <v>#N/A</v>
      </c>
      <c r="H335" s="4" t="e">
        <f t="shared" si="72"/>
        <v>#N/A</v>
      </c>
      <c r="I335" s="4" t="e">
        <f t="shared" si="74"/>
        <v>#N/A</v>
      </c>
      <c r="J335" s="4" t="e">
        <f t="shared" si="77"/>
        <v>#N/A</v>
      </c>
      <c r="K335" s="4" t="e">
        <f t="shared" si="78"/>
        <v>#N/A</v>
      </c>
      <c r="M335" s="12">
        <f t="shared" si="71"/>
        <v>0</v>
      </c>
      <c r="R335" s="12">
        <f t="shared" si="73"/>
        <v>0</v>
      </c>
      <c r="S335" s="9"/>
      <c r="T335" s="9"/>
    </row>
    <row r="336" spans="1:20" ht="15" customHeight="1">
      <c r="C336" t="e">
        <f>INDEX('Liste '!$A$2:$D$168,MATCH(D336,'Liste '!$A$2:$A$168,0),2)</f>
        <v>#N/A</v>
      </c>
      <c r="E336" t="e">
        <f>INDEX('Liste '!$A$2:$D$168,MATCH(D336,'Liste '!$A$2:$A$168,0),3)</f>
        <v>#N/A</v>
      </c>
      <c r="F336" s="3" t="e">
        <f>INDEX('Liste '!$A$2:$D$168,MATCH(D336,'Liste '!$A$2:$A$168,0),4)</f>
        <v>#N/A</v>
      </c>
      <c r="H336" s="4" t="e">
        <f t="shared" si="72"/>
        <v>#N/A</v>
      </c>
      <c r="I336" s="4" t="e">
        <f t="shared" si="74"/>
        <v>#N/A</v>
      </c>
      <c r="J336" s="4" t="e">
        <f t="shared" si="77"/>
        <v>#N/A</v>
      </c>
      <c r="K336" s="4" t="e">
        <f t="shared" si="78"/>
        <v>#N/A</v>
      </c>
      <c r="M336" s="12">
        <f t="shared" si="71"/>
        <v>0</v>
      </c>
      <c r="R336" s="12">
        <f t="shared" si="73"/>
        <v>0</v>
      </c>
      <c r="S336" s="9"/>
      <c r="T336" s="9"/>
    </row>
    <row r="337" spans="3:20" ht="15" customHeight="1">
      <c r="C337" t="e">
        <f>INDEX('Liste '!$A$2:$D$168,MATCH(D337,'Liste '!$A$2:$A$168,0),2)</f>
        <v>#N/A</v>
      </c>
      <c r="E337" t="e">
        <f>INDEX('Liste '!$A$2:$D$168,MATCH(D337,'Liste '!$A$2:$A$168,0),3)</f>
        <v>#N/A</v>
      </c>
      <c r="F337" s="3" t="e">
        <f>INDEX('Liste '!$A$2:$D$168,MATCH(D337,'Liste '!$A$2:$A$168,0),4)</f>
        <v>#N/A</v>
      </c>
      <c r="H337" s="4" t="e">
        <f t="shared" si="72"/>
        <v>#N/A</v>
      </c>
      <c r="I337" s="4" t="e">
        <f t="shared" si="74"/>
        <v>#N/A</v>
      </c>
      <c r="J337" s="4" t="e">
        <f t="shared" si="77"/>
        <v>#N/A</v>
      </c>
      <c r="K337" s="4" t="e">
        <f t="shared" si="78"/>
        <v>#N/A</v>
      </c>
      <c r="M337" s="12">
        <f t="shared" si="71"/>
        <v>0</v>
      </c>
      <c r="R337" s="12">
        <f t="shared" si="73"/>
        <v>0</v>
      </c>
      <c r="S337" s="9"/>
      <c r="T337" s="9"/>
    </row>
    <row r="338" spans="3:20" ht="15" customHeight="1">
      <c r="C338" t="e">
        <f>INDEX('Liste '!$A$2:$D$168,MATCH(D338,'Liste '!$A$2:$A$168,0),2)</f>
        <v>#N/A</v>
      </c>
      <c r="E338" t="e">
        <f>INDEX('Liste '!$A$2:$D$168,MATCH(D338,'Liste '!$A$2:$A$168,0),3)</f>
        <v>#N/A</v>
      </c>
      <c r="F338" s="3" t="e">
        <f>INDEX('Liste '!$A$2:$D$168,MATCH(D338,'Liste '!$A$2:$A$168,0),4)</f>
        <v>#N/A</v>
      </c>
      <c r="H338" s="4" t="e">
        <f t="shared" si="72"/>
        <v>#N/A</v>
      </c>
      <c r="I338" s="4" t="e">
        <f t="shared" si="74"/>
        <v>#N/A</v>
      </c>
      <c r="J338" s="4" t="e">
        <f t="shared" si="77"/>
        <v>#N/A</v>
      </c>
      <c r="K338" s="4" t="e">
        <f t="shared" si="78"/>
        <v>#N/A</v>
      </c>
      <c r="M338" s="12">
        <f t="shared" si="71"/>
        <v>0</v>
      </c>
      <c r="R338" s="12">
        <f t="shared" si="73"/>
        <v>0</v>
      </c>
      <c r="S338" s="9"/>
      <c r="T338" s="9"/>
    </row>
    <row r="339" spans="3:20" ht="15" customHeight="1">
      <c r="C339" t="e">
        <f>INDEX('Liste '!$A$2:$D$168,MATCH(D339,'Liste '!$A$2:$A$168,0),2)</f>
        <v>#N/A</v>
      </c>
      <c r="E339" t="e">
        <f>INDEX('Liste '!$A$2:$D$168,MATCH(D339,'Liste '!$A$2:$A$168,0),3)</f>
        <v>#N/A</v>
      </c>
      <c r="F339" s="3" t="e">
        <f>INDEX('Liste '!$A$2:$D$168,MATCH(D339,'Liste '!$A$2:$A$168,0),4)</f>
        <v>#N/A</v>
      </c>
      <c r="H339" s="4" t="e">
        <f t="shared" si="72"/>
        <v>#N/A</v>
      </c>
      <c r="I339" s="4" t="e">
        <f t="shared" si="74"/>
        <v>#N/A</v>
      </c>
      <c r="J339" s="4" t="e">
        <f t="shared" si="77"/>
        <v>#N/A</v>
      </c>
      <c r="K339" s="4" t="e">
        <f t="shared" si="78"/>
        <v>#N/A</v>
      </c>
      <c r="M339" s="12">
        <f t="shared" si="71"/>
        <v>0</v>
      </c>
      <c r="R339" s="12">
        <f t="shared" si="73"/>
        <v>0</v>
      </c>
      <c r="S339" s="9"/>
      <c r="T339" s="9"/>
    </row>
    <row r="340" spans="3:20" ht="15" customHeight="1">
      <c r="C340" t="e">
        <f>INDEX('Liste '!$A$2:$D$168,MATCH(D340,'Liste '!$A$2:$A$168,0),2)</f>
        <v>#N/A</v>
      </c>
      <c r="E340" t="e">
        <f>INDEX('Liste '!$A$2:$D$168,MATCH(D340,'Liste '!$A$2:$A$168,0),3)</f>
        <v>#N/A</v>
      </c>
      <c r="F340" s="3" t="e">
        <f>INDEX('Liste '!$A$2:$D$168,MATCH(D340,'Liste '!$A$2:$A$168,0),4)</f>
        <v>#N/A</v>
      </c>
      <c r="H340" s="4" t="e">
        <f t="shared" si="72"/>
        <v>#N/A</v>
      </c>
      <c r="I340" s="4" t="e">
        <f t="shared" si="74"/>
        <v>#N/A</v>
      </c>
      <c r="J340" s="4" t="e">
        <f t="shared" si="77"/>
        <v>#N/A</v>
      </c>
      <c r="K340" s="4" t="e">
        <f t="shared" si="78"/>
        <v>#N/A</v>
      </c>
      <c r="M340" s="12">
        <f t="shared" si="71"/>
        <v>0</v>
      </c>
      <c r="R340" s="12">
        <f t="shared" si="73"/>
        <v>0</v>
      </c>
      <c r="S340" s="9"/>
      <c r="T340" s="9"/>
    </row>
    <row r="341" spans="3:20" ht="15" customHeight="1">
      <c r="C341" t="e">
        <f>INDEX('Liste '!$A$2:$D$168,MATCH(D341,'Liste '!$A$2:$A$168,0),2)</f>
        <v>#N/A</v>
      </c>
      <c r="E341" t="e">
        <f>INDEX('Liste '!$A$2:$D$168,MATCH(D341,'Liste '!$A$2:$A$168,0),3)</f>
        <v>#N/A</v>
      </c>
      <c r="F341" s="3" t="e">
        <f>INDEX('Liste '!$A$2:$D$168,MATCH(D341,'Liste '!$A$2:$A$168,0),4)</f>
        <v>#N/A</v>
      </c>
      <c r="H341" s="4" t="e">
        <f t="shared" si="72"/>
        <v>#N/A</v>
      </c>
      <c r="I341" s="4" t="e">
        <f t="shared" si="74"/>
        <v>#N/A</v>
      </c>
      <c r="J341" s="4" t="e">
        <f t="shared" si="77"/>
        <v>#N/A</v>
      </c>
      <c r="K341" s="4" t="e">
        <f t="shared" si="78"/>
        <v>#N/A</v>
      </c>
      <c r="M341" s="12">
        <f t="shared" si="71"/>
        <v>0</v>
      </c>
      <c r="R341" s="12">
        <f t="shared" si="73"/>
        <v>0</v>
      </c>
      <c r="S341" s="9"/>
      <c r="T341" s="9"/>
    </row>
    <row r="342" spans="3:20" ht="15" customHeight="1">
      <c r="C342" t="e">
        <f>INDEX('Liste '!$A$2:$D$168,MATCH(D342,'Liste '!$A$2:$A$168,0),2)</f>
        <v>#N/A</v>
      </c>
      <c r="E342" t="e">
        <f>INDEX('Liste '!$A$2:$D$168,MATCH(D342,'Liste '!$A$2:$A$168,0),3)</f>
        <v>#N/A</v>
      </c>
      <c r="F342" s="3" t="e">
        <f>INDEX('Liste '!$A$2:$D$168,MATCH(D342,'Liste '!$A$2:$A$168,0),4)</f>
        <v>#N/A</v>
      </c>
      <c r="H342" s="4" t="e">
        <f t="shared" si="72"/>
        <v>#N/A</v>
      </c>
      <c r="I342" s="4" t="e">
        <f t="shared" si="74"/>
        <v>#N/A</v>
      </c>
      <c r="J342" s="4" t="e">
        <f>K341</f>
        <v>#N/A</v>
      </c>
      <c r="K342" s="4" t="e">
        <f t="shared" si="78"/>
        <v>#N/A</v>
      </c>
      <c r="M342" s="12">
        <f t="shared" si="71"/>
        <v>0</v>
      </c>
      <c r="R342" s="12">
        <f t="shared" si="73"/>
        <v>0</v>
      </c>
      <c r="S342" s="9"/>
      <c r="T342" s="9"/>
    </row>
    <row r="343" spans="3:20" ht="15" customHeight="1">
      <c r="C343" t="e">
        <f>INDEX('Liste '!$A$2:$D$168,MATCH(D343,'Liste '!$A$2:$A$168,0),2)</f>
        <v>#N/A</v>
      </c>
      <c r="E343" t="e">
        <f>INDEX('Liste '!$A$2:$D$168,MATCH(D343,'Liste '!$A$2:$A$168,0),3)</f>
        <v>#N/A</v>
      </c>
      <c r="F343" s="3" t="e">
        <f>INDEX('Liste '!$A$2:$D$168,MATCH(D343,'Liste '!$A$2:$A$168,0),4)</f>
        <v>#N/A</v>
      </c>
      <c r="H343" s="4" t="e">
        <f t="shared" si="72"/>
        <v>#N/A</v>
      </c>
      <c r="I343" s="4" t="e">
        <f t="shared" si="74"/>
        <v>#N/A</v>
      </c>
      <c r="J343" s="4" t="e">
        <f t="shared" si="77"/>
        <v>#N/A</v>
      </c>
      <c r="K343" s="4" t="e">
        <f t="shared" si="78"/>
        <v>#N/A</v>
      </c>
      <c r="M343" s="12">
        <f t="shared" si="71"/>
        <v>0</v>
      </c>
      <c r="R343" s="12">
        <f t="shared" si="73"/>
        <v>0</v>
      </c>
      <c r="S343" s="9"/>
      <c r="T343" s="9"/>
    </row>
    <row r="344" spans="3:20" ht="15" customHeight="1">
      <c r="C344" t="e">
        <f>INDEX('Liste '!$A$2:$D$168,MATCH(D344,'Liste '!$A$2:$A$168,0),2)</f>
        <v>#N/A</v>
      </c>
      <c r="E344" t="e">
        <f>INDEX('Liste '!$A$2:$D$168,MATCH(D344,'Liste '!$A$2:$A$168,0),3)</f>
        <v>#N/A</v>
      </c>
      <c r="F344" s="3" t="e">
        <f>INDEX('Liste '!$A$2:$D$168,MATCH(D344,'Liste '!$A$2:$A$168,0),4)</f>
        <v>#N/A</v>
      </c>
      <c r="H344" s="4" t="e">
        <f t="shared" si="72"/>
        <v>#N/A</v>
      </c>
      <c r="I344" s="4" t="e">
        <f t="shared" si="74"/>
        <v>#N/A</v>
      </c>
      <c r="J344" s="4" t="e">
        <f t="shared" si="77"/>
        <v>#N/A</v>
      </c>
      <c r="K344" s="4" t="e">
        <f t="shared" si="78"/>
        <v>#N/A</v>
      </c>
      <c r="M344" s="12">
        <f t="shared" si="71"/>
        <v>0</v>
      </c>
      <c r="R344" s="12">
        <f t="shared" si="73"/>
        <v>0</v>
      </c>
      <c r="S344" s="9"/>
      <c r="T344" s="9"/>
    </row>
    <row r="345" spans="3:20" ht="15" customHeight="1">
      <c r="C345" t="e">
        <f>INDEX('Liste '!$A$2:$D$168,MATCH(D345,'Liste '!$A$2:$A$168,0),2)</f>
        <v>#N/A</v>
      </c>
      <c r="E345" t="e">
        <f>INDEX('Liste '!$A$2:$D$168,MATCH(D345,'Liste '!$A$2:$A$168,0),3)</f>
        <v>#N/A</v>
      </c>
      <c r="F345" s="3" t="e">
        <f>INDEX('Liste '!$A$2:$D$168,MATCH(D345,'Liste '!$A$2:$A$168,0),4)</f>
        <v>#N/A</v>
      </c>
      <c r="H345" s="4" t="e">
        <f t="shared" si="72"/>
        <v>#N/A</v>
      </c>
      <c r="I345" s="4" t="e">
        <f t="shared" si="74"/>
        <v>#N/A</v>
      </c>
      <c r="J345" s="4" t="e">
        <f t="shared" si="77"/>
        <v>#N/A</v>
      </c>
      <c r="K345" s="4" t="e">
        <f t="shared" si="78"/>
        <v>#N/A</v>
      </c>
      <c r="M345" s="12">
        <f t="shared" si="71"/>
        <v>0</v>
      </c>
      <c r="R345" s="12">
        <f t="shared" si="73"/>
        <v>0</v>
      </c>
      <c r="S345" s="9"/>
      <c r="T345" s="9"/>
    </row>
    <row r="346" spans="3:20" ht="15" customHeight="1">
      <c r="C346" t="e">
        <f>INDEX('Liste '!$A$2:$D$168,MATCH(D346,'Liste '!$A$2:$A$168,0),2)</f>
        <v>#N/A</v>
      </c>
      <c r="E346" t="e">
        <f>INDEX('Liste '!$A$2:$D$168,MATCH(D346,'Liste '!$A$2:$A$168,0),3)</f>
        <v>#N/A</v>
      </c>
      <c r="F346" s="3" t="e">
        <f>INDEX('Liste '!$A$2:$D$168,MATCH(D346,'Liste '!$A$2:$A$168,0),4)</f>
        <v>#N/A</v>
      </c>
      <c r="H346" s="4" t="e">
        <f t="shared" si="72"/>
        <v>#N/A</v>
      </c>
      <c r="I346" s="4" t="e">
        <f t="shared" si="74"/>
        <v>#N/A</v>
      </c>
      <c r="J346" s="4" t="e">
        <f>K325</f>
        <v>#N/A</v>
      </c>
      <c r="K346" s="4" t="e">
        <f t="shared" si="63"/>
        <v>#N/A</v>
      </c>
      <c r="M346" s="12">
        <f t="shared" si="71"/>
        <v>0</v>
      </c>
      <c r="R346" s="12">
        <f t="shared" si="73"/>
        <v>0</v>
      </c>
      <c r="S346" s="9"/>
      <c r="T346" s="9"/>
    </row>
    <row r="347" spans="3:20" ht="15" customHeight="1">
      <c r="C347" t="e">
        <f>INDEX('Liste '!$A$2:$D$168,MATCH(D347,'Liste '!$A$2:$A$168,0),2)</f>
        <v>#N/A</v>
      </c>
      <c r="E347" t="e">
        <f>INDEX('Liste '!$A$2:$D$168,MATCH(D347,'Liste '!$A$2:$A$168,0),3)</f>
        <v>#N/A</v>
      </c>
      <c r="F347" s="3" t="e">
        <f>INDEX('Liste '!$A$2:$D$168,MATCH(D347,'Liste '!$A$2:$A$168,0),4)</f>
        <v>#N/A</v>
      </c>
      <c r="H347" s="4" t="e">
        <f t="shared" si="72"/>
        <v>#N/A</v>
      </c>
      <c r="I347" s="4" t="e">
        <f t="shared" si="74"/>
        <v>#N/A</v>
      </c>
      <c r="J347" s="4" t="e">
        <f>K346</f>
        <v>#N/A</v>
      </c>
      <c r="K347" s="4" t="e">
        <f t="shared" si="63"/>
        <v>#N/A</v>
      </c>
      <c r="M347" s="12">
        <f t="shared" si="71"/>
        <v>0</v>
      </c>
      <c r="R347" s="12">
        <f t="shared" si="73"/>
        <v>0</v>
      </c>
      <c r="S347" s="9"/>
      <c r="T347" s="9"/>
    </row>
    <row r="348" spans="3:20" ht="15" customHeight="1">
      <c r="C348" t="e">
        <f>INDEX('Liste '!$A$2:$D$168,MATCH(D348,'Liste '!$A$2:$A$168,0),2)</f>
        <v>#N/A</v>
      </c>
      <c r="E348" t="e">
        <f>INDEX('Liste '!$A$2:$D$168,MATCH(D348,'Liste '!$A$2:$A$168,0),3)</f>
        <v>#N/A</v>
      </c>
      <c r="F348" s="3" t="e">
        <f>INDEX('Liste '!$A$2:$D$168,MATCH(D348,'Liste '!$A$2:$A$168,0),4)</f>
        <v>#N/A</v>
      </c>
      <c r="H348" s="4" t="e">
        <f t="shared" si="72"/>
        <v>#N/A</v>
      </c>
      <c r="I348" s="4" t="e">
        <f t="shared" si="74"/>
        <v>#N/A</v>
      </c>
      <c r="J348" s="4" t="e">
        <f t="shared" ref="J348:J384" si="79">K347</f>
        <v>#N/A</v>
      </c>
      <c r="K348" s="4" t="e">
        <f t="shared" si="63"/>
        <v>#N/A</v>
      </c>
      <c r="M348" s="12">
        <f t="shared" si="71"/>
        <v>0</v>
      </c>
      <c r="R348" s="12">
        <f t="shared" si="73"/>
        <v>0</v>
      </c>
      <c r="S348" s="9"/>
      <c r="T348" s="9"/>
    </row>
    <row r="349" spans="3:20" ht="15" customHeight="1">
      <c r="C349" t="e">
        <f>INDEX('Liste '!$A$2:$D$168,MATCH(D349,'Liste '!$A$2:$A$168,0),2)</f>
        <v>#N/A</v>
      </c>
      <c r="E349" t="e">
        <f>INDEX('Liste '!$A$2:$D$168,MATCH(D349,'Liste '!$A$2:$A$168,0),3)</f>
        <v>#N/A</v>
      </c>
      <c r="F349" s="3" t="e">
        <f>INDEX('Liste '!$A$2:$D$168,MATCH(D349,'Liste '!$A$2:$A$168,0),4)</f>
        <v>#N/A</v>
      </c>
      <c r="H349" s="4" t="e">
        <f t="shared" si="72"/>
        <v>#N/A</v>
      </c>
      <c r="I349" s="4" t="e">
        <f t="shared" si="74"/>
        <v>#N/A</v>
      </c>
      <c r="J349" s="4" t="e">
        <f t="shared" si="79"/>
        <v>#N/A</v>
      </c>
      <c r="K349" s="4" t="e">
        <f t="shared" si="63"/>
        <v>#N/A</v>
      </c>
      <c r="M349" s="12">
        <f t="shared" si="71"/>
        <v>0</v>
      </c>
      <c r="R349" s="12">
        <f t="shared" si="73"/>
        <v>0</v>
      </c>
      <c r="S349" s="9"/>
      <c r="T349" s="9"/>
    </row>
    <row r="350" spans="3:20" ht="15" customHeight="1">
      <c r="C350" t="e">
        <f>INDEX('Liste '!$A$2:$D$168,MATCH(D350,'Liste '!$A$2:$A$168,0),2)</f>
        <v>#N/A</v>
      </c>
      <c r="E350" t="e">
        <f>INDEX('Liste '!$A$2:$D$168,MATCH(D350,'Liste '!$A$2:$A$168,0),3)</f>
        <v>#N/A</v>
      </c>
      <c r="F350" s="3" t="e">
        <f>INDEX('Liste '!$A$2:$D$168,MATCH(D350,'Liste '!$A$2:$A$168,0),4)</f>
        <v>#N/A</v>
      </c>
      <c r="H350" s="4" t="e">
        <f t="shared" si="72"/>
        <v>#N/A</v>
      </c>
      <c r="I350" s="4" t="e">
        <f t="shared" si="74"/>
        <v>#N/A</v>
      </c>
      <c r="J350" s="4" t="e">
        <f t="shared" si="79"/>
        <v>#N/A</v>
      </c>
      <c r="K350" s="4" t="e">
        <f t="shared" si="63"/>
        <v>#N/A</v>
      </c>
      <c r="M350" s="12">
        <f t="shared" si="71"/>
        <v>0</v>
      </c>
      <c r="R350" s="12">
        <f t="shared" si="73"/>
        <v>0</v>
      </c>
      <c r="S350" s="9"/>
      <c r="T350" s="9"/>
    </row>
    <row r="351" spans="3:20" ht="15" customHeight="1">
      <c r="C351" t="e">
        <f>INDEX('Liste '!$A$2:$D$168,MATCH(D351,'Liste '!$A$2:$A$168,0),2)</f>
        <v>#N/A</v>
      </c>
      <c r="E351" t="e">
        <f>INDEX('Liste '!$A$2:$D$168,MATCH(D351,'Liste '!$A$2:$A$168,0),3)</f>
        <v>#N/A</v>
      </c>
      <c r="F351" s="3" t="e">
        <f>INDEX('Liste '!$A$2:$D$168,MATCH(D351,'Liste '!$A$2:$A$168,0),4)</f>
        <v>#N/A</v>
      </c>
      <c r="H351" s="4" t="e">
        <f t="shared" si="72"/>
        <v>#N/A</v>
      </c>
      <c r="I351" s="4" t="e">
        <f t="shared" si="74"/>
        <v>#N/A</v>
      </c>
      <c r="J351" s="4" t="e">
        <f t="shared" si="79"/>
        <v>#N/A</v>
      </c>
      <c r="K351" s="4" t="e">
        <f t="shared" si="63"/>
        <v>#N/A</v>
      </c>
      <c r="M351" s="12">
        <f t="shared" si="71"/>
        <v>0</v>
      </c>
      <c r="R351" s="12">
        <f t="shared" si="73"/>
        <v>0</v>
      </c>
      <c r="S351" s="9"/>
      <c r="T351" s="9"/>
    </row>
    <row r="352" spans="3:20" ht="15" customHeight="1">
      <c r="C352" t="e">
        <f>INDEX('Liste '!$A$2:$D$168,MATCH(D352,'Liste '!$A$2:$A$168,0),2)</f>
        <v>#N/A</v>
      </c>
      <c r="E352" t="e">
        <f>INDEX('Liste '!$A$2:$D$168,MATCH(D352,'Liste '!$A$2:$A$168,0),3)</f>
        <v>#N/A</v>
      </c>
      <c r="F352" s="3" t="e">
        <f>INDEX('Liste '!$A$2:$D$168,MATCH(D352,'Liste '!$A$2:$A$168,0),4)</f>
        <v>#N/A</v>
      </c>
      <c r="H352" s="4" t="e">
        <f t="shared" si="72"/>
        <v>#N/A</v>
      </c>
      <c r="I352" s="4" t="e">
        <f t="shared" si="74"/>
        <v>#N/A</v>
      </c>
      <c r="J352" s="4" t="e">
        <f t="shared" si="79"/>
        <v>#N/A</v>
      </c>
      <c r="K352" s="4" t="e">
        <f t="shared" si="63"/>
        <v>#N/A</v>
      </c>
      <c r="M352" s="12">
        <f t="shared" si="71"/>
        <v>0</v>
      </c>
      <c r="R352" s="12">
        <f t="shared" si="73"/>
        <v>0</v>
      </c>
      <c r="S352" s="9"/>
      <c r="T352" s="9"/>
    </row>
    <row r="353" spans="1:20" ht="15" customHeight="1">
      <c r="A353" s="83"/>
      <c r="B353" s="81"/>
      <c r="C353" s="81"/>
      <c r="D353" s="81"/>
      <c r="E353" s="84" t="s">
        <v>62</v>
      </c>
      <c r="F353" s="75"/>
      <c r="G353" s="76"/>
      <c r="H353" s="77"/>
      <c r="I353" s="77"/>
      <c r="J353" s="77" t="e">
        <f>K352</f>
        <v>#N/A</v>
      </c>
      <c r="K353" s="77"/>
      <c r="L353" s="78"/>
      <c r="M353" s="79"/>
      <c r="N353" s="80"/>
      <c r="O353" s="80"/>
      <c r="P353" s="80"/>
      <c r="Q353" s="81"/>
      <c r="R353" s="81"/>
      <c r="S353" s="82"/>
      <c r="T353" s="82"/>
    </row>
    <row r="354" spans="1:20" ht="15" customHeight="1">
      <c r="C354" t="e">
        <f>INDEX('Liste '!$A$2:$D$168,MATCH(D354,'Liste '!$A$2:$A$168,0),2)</f>
        <v>#N/A</v>
      </c>
      <c r="E354" t="e">
        <f>INDEX('Liste '!$A$2:$D$168,MATCH(D354,'Liste '!$A$2:$A$168,0),3)</f>
        <v>#N/A</v>
      </c>
      <c r="F354" s="3" t="e">
        <f>INDEX('Liste '!$A$2:$D$168,MATCH(D354,'Liste '!$A$2:$A$168,0),4)</f>
        <v>#N/A</v>
      </c>
      <c r="H354" s="4" t="e">
        <f t="shared" si="72"/>
        <v>#N/A</v>
      </c>
      <c r="I354" s="4" t="e">
        <f t="shared" si="74"/>
        <v>#N/A</v>
      </c>
      <c r="J354" s="4" t="e">
        <f>J353</f>
        <v>#N/A</v>
      </c>
      <c r="K354" s="4" t="e">
        <f t="shared" si="63"/>
        <v>#N/A</v>
      </c>
      <c r="M354" s="12">
        <f t="shared" si="71"/>
        <v>0</v>
      </c>
      <c r="R354" s="12">
        <f t="shared" si="73"/>
        <v>0</v>
      </c>
      <c r="S354" s="9"/>
      <c r="T354" s="9"/>
    </row>
    <row r="355" spans="1:20" ht="15" customHeight="1">
      <c r="C355" t="e">
        <f>INDEX('Liste '!$A$2:$D$168,MATCH(D355,'Liste '!$A$2:$A$168,0),2)</f>
        <v>#N/A</v>
      </c>
      <c r="E355" t="e">
        <f>INDEX('Liste '!$A$2:$D$168,MATCH(D355,'Liste '!$A$2:$A$168,0),3)</f>
        <v>#N/A</v>
      </c>
      <c r="F355" s="3" t="e">
        <f>INDEX('Liste '!$A$2:$D$168,MATCH(D355,'Liste '!$A$2:$A$168,0),4)</f>
        <v>#N/A</v>
      </c>
      <c r="H355" s="4" t="e">
        <f t="shared" si="72"/>
        <v>#N/A</v>
      </c>
      <c r="I355" s="4" t="e">
        <f t="shared" si="74"/>
        <v>#N/A</v>
      </c>
      <c r="J355" s="4" t="e">
        <f t="shared" si="79"/>
        <v>#N/A</v>
      </c>
      <c r="K355" s="4" t="e">
        <f t="shared" ref="K355:K363" si="80">J355-H355</f>
        <v>#N/A</v>
      </c>
      <c r="M355" s="12">
        <f t="shared" si="71"/>
        <v>0</v>
      </c>
      <c r="R355" s="12">
        <f t="shared" si="73"/>
        <v>0</v>
      </c>
      <c r="S355" s="9"/>
      <c r="T355" s="9"/>
    </row>
    <row r="356" spans="1:20" ht="15" customHeight="1">
      <c r="C356" t="e">
        <f>INDEX('Liste '!$A$2:$D$168,MATCH(D356,'Liste '!$A$2:$A$168,0),2)</f>
        <v>#N/A</v>
      </c>
      <c r="E356" t="e">
        <f>INDEX('Liste '!$A$2:$D$168,MATCH(D356,'Liste '!$A$2:$A$168,0),3)</f>
        <v>#N/A</v>
      </c>
      <c r="F356" s="3" t="e">
        <f>INDEX('Liste '!$A$2:$D$168,MATCH(D356,'Liste '!$A$2:$A$168,0),4)</f>
        <v>#N/A</v>
      </c>
      <c r="H356" s="4" t="e">
        <f t="shared" si="72"/>
        <v>#N/A</v>
      </c>
      <c r="I356" s="4" t="e">
        <f t="shared" si="74"/>
        <v>#N/A</v>
      </c>
      <c r="J356" s="4" t="e">
        <f t="shared" si="79"/>
        <v>#N/A</v>
      </c>
      <c r="K356" s="4" t="e">
        <f t="shared" si="80"/>
        <v>#N/A</v>
      </c>
      <c r="M356" s="12">
        <f t="shared" si="71"/>
        <v>0</v>
      </c>
      <c r="R356" s="12">
        <f t="shared" si="73"/>
        <v>0</v>
      </c>
      <c r="S356" s="9"/>
      <c r="T356" s="9"/>
    </row>
    <row r="357" spans="1:20" ht="15" customHeight="1">
      <c r="C357" t="e">
        <f>INDEX('Liste '!$A$2:$D$168,MATCH(D357,'Liste '!$A$2:$A$168,0),2)</f>
        <v>#N/A</v>
      </c>
      <c r="E357" t="e">
        <f>INDEX('Liste '!$A$2:$D$168,MATCH(D357,'Liste '!$A$2:$A$168,0),3)</f>
        <v>#N/A</v>
      </c>
      <c r="F357" s="3" t="e">
        <f>INDEX('Liste '!$A$2:$D$168,MATCH(D357,'Liste '!$A$2:$A$168,0),4)</f>
        <v>#N/A</v>
      </c>
      <c r="H357" s="4" t="e">
        <f t="shared" si="72"/>
        <v>#N/A</v>
      </c>
      <c r="I357" s="4" t="e">
        <f t="shared" si="74"/>
        <v>#N/A</v>
      </c>
      <c r="J357" s="4" t="e">
        <f t="shared" si="79"/>
        <v>#N/A</v>
      </c>
      <c r="K357" s="4" t="e">
        <f t="shared" si="80"/>
        <v>#N/A</v>
      </c>
      <c r="M357" s="12">
        <f t="shared" si="71"/>
        <v>0</v>
      </c>
      <c r="R357" s="12">
        <f t="shared" si="73"/>
        <v>0</v>
      </c>
      <c r="S357" s="9"/>
      <c r="T357" s="9"/>
    </row>
    <row r="358" spans="1:20" ht="15" customHeight="1">
      <c r="C358" t="e">
        <f>INDEX('Liste '!$A$2:$D$168,MATCH(D358,'Liste '!$A$2:$A$168,0),2)</f>
        <v>#N/A</v>
      </c>
      <c r="E358" t="e">
        <f>INDEX('Liste '!$A$2:$D$168,MATCH(D358,'Liste '!$A$2:$A$168,0),3)</f>
        <v>#N/A</v>
      </c>
      <c r="F358" s="3" t="e">
        <f>INDEX('Liste '!$A$2:$D$168,MATCH(D358,'Liste '!$A$2:$A$168,0),4)</f>
        <v>#N/A</v>
      </c>
      <c r="H358" s="4" t="e">
        <f t="shared" si="72"/>
        <v>#N/A</v>
      </c>
      <c r="I358" s="4" t="e">
        <f t="shared" si="74"/>
        <v>#N/A</v>
      </c>
      <c r="J358" s="4" t="e">
        <f t="shared" si="79"/>
        <v>#N/A</v>
      </c>
      <c r="K358" s="4" t="e">
        <f t="shared" si="80"/>
        <v>#N/A</v>
      </c>
      <c r="M358" s="12">
        <f t="shared" si="71"/>
        <v>0</v>
      </c>
      <c r="R358" s="12">
        <f t="shared" si="73"/>
        <v>0</v>
      </c>
      <c r="S358" s="9"/>
      <c r="T358" s="9"/>
    </row>
    <row r="359" spans="1:20" ht="15" customHeight="1">
      <c r="C359" t="e">
        <f>INDEX('Liste '!$A$2:$D$168,MATCH(D359,'Liste '!$A$2:$A$168,0),2)</f>
        <v>#N/A</v>
      </c>
      <c r="E359" t="e">
        <f>INDEX('Liste '!$A$2:$D$168,MATCH(D359,'Liste '!$A$2:$A$168,0),3)</f>
        <v>#N/A</v>
      </c>
      <c r="F359" s="3" t="e">
        <f>INDEX('Liste '!$A$2:$D$168,MATCH(D359,'Liste '!$A$2:$A$168,0),4)</f>
        <v>#N/A</v>
      </c>
      <c r="H359" s="4" t="e">
        <f t="shared" si="72"/>
        <v>#N/A</v>
      </c>
      <c r="I359" s="4" t="e">
        <f t="shared" si="74"/>
        <v>#N/A</v>
      </c>
      <c r="J359" s="4" t="e">
        <f t="shared" si="79"/>
        <v>#N/A</v>
      </c>
      <c r="K359" s="4" t="e">
        <f t="shared" si="80"/>
        <v>#N/A</v>
      </c>
      <c r="M359" s="12">
        <f t="shared" si="71"/>
        <v>0</v>
      </c>
      <c r="R359" s="12">
        <f t="shared" si="73"/>
        <v>0</v>
      </c>
      <c r="S359" s="9"/>
      <c r="T359" s="9"/>
    </row>
    <row r="360" spans="1:20" ht="15" customHeight="1">
      <c r="C360" t="e">
        <f>INDEX('Liste '!$A$2:$D$168,MATCH(D360,'Liste '!$A$2:$A$168,0),2)</f>
        <v>#N/A</v>
      </c>
      <c r="E360" t="e">
        <f>INDEX('Liste '!$A$2:$D$168,MATCH(D360,'Liste '!$A$2:$A$168,0),3)</f>
        <v>#N/A</v>
      </c>
      <c r="F360" s="3" t="e">
        <f>INDEX('Liste '!$A$2:$D$168,MATCH(D360,'Liste '!$A$2:$A$168,0),4)</f>
        <v>#N/A</v>
      </c>
      <c r="H360" s="4" t="e">
        <f t="shared" si="72"/>
        <v>#N/A</v>
      </c>
      <c r="I360" s="4" t="e">
        <f t="shared" si="74"/>
        <v>#N/A</v>
      </c>
      <c r="J360" s="4" t="e">
        <f t="shared" si="79"/>
        <v>#N/A</v>
      </c>
      <c r="K360" s="4" t="e">
        <f t="shared" si="80"/>
        <v>#N/A</v>
      </c>
      <c r="M360" s="12">
        <f t="shared" si="71"/>
        <v>0</v>
      </c>
      <c r="R360" s="12">
        <f t="shared" si="73"/>
        <v>0</v>
      </c>
      <c r="S360" s="9"/>
      <c r="T360" s="9"/>
    </row>
    <row r="361" spans="1:20" ht="15" customHeight="1">
      <c r="C361" t="e">
        <f>INDEX('Liste '!$A$2:$D$168,MATCH(D361,'Liste '!$A$2:$A$168,0),2)</f>
        <v>#N/A</v>
      </c>
      <c r="E361" t="e">
        <f>INDEX('Liste '!$A$2:$D$168,MATCH(D361,'Liste '!$A$2:$A$168,0),3)</f>
        <v>#N/A</v>
      </c>
      <c r="F361" s="3" t="e">
        <f>INDEX('Liste '!$A$2:$D$168,MATCH(D361,'Liste '!$A$2:$A$168,0),4)</f>
        <v>#N/A</v>
      </c>
      <c r="H361" s="4" t="e">
        <f t="shared" si="72"/>
        <v>#N/A</v>
      </c>
      <c r="I361" s="4" t="e">
        <f t="shared" si="74"/>
        <v>#N/A</v>
      </c>
      <c r="J361" s="4" t="e">
        <f t="shared" si="79"/>
        <v>#N/A</v>
      </c>
      <c r="K361" s="4" t="e">
        <f t="shared" si="80"/>
        <v>#N/A</v>
      </c>
      <c r="M361" s="12">
        <f t="shared" si="71"/>
        <v>0</v>
      </c>
      <c r="R361" s="12">
        <f t="shared" si="73"/>
        <v>0</v>
      </c>
      <c r="S361" s="9"/>
      <c r="T361" s="9"/>
    </row>
    <row r="362" spans="1:20" ht="15" customHeight="1">
      <c r="C362" t="e">
        <f>INDEX('Liste '!$A$2:$D$168,MATCH(D362,'Liste '!$A$2:$A$168,0),2)</f>
        <v>#N/A</v>
      </c>
      <c r="E362" t="e">
        <f>INDEX('Liste '!$A$2:$D$168,MATCH(D362,'Liste '!$A$2:$A$168,0),3)</f>
        <v>#N/A</v>
      </c>
      <c r="F362" s="3" t="e">
        <f>INDEX('Liste '!$A$2:$D$168,MATCH(D362,'Liste '!$A$2:$A$168,0),4)</f>
        <v>#N/A</v>
      </c>
      <c r="H362" s="4" t="e">
        <f t="shared" si="72"/>
        <v>#N/A</v>
      </c>
      <c r="I362" s="4" t="e">
        <f t="shared" si="74"/>
        <v>#N/A</v>
      </c>
      <c r="J362" s="4" t="e">
        <f t="shared" si="79"/>
        <v>#N/A</v>
      </c>
      <c r="K362" s="4" t="e">
        <f t="shared" si="80"/>
        <v>#N/A</v>
      </c>
      <c r="M362" s="12">
        <f t="shared" si="71"/>
        <v>0</v>
      </c>
      <c r="R362" s="12">
        <f t="shared" si="73"/>
        <v>0</v>
      </c>
      <c r="S362" s="9"/>
      <c r="T362" s="9"/>
    </row>
    <row r="363" spans="1:20" ht="15" customHeight="1">
      <c r="C363" t="e">
        <f>INDEX('Liste '!$A$2:$D$168,MATCH(D363,'Liste '!$A$2:$A$168,0),2)</f>
        <v>#N/A</v>
      </c>
      <c r="E363" t="e">
        <f>INDEX('Liste '!$A$2:$D$168,MATCH(D363,'Liste '!$A$2:$A$168,0),3)</f>
        <v>#N/A</v>
      </c>
      <c r="F363" s="3" t="e">
        <f>INDEX('Liste '!$A$2:$D$168,MATCH(D363,'Liste '!$A$2:$A$168,0),4)</f>
        <v>#N/A</v>
      </c>
      <c r="H363" s="4" t="e">
        <f t="shared" si="72"/>
        <v>#N/A</v>
      </c>
      <c r="I363" s="4" t="e">
        <f t="shared" si="74"/>
        <v>#N/A</v>
      </c>
      <c r="J363" s="4" t="e">
        <f t="shared" si="79"/>
        <v>#N/A</v>
      </c>
      <c r="K363" s="4" t="e">
        <f t="shared" si="80"/>
        <v>#N/A</v>
      </c>
      <c r="M363" s="12">
        <f t="shared" si="71"/>
        <v>0</v>
      </c>
      <c r="R363" s="12">
        <f t="shared" si="73"/>
        <v>0</v>
      </c>
      <c r="S363" s="9"/>
      <c r="T363" s="9"/>
    </row>
    <row r="364" spans="1:20" ht="15" customHeight="1">
      <c r="C364" t="e">
        <f>INDEX('Liste '!$A$2:$D$168,MATCH(D364,'Liste '!$A$2:$A$168,0),2)</f>
        <v>#N/A</v>
      </c>
      <c r="E364" t="e">
        <f>INDEX('Liste '!$A$2:$D$168,MATCH(D364,'Liste '!$A$2:$A$168,0),3)</f>
        <v>#N/A</v>
      </c>
      <c r="F364" s="3" t="e">
        <f>INDEX('Liste '!$A$2:$D$168,MATCH(D364,'Liste '!$A$2:$A$168,0),4)</f>
        <v>#N/A</v>
      </c>
      <c r="H364" s="4" t="e">
        <f t="shared" si="72"/>
        <v>#N/A</v>
      </c>
      <c r="I364" s="4" t="e">
        <f t="shared" si="74"/>
        <v>#N/A</v>
      </c>
      <c r="J364" s="4" t="e">
        <f t="shared" si="79"/>
        <v>#N/A</v>
      </c>
      <c r="K364" s="4" t="e">
        <f t="shared" ref="K364:K372" si="81">J364-H364</f>
        <v>#N/A</v>
      </c>
      <c r="M364" s="12">
        <f t="shared" si="71"/>
        <v>0</v>
      </c>
      <c r="R364" s="12">
        <f t="shared" si="73"/>
        <v>0</v>
      </c>
      <c r="S364" s="9"/>
      <c r="T364" s="9"/>
    </row>
    <row r="365" spans="1:20" ht="15" customHeight="1">
      <c r="C365" t="e">
        <f>INDEX('Liste '!$A$2:$D$168,MATCH(D365,'Liste '!$A$2:$A$168,0),2)</f>
        <v>#N/A</v>
      </c>
      <c r="E365" t="e">
        <f>INDEX('Liste '!$A$2:$D$168,MATCH(D365,'Liste '!$A$2:$A$168,0),3)</f>
        <v>#N/A</v>
      </c>
      <c r="F365" s="3" t="e">
        <f>INDEX('Liste '!$A$2:$D$168,MATCH(D365,'Liste '!$A$2:$A$168,0),4)</f>
        <v>#N/A</v>
      </c>
      <c r="H365" s="4" t="e">
        <f t="shared" si="72"/>
        <v>#N/A</v>
      </c>
      <c r="I365" s="4" t="e">
        <f t="shared" si="74"/>
        <v>#N/A</v>
      </c>
      <c r="J365" s="4" t="e">
        <f t="shared" si="79"/>
        <v>#N/A</v>
      </c>
      <c r="K365" s="4" t="e">
        <f t="shared" si="81"/>
        <v>#N/A</v>
      </c>
      <c r="M365" s="12">
        <f t="shared" si="71"/>
        <v>0</v>
      </c>
      <c r="R365" s="12">
        <f t="shared" si="73"/>
        <v>0</v>
      </c>
      <c r="S365" s="9"/>
      <c r="T365" s="9"/>
    </row>
    <row r="366" spans="1:20" ht="15" customHeight="1">
      <c r="C366" t="e">
        <f>INDEX('Liste '!$A$2:$D$168,MATCH(D366,'Liste '!$A$2:$A$168,0),2)</f>
        <v>#N/A</v>
      </c>
      <c r="E366" t="e">
        <f>INDEX('Liste '!$A$2:$D$168,MATCH(D366,'Liste '!$A$2:$A$168,0),3)</f>
        <v>#N/A</v>
      </c>
      <c r="F366" s="3" t="e">
        <f>INDEX('Liste '!$A$2:$D$168,MATCH(D366,'Liste '!$A$2:$A$168,0),4)</f>
        <v>#N/A</v>
      </c>
      <c r="H366" s="4" t="e">
        <f t="shared" si="72"/>
        <v>#N/A</v>
      </c>
      <c r="I366" s="4" t="e">
        <f t="shared" si="74"/>
        <v>#N/A</v>
      </c>
      <c r="J366" s="4" t="e">
        <f t="shared" si="79"/>
        <v>#N/A</v>
      </c>
      <c r="K366" s="4" t="e">
        <f t="shared" si="81"/>
        <v>#N/A</v>
      </c>
      <c r="M366" s="12">
        <f t="shared" si="71"/>
        <v>0</v>
      </c>
      <c r="R366" s="12">
        <f t="shared" si="73"/>
        <v>0</v>
      </c>
      <c r="S366" s="9"/>
      <c r="T366" s="9"/>
    </row>
    <row r="367" spans="1:20" ht="15" customHeight="1">
      <c r="C367" t="e">
        <f>INDEX('Liste '!$A$2:$D$168,MATCH(D367,'Liste '!$A$2:$A$168,0),2)</f>
        <v>#N/A</v>
      </c>
      <c r="E367" t="e">
        <f>INDEX('Liste '!$A$2:$D$168,MATCH(D367,'Liste '!$A$2:$A$168,0),3)</f>
        <v>#N/A</v>
      </c>
      <c r="F367" s="3" t="e">
        <f>INDEX('Liste '!$A$2:$D$168,MATCH(D367,'Liste '!$A$2:$A$168,0),4)</f>
        <v>#N/A</v>
      </c>
      <c r="H367" s="4" t="e">
        <f t="shared" si="72"/>
        <v>#N/A</v>
      </c>
      <c r="I367" s="4" t="e">
        <f t="shared" si="74"/>
        <v>#N/A</v>
      </c>
      <c r="J367" s="4" t="e">
        <f t="shared" si="79"/>
        <v>#N/A</v>
      </c>
      <c r="K367" s="4" t="e">
        <f t="shared" si="81"/>
        <v>#N/A</v>
      </c>
      <c r="M367" s="12">
        <f t="shared" si="71"/>
        <v>0</v>
      </c>
      <c r="R367" s="12">
        <f t="shared" si="73"/>
        <v>0</v>
      </c>
      <c r="S367" s="9"/>
      <c r="T367" s="9"/>
    </row>
    <row r="368" spans="1:20" ht="15" customHeight="1">
      <c r="C368" t="e">
        <f>INDEX('Liste '!$A$2:$D$168,MATCH(D368,'Liste '!$A$2:$A$168,0),2)</f>
        <v>#N/A</v>
      </c>
      <c r="E368" t="e">
        <f>INDEX('Liste '!$A$2:$D$168,MATCH(D368,'Liste '!$A$2:$A$168,0),3)</f>
        <v>#N/A</v>
      </c>
      <c r="F368" s="3" t="e">
        <f>INDEX('Liste '!$A$2:$D$168,MATCH(D368,'Liste '!$A$2:$A$168,0),4)</f>
        <v>#N/A</v>
      </c>
      <c r="H368" s="4" t="e">
        <f t="shared" si="72"/>
        <v>#N/A</v>
      </c>
      <c r="I368" s="4" t="e">
        <f t="shared" si="74"/>
        <v>#N/A</v>
      </c>
      <c r="J368" s="4" t="e">
        <f t="shared" si="79"/>
        <v>#N/A</v>
      </c>
      <c r="K368" s="4" t="e">
        <f t="shared" si="81"/>
        <v>#N/A</v>
      </c>
      <c r="M368" s="12">
        <f t="shared" si="71"/>
        <v>0</v>
      </c>
      <c r="R368" s="12">
        <f t="shared" si="73"/>
        <v>0</v>
      </c>
      <c r="S368" s="9"/>
      <c r="T368" s="9"/>
    </row>
    <row r="369" spans="3:20" ht="15" customHeight="1">
      <c r="C369" t="e">
        <f>INDEX('Liste '!$A$2:$D$168,MATCH(D369,'Liste '!$A$2:$A$168,0),2)</f>
        <v>#N/A</v>
      </c>
      <c r="E369" t="e">
        <f>INDEX('Liste '!$A$2:$D$168,MATCH(D369,'Liste '!$A$2:$A$168,0),3)</f>
        <v>#N/A</v>
      </c>
      <c r="F369" s="3" t="e">
        <f>INDEX('Liste '!$A$2:$D$168,MATCH(D369,'Liste '!$A$2:$A$168,0),4)</f>
        <v>#N/A</v>
      </c>
      <c r="H369" s="4" t="e">
        <f t="shared" si="72"/>
        <v>#N/A</v>
      </c>
      <c r="I369" s="4" t="e">
        <f t="shared" si="74"/>
        <v>#N/A</v>
      </c>
      <c r="J369" s="4" t="e">
        <f t="shared" si="79"/>
        <v>#N/A</v>
      </c>
      <c r="K369" s="4" t="e">
        <f t="shared" si="81"/>
        <v>#N/A</v>
      </c>
      <c r="M369" s="12">
        <f t="shared" si="71"/>
        <v>0</v>
      </c>
      <c r="R369" s="12">
        <f t="shared" si="73"/>
        <v>0</v>
      </c>
      <c r="S369" s="9"/>
      <c r="T369" s="9"/>
    </row>
    <row r="370" spans="3:20" ht="15" customHeight="1">
      <c r="C370" t="e">
        <f>INDEX('Liste '!$A$2:$D$168,MATCH(D370,'Liste '!$A$2:$A$168,0),2)</f>
        <v>#N/A</v>
      </c>
      <c r="E370" t="e">
        <f>INDEX('Liste '!$A$2:$D$168,MATCH(D370,'Liste '!$A$2:$A$168,0),3)</f>
        <v>#N/A</v>
      </c>
      <c r="F370" s="3" t="e">
        <f>INDEX('Liste '!$A$2:$D$168,MATCH(D370,'Liste '!$A$2:$A$168,0),4)</f>
        <v>#N/A</v>
      </c>
      <c r="H370" s="4" t="e">
        <f t="shared" si="72"/>
        <v>#N/A</v>
      </c>
      <c r="I370" s="4" t="e">
        <f t="shared" si="74"/>
        <v>#N/A</v>
      </c>
      <c r="J370" s="4" t="e">
        <f t="shared" si="79"/>
        <v>#N/A</v>
      </c>
      <c r="K370" s="4" t="e">
        <f t="shared" si="81"/>
        <v>#N/A</v>
      </c>
      <c r="M370" s="12">
        <f t="shared" si="71"/>
        <v>0</v>
      </c>
      <c r="R370" s="12">
        <f t="shared" si="73"/>
        <v>0</v>
      </c>
      <c r="S370" s="9"/>
      <c r="T370" s="9"/>
    </row>
    <row r="371" spans="3:20" ht="15" customHeight="1">
      <c r="C371" t="e">
        <f>INDEX('Liste '!$A$2:$D$168,MATCH(D371,'Liste '!$A$2:$A$168,0),2)</f>
        <v>#N/A</v>
      </c>
      <c r="E371" t="e">
        <f>INDEX('Liste '!$A$2:$D$168,MATCH(D371,'Liste '!$A$2:$A$168,0),3)</f>
        <v>#N/A</v>
      </c>
      <c r="F371" s="3" t="e">
        <f>INDEX('Liste '!$A$2:$D$168,MATCH(D371,'Liste '!$A$2:$A$168,0),4)</f>
        <v>#N/A</v>
      </c>
      <c r="H371" s="4" t="e">
        <f t="shared" si="72"/>
        <v>#N/A</v>
      </c>
      <c r="I371" s="4" t="e">
        <f t="shared" si="74"/>
        <v>#N/A</v>
      </c>
      <c r="J371" s="4" t="e">
        <f t="shared" si="79"/>
        <v>#N/A</v>
      </c>
      <c r="K371" s="4" t="e">
        <f t="shared" si="81"/>
        <v>#N/A</v>
      </c>
      <c r="M371" s="12">
        <f t="shared" si="71"/>
        <v>0</v>
      </c>
      <c r="R371" s="12">
        <f t="shared" si="73"/>
        <v>0</v>
      </c>
      <c r="S371" s="9"/>
      <c r="T371" s="9"/>
    </row>
    <row r="372" spans="3:20" ht="15" customHeight="1">
      <c r="C372" t="e">
        <f>INDEX('Liste '!$A$2:$D$168,MATCH(D372,'Liste '!$A$2:$A$168,0),2)</f>
        <v>#N/A</v>
      </c>
      <c r="E372" t="e">
        <f>INDEX('Liste '!$A$2:$D$168,MATCH(D372,'Liste '!$A$2:$A$168,0),3)</f>
        <v>#N/A</v>
      </c>
      <c r="F372" s="3" t="e">
        <f>INDEX('Liste '!$A$2:$D$168,MATCH(D372,'Liste '!$A$2:$A$168,0),4)</f>
        <v>#N/A</v>
      </c>
      <c r="H372" s="4" t="e">
        <f t="shared" si="72"/>
        <v>#N/A</v>
      </c>
      <c r="I372" s="4" t="e">
        <f t="shared" si="74"/>
        <v>#N/A</v>
      </c>
      <c r="J372" s="4" t="e">
        <f t="shared" si="79"/>
        <v>#N/A</v>
      </c>
      <c r="K372" s="4" t="e">
        <f t="shared" si="81"/>
        <v>#N/A</v>
      </c>
      <c r="M372" s="12">
        <f t="shared" si="71"/>
        <v>0</v>
      </c>
      <c r="R372" s="12">
        <f t="shared" si="73"/>
        <v>0</v>
      </c>
      <c r="S372" s="9"/>
      <c r="T372" s="9"/>
    </row>
    <row r="373" spans="3:20" ht="15" customHeight="1">
      <c r="C373" t="e">
        <f>INDEX('Liste '!$A$2:$D$168,MATCH(D373,'Liste '!$A$2:$A$168,0),2)</f>
        <v>#N/A</v>
      </c>
      <c r="E373" t="e">
        <f>INDEX('Liste '!$A$2:$D$168,MATCH(D373,'Liste '!$A$2:$A$168,0),3)</f>
        <v>#N/A</v>
      </c>
      <c r="F373" s="3" t="e">
        <f>INDEX('Liste '!$A$2:$D$168,MATCH(D373,'Liste '!$A$2:$A$168,0),4)</f>
        <v>#N/A</v>
      </c>
      <c r="H373" s="4" t="e">
        <f t="shared" si="72"/>
        <v>#N/A</v>
      </c>
      <c r="I373" s="4" t="e">
        <f t="shared" si="74"/>
        <v>#N/A</v>
      </c>
      <c r="J373" s="4" t="e">
        <f t="shared" si="79"/>
        <v>#N/A</v>
      </c>
      <c r="K373" s="4" t="e">
        <f t="shared" si="63"/>
        <v>#N/A</v>
      </c>
      <c r="M373" s="12">
        <f t="shared" si="71"/>
        <v>0</v>
      </c>
      <c r="R373" s="12">
        <f t="shared" si="73"/>
        <v>0</v>
      </c>
      <c r="S373" s="9"/>
      <c r="T373" s="9"/>
    </row>
    <row r="374" spans="3:20" ht="15" customHeight="1">
      <c r="C374" t="e">
        <f>INDEX('Liste '!$A$2:$D$168,MATCH(D374,'Liste '!$A$2:$A$168,0),2)</f>
        <v>#N/A</v>
      </c>
      <c r="E374" t="e">
        <f>INDEX('Liste '!$A$2:$D$168,MATCH(D374,'Liste '!$A$2:$A$168,0),3)</f>
        <v>#N/A</v>
      </c>
      <c r="F374" s="3" t="e">
        <f>INDEX('Liste '!$A$2:$D$168,MATCH(D374,'Liste '!$A$2:$A$168,0),4)</f>
        <v>#N/A</v>
      </c>
      <c r="H374" s="4" t="e">
        <f t="shared" si="72"/>
        <v>#N/A</v>
      </c>
      <c r="I374" s="4" t="e">
        <f t="shared" si="74"/>
        <v>#N/A</v>
      </c>
      <c r="J374" s="4" t="e">
        <f t="shared" si="79"/>
        <v>#N/A</v>
      </c>
      <c r="K374" s="4" t="e">
        <f t="shared" si="63"/>
        <v>#N/A</v>
      </c>
      <c r="M374" s="12">
        <f t="shared" si="71"/>
        <v>0</v>
      </c>
      <c r="R374" s="12">
        <f t="shared" si="73"/>
        <v>0</v>
      </c>
      <c r="S374" s="9"/>
      <c r="T374" s="9"/>
    </row>
    <row r="375" spans="3:20" ht="15" customHeight="1">
      <c r="C375" t="e">
        <f>INDEX('Liste '!$A$2:$D$168,MATCH(D375,'Liste '!$A$2:$A$168,0),2)</f>
        <v>#N/A</v>
      </c>
      <c r="E375" t="e">
        <f>INDEX('Liste '!$A$2:$D$168,MATCH(D375,'Liste '!$A$2:$A$168,0),3)</f>
        <v>#N/A</v>
      </c>
      <c r="F375" s="3" t="e">
        <f>INDEX('Liste '!$A$2:$D$168,MATCH(D375,'Liste '!$A$2:$A$168,0),4)</f>
        <v>#N/A</v>
      </c>
      <c r="H375" s="4" t="e">
        <f t="shared" si="72"/>
        <v>#N/A</v>
      </c>
      <c r="I375" s="4" t="e">
        <f t="shared" si="74"/>
        <v>#N/A</v>
      </c>
      <c r="J375" s="4" t="e">
        <f t="shared" si="79"/>
        <v>#N/A</v>
      </c>
      <c r="K375" s="4" t="e">
        <f t="shared" si="63"/>
        <v>#N/A</v>
      </c>
      <c r="M375" s="12">
        <f t="shared" si="71"/>
        <v>0</v>
      </c>
      <c r="R375" s="12">
        <f t="shared" si="73"/>
        <v>0</v>
      </c>
      <c r="S375" s="9"/>
      <c r="T375" s="9"/>
    </row>
    <row r="376" spans="3:20" ht="15" customHeight="1">
      <c r="C376" t="e">
        <f>INDEX('Liste '!$A$2:$D$168,MATCH(D376,'Liste '!$A$2:$A$168,0),2)</f>
        <v>#N/A</v>
      </c>
      <c r="E376" t="e">
        <f>INDEX('Liste '!$A$2:$D$168,MATCH(D376,'Liste '!$A$2:$A$168,0),3)</f>
        <v>#N/A</v>
      </c>
      <c r="F376" s="3" t="e">
        <f>INDEX('Liste '!$A$2:$D$168,MATCH(D376,'Liste '!$A$2:$A$168,0),4)</f>
        <v>#N/A</v>
      </c>
      <c r="H376" s="4" t="e">
        <f t="shared" si="72"/>
        <v>#N/A</v>
      </c>
      <c r="I376" s="4" t="e">
        <f t="shared" si="74"/>
        <v>#N/A</v>
      </c>
      <c r="J376" s="4" t="e">
        <f t="shared" si="79"/>
        <v>#N/A</v>
      </c>
      <c r="K376" s="4" t="e">
        <f t="shared" si="63"/>
        <v>#N/A</v>
      </c>
      <c r="M376" s="12">
        <f t="shared" si="71"/>
        <v>0</v>
      </c>
      <c r="R376" s="12">
        <f t="shared" si="73"/>
        <v>0</v>
      </c>
      <c r="S376" s="9"/>
      <c r="T376" s="9"/>
    </row>
    <row r="377" spans="3:20" ht="15" customHeight="1">
      <c r="C377" t="e">
        <f>INDEX('Liste '!$A$2:$D$168,MATCH(D377,'Liste '!$A$2:$A$168,0),2)</f>
        <v>#N/A</v>
      </c>
      <c r="E377" t="e">
        <f>INDEX('Liste '!$A$2:$D$168,MATCH(D377,'Liste '!$A$2:$A$168,0),3)</f>
        <v>#N/A</v>
      </c>
      <c r="F377" s="3" t="e">
        <f>INDEX('Liste '!$A$2:$D$168,MATCH(D377,'Liste '!$A$2:$A$168,0),4)</f>
        <v>#N/A</v>
      </c>
      <c r="H377" s="4" t="e">
        <f t="shared" si="72"/>
        <v>#N/A</v>
      </c>
      <c r="I377" s="4" t="e">
        <f t="shared" si="74"/>
        <v>#N/A</v>
      </c>
      <c r="J377" s="4" t="e">
        <f t="shared" si="79"/>
        <v>#N/A</v>
      </c>
      <c r="K377" s="4" t="e">
        <f t="shared" si="63"/>
        <v>#N/A</v>
      </c>
      <c r="M377" s="12">
        <f t="shared" si="71"/>
        <v>0</v>
      </c>
      <c r="R377" s="12">
        <f t="shared" si="73"/>
        <v>0</v>
      </c>
      <c r="S377" s="9"/>
      <c r="T377" s="9"/>
    </row>
    <row r="378" spans="3:20" ht="15" customHeight="1">
      <c r="C378" t="e">
        <f>INDEX('Liste '!$A$2:$D$168,MATCH(D378,'Liste '!$A$2:$A$168,0),2)</f>
        <v>#N/A</v>
      </c>
      <c r="E378" t="e">
        <f>INDEX('Liste '!$A$2:$D$168,MATCH(D378,'Liste '!$A$2:$A$168,0),3)</f>
        <v>#N/A</v>
      </c>
      <c r="F378" s="3" t="e">
        <f>INDEX('Liste '!$A$2:$D$168,MATCH(D378,'Liste '!$A$2:$A$168,0),4)</f>
        <v>#N/A</v>
      </c>
      <c r="H378" s="4" t="e">
        <f t="shared" si="72"/>
        <v>#N/A</v>
      </c>
      <c r="I378" s="4" t="e">
        <f t="shared" si="74"/>
        <v>#N/A</v>
      </c>
      <c r="J378" s="4" t="e">
        <f t="shared" si="79"/>
        <v>#N/A</v>
      </c>
      <c r="K378" s="4" t="e">
        <f t="shared" si="63"/>
        <v>#N/A</v>
      </c>
      <c r="M378" s="12">
        <f t="shared" si="71"/>
        <v>0</v>
      </c>
      <c r="R378" s="12">
        <f t="shared" si="73"/>
        <v>0</v>
      </c>
      <c r="S378" s="9"/>
      <c r="T378" s="9"/>
    </row>
    <row r="379" spans="3:20" ht="15" customHeight="1">
      <c r="C379" t="e">
        <f>INDEX('Liste '!$A$2:$D$168,MATCH(D379,'Liste '!$A$2:$A$168,0),2)</f>
        <v>#N/A</v>
      </c>
      <c r="E379" t="e">
        <f>INDEX('Liste '!$A$2:$D$168,MATCH(D379,'Liste '!$A$2:$A$168,0),3)</f>
        <v>#N/A</v>
      </c>
      <c r="F379" s="3" t="e">
        <f>INDEX('Liste '!$A$2:$D$168,MATCH(D379,'Liste '!$A$2:$A$168,0),4)</f>
        <v>#N/A</v>
      </c>
      <c r="H379" s="4" t="e">
        <f t="shared" si="72"/>
        <v>#N/A</v>
      </c>
      <c r="I379" s="4" t="e">
        <f t="shared" si="74"/>
        <v>#N/A</v>
      </c>
      <c r="J379" s="4" t="e">
        <f t="shared" si="79"/>
        <v>#N/A</v>
      </c>
      <c r="K379" s="4" t="e">
        <f t="shared" si="63"/>
        <v>#N/A</v>
      </c>
      <c r="M379" s="12">
        <f t="shared" si="71"/>
        <v>0</v>
      </c>
      <c r="R379" s="12">
        <f t="shared" si="73"/>
        <v>0</v>
      </c>
      <c r="S379" s="9"/>
      <c r="T379" s="9"/>
    </row>
    <row r="380" spans="3:20" ht="15.75" customHeight="1">
      <c r="C380" t="e">
        <f>INDEX('Liste '!$A$2:$D$168,MATCH(D380,'Liste '!$A$2:$A$168,0),2)</f>
        <v>#N/A</v>
      </c>
      <c r="E380" t="e">
        <f>INDEX('Liste '!$A$2:$D$168,MATCH(D380,'Liste '!$A$2:$A$168,0),3)</f>
        <v>#N/A</v>
      </c>
      <c r="F380" s="3" t="e">
        <f>INDEX('Liste '!$A$2:$D$168,MATCH(D380,'Liste '!$A$2:$A$168,0),4)</f>
        <v>#N/A</v>
      </c>
      <c r="H380" s="4" t="e">
        <f t="shared" si="72"/>
        <v>#N/A</v>
      </c>
      <c r="I380" s="4" t="e">
        <f t="shared" si="74"/>
        <v>#N/A</v>
      </c>
      <c r="J380" s="4" t="e">
        <f t="shared" si="79"/>
        <v>#N/A</v>
      </c>
      <c r="K380" s="4" t="e">
        <f t="shared" si="63"/>
        <v>#N/A</v>
      </c>
      <c r="M380" s="12">
        <f t="shared" si="71"/>
        <v>0</v>
      </c>
      <c r="R380" s="12">
        <f t="shared" si="73"/>
        <v>0</v>
      </c>
      <c r="S380" s="9"/>
      <c r="T380" s="9"/>
    </row>
    <row r="381" spans="3:20" ht="15" customHeight="1">
      <c r="C381" t="e">
        <f>INDEX('Liste '!$A$2:$D$168,MATCH(D381,'Liste '!$A$2:$A$168,0),2)</f>
        <v>#N/A</v>
      </c>
      <c r="E381" t="e">
        <f>INDEX('Liste '!$A$2:$D$168,MATCH(D381,'Liste '!$A$2:$A$168,0),3)</f>
        <v>#N/A</v>
      </c>
      <c r="F381" s="3" t="e">
        <f>INDEX('Liste '!$A$2:$D$168,MATCH(D381,'Liste '!$A$2:$A$168,0),4)</f>
        <v>#N/A</v>
      </c>
      <c r="H381" s="4" t="e">
        <f t="shared" si="72"/>
        <v>#N/A</v>
      </c>
      <c r="I381" s="4" t="e">
        <f t="shared" si="74"/>
        <v>#N/A</v>
      </c>
      <c r="J381" s="4" t="e">
        <f t="shared" si="79"/>
        <v>#N/A</v>
      </c>
      <c r="K381" s="4" t="e">
        <f t="shared" ref="K381:K382" si="82">J381-H381</f>
        <v>#N/A</v>
      </c>
      <c r="M381" s="12">
        <f t="shared" si="71"/>
        <v>0</v>
      </c>
      <c r="R381" s="12">
        <f t="shared" si="73"/>
        <v>0</v>
      </c>
      <c r="S381" s="9"/>
      <c r="T381" s="9"/>
    </row>
    <row r="382" spans="3:20" ht="15" customHeight="1">
      <c r="C382" t="e">
        <f>INDEX('Liste '!$A$2:$D$168,MATCH(D382,'Liste '!$A$2:$A$168,0),2)</f>
        <v>#N/A</v>
      </c>
      <c r="E382" t="e">
        <f>INDEX('Liste '!$A$2:$D$168,MATCH(D382,'Liste '!$A$2:$A$168,0),3)</f>
        <v>#N/A</v>
      </c>
      <c r="F382" s="3" t="e">
        <f>INDEX('Liste '!$A$2:$D$168,MATCH(D382,'Liste '!$A$2:$A$168,0),4)</f>
        <v>#N/A</v>
      </c>
      <c r="H382" s="4" t="e">
        <f t="shared" si="72"/>
        <v>#N/A</v>
      </c>
      <c r="I382" s="4" t="e">
        <f t="shared" si="74"/>
        <v>#N/A</v>
      </c>
      <c r="J382" s="4" t="e">
        <f t="shared" si="79"/>
        <v>#N/A</v>
      </c>
      <c r="K382" s="4" t="e">
        <f t="shared" si="82"/>
        <v>#N/A</v>
      </c>
      <c r="M382" s="12">
        <f t="shared" ref="M382:M445" si="83">L382-G382</f>
        <v>0</v>
      </c>
      <c r="R382" s="12">
        <f t="shared" si="73"/>
        <v>0</v>
      </c>
      <c r="S382" s="9"/>
      <c r="T382" s="9"/>
    </row>
    <row r="383" spans="3:20" ht="15" customHeight="1">
      <c r="C383" t="e">
        <f>INDEX('Liste '!$A$2:$D$168,MATCH(D383,'Liste '!$A$2:$A$168,0),2)</f>
        <v>#N/A</v>
      </c>
      <c r="E383" t="e">
        <f>INDEX('Liste '!$A$2:$D$168,MATCH(D383,'Liste '!$A$2:$A$168,0),3)</f>
        <v>#N/A</v>
      </c>
      <c r="F383" s="3" t="e">
        <f>INDEX('Liste '!$A$2:$D$168,MATCH(D383,'Liste '!$A$2:$A$168,0),4)</f>
        <v>#N/A</v>
      </c>
      <c r="H383" s="4" t="e">
        <f t="shared" ref="H383:H384" si="84">F383*G383</f>
        <v>#N/A</v>
      </c>
      <c r="I383" s="4" t="e">
        <f t="shared" si="74"/>
        <v>#N/A</v>
      </c>
      <c r="J383" s="4" t="e">
        <f t="shared" si="79"/>
        <v>#N/A</v>
      </c>
      <c r="K383" s="4" t="e">
        <f t="shared" si="63"/>
        <v>#N/A</v>
      </c>
      <c r="M383" s="12">
        <f t="shared" si="83"/>
        <v>0</v>
      </c>
      <c r="R383" s="12">
        <f t="shared" ref="R383:R384" si="85">N383-O383</f>
        <v>0</v>
      </c>
      <c r="S383" s="9"/>
      <c r="T383" s="9"/>
    </row>
    <row r="384" spans="3:20" ht="15" customHeight="1">
      <c r="C384" t="e">
        <f>INDEX('Liste '!$A$2:$D$168,MATCH(D384,'Liste '!$A$2:$A$168,0),2)</f>
        <v>#N/A</v>
      </c>
      <c r="E384" t="e">
        <f>INDEX('Liste '!$A$2:$D$168,MATCH(D384,'Liste '!$A$2:$A$168,0),3)</f>
        <v>#N/A</v>
      </c>
      <c r="F384" s="3" t="e">
        <f>INDEX('Liste '!$A$2:$D$168,MATCH(D384,'Liste '!$A$2:$A$168,0),4)</f>
        <v>#N/A</v>
      </c>
      <c r="H384" s="4" t="e">
        <f t="shared" si="84"/>
        <v>#N/A</v>
      </c>
      <c r="I384" s="4" t="e">
        <f t="shared" ref="I384" si="86">I383+H384</f>
        <v>#N/A</v>
      </c>
      <c r="J384" s="4" t="e">
        <f t="shared" si="79"/>
        <v>#N/A</v>
      </c>
      <c r="K384" s="4" t="e">
        <f t="shared" si="63"/>
        <v>#N/A</v>
      </c>
      <c r="M384" s="12">
        <f t="shared" si="83"/>
        <v>0</v>
      </c>
      <c r="R384" s="12">
        <f t="shared" si="85"/>
        <v>0</v>
      </c>
      <c r="S384" s="9"/>
      <c r="T384" s="9"/>
    </row>
    <row r="385" spans="1:20" ht="15" customHeight="1">
      <c r="A385" s="83"/>
      <c r="B385" s="81"/>
      <c r="C385" s="81"/>
      <c r="D385" s="81"/>
      <c r="E385" s="84" t="s">
        <v>63</v>
      </c>
      <c r="F385" s="75"/>
      <c r="G385" s="76"/>
      <c r="H385" s="77" t="e">
        <f>SUBTOTAL(109,H346:H384)</f>
        <v>#N/A</v>
      </c>
      <c r="I385" s="77"/>
      <c r="J385" s="77" t="e">
        <f>K384</f>
        <v>#N/A</v>
      </c>
      <c r="K385" s="77"/>
      <c r="L385" s="78"/>
      <c r="M385" s="79"/>
      <c r="N385" s="80"/>
      <c r="O385" s="80"/>
      <c r="P385" s="80"/>
      <c r="Q385" s="81"/>
      <c r="R385" s="79">
        <f t="shared" ref="R289:R385" si="87">N385-O385</f>
        <v>0</v>
      </c>
      <c r="S385" s="82"/>
      <c r="T385" s="82"/>
    </row>
    <row r="386" spans="1:20" ht="15" customHeight="1">
      <c r="H386" s="4"/>
      <c r="I386" s="4"/>
      <c r="J386" s="4"/>
      <c r="K386" s="4"/>
      <c r="S386" s="9"/>
    </row>
    <row r="387" spans="1:20" ht="15" customHeight="1">
      <c r="H387" s="4"/>
      <c r="I387" s="4"/>
      <c r="J387" s="4"/>
      <c r="K387" s="4"/>
      <c r="S387" s="9"/>
    </row>
    <row r="388" spans="1:20" ht="15" customHeight="1">
      <c r="H388" s="4"/>
      <c r="I388" s="4"/>
      <c r="J388" s="4"/>
      <c r="K388" s="4"/>
      <c r="S388" s="9"/>
    </row>
    <row r="389" spans="1:20" ht="15" customHeight="1">
      <c r="H389" s="4"/>
      <c r="I389" s="4"/>
      <c r="J389" s="4"/>
      <c r="K389" s="4"/>
      <c r="S389" s="9"/>
    </row>
    <row r="390" spans="1:20" ht="15" customHeight="1">
      <c r="H390" s="4"/>
      <c r="I390" s="4"/>
      <c r="J390" s="4"/>
      <c r="K390" s="4"/>
      <c r="S390" s="9"/>
    </row>
    <row r="391" spans="1:20" ht="15" customHeight="1">
      <c r="H391" s="4"/>
      <c r="I391" s="4"/>
      <c r="J391" s="4"/>
      <c r="K391" s="4"/>
      <c r="S391" s="9"/>
    </row>
    <row r="392" spans="1:20" ht="15" customHeight="1">
      <c r="H392" s="4"/>
      <c r="I392" s="4"/>
      <c r="J392" s="4"/>
      <c r="K392" s="4"/>
      <c r="S392" s="9"/>
    </row>
    <row r="393" spans="1:20" ht="15" customHeight="1">
      <c r="H393" s="4"/>
      <c r="I393" s="4"/>
      <c r="J393" s="4"/>
      <c r="K393" s="4"/>
      <c r="S393" s="9"/>
    </row>
    <row r="394" spans="1:20" ht="15" customHeight="1">
      <c r="H394" s="4"/>
      <c r="I394" s="4"/>
      <c r="J394" s="4"/>
      <c r="K394" s="4"/>
      <c r="S394" s="9"/>
    </row>
    <row r="395" spans="1:20" ht="15" customHeight="1">
      <c r="H395" s="4"/>
      <c r="I395" s="4"/>
      <c r="J395" s="4"/>
      <c r="K395" s="4"/>
      <c r="S395" s="9"/>
    </row>
    <row r="396" spans="1:20" ht="15" customHeight="1">
      <c r="H396" s="4"/>
      <c r="I396" s="4"/>
      <c r="J396" s="4"/>
      <c r="K396" s="4"/>
      <c r="S396" s="9"/>
    </row>
    <row r="397" spans="1:20" ht="15" customHeight="1">
      <c r="H397" s="4"/>
      <c r="I397" s="4"/>
      <c r="J397" s="4"/>
      <c r="K397" s="4"/>
      <c r="S397" s="9"/>
    </row>
    <row r="398" spans="1:20" ht="15" customHeight="1">
      <c r="H398" s="4"/>
      <c r="I398" s="4"/>
      <c r="J398" s="4"/>
      <c r="K398" s="4"/>
      <c r="S398" s="9"/>
    </row>
    <row r="399" spans="1:20" ht="15" customHeight="1">
      <c r="H399" s="4"/>
      <c r="I399" s="4"/>
      <c r="J399" s="4"/>
      <c r="K399" s="4"/>
      <c r="S399" s="9"/>
    </row>
    <row r="400" spans="1:20" ht="15" customHeight="1">
      <c r="H400" s="4"/>
      <c r="I400" s="4"/>
      <c r="J400" s="4"/>
      <c r="K400" s="4"/>
      <c r="S400" s="9"/>
    </row>
    <row r="401" spans="8:19" ht="15" customHeight="1">
      <c r="H401" s="4"/>
      <c r="I401" s="4"/>
      <c r="J401" s="4"/>
      <c r="K401" s="4"/>
      <c r="S401" s="9"/>
    </row>
    <row r="402" spans="8:19" ht="15" customHeight="1">
      <c r="H402" s="4"/>
      <c r="I402" s="4"/>
      <c r="J402" s="4"/>
      <c r="K402" s="4"/>
      <c r="S402" s="9"/>
    </row>
    <row r="403" spans="8:19" ht="15" customHeight="1">
      <c r="H403" s="4"/>
      <c r="I403" s="4"/>
      <c r="J403" s="4"/>
      <c r="K403" s="4"/>
      <c r="S403" s="9"/>
    </row>
    <row r="404" spans="8:19" ht="15" customHeight="1">
      <c r="H404" s="4"/>
      <c r="I404" s="4"/>
      <c r="J404" s="4"/>
      <c r="K404" s="4"/>
      <c r="S404" s="9"/>
    </row>
    <row r="405" spans="8:19" ht="15" customHeight="1">
      <c r="H405" s="4"/>
      <c r="I405" s="4"/>
      <c r="J405" s="4"/>
      <c r="K405" s="4"/>
      <c r="S405" s="9"/>
    </row>
    <row r="406" spans="8:19" ht="15" customHeight="1">
      <c r="H406" s="4"/>
      <c r="I406" s="4"/>
      <c r="J406" s="4"/>
      <c r="K406" s="4"/>
      <c r="S406" s="9"/>
    </row>
    <row r="407" spans="8:19" ht="15" customHeight="1">
      <c r="H407" s="4"/>
      <c r="I407" s="4"/>
      <c r="J407" s="4"/>
      <c r="K407" s="4"/>
      <c r="S407" s="9"/>
    </row>
    <row r="408" spans="8:19" ht="15" customHeight="1">
      <c r="H408" s="4"/>
      <c r="I408" s="4"/>
      <c r="J408" s="4"/>
      <c r="K408" s="4"/>
      <c r="S408" s="9"/>
    </row>
    <row r="409" spans="8:19" ht="15" customHeight="1">
      <c r="H409" s="4"/>
      <c r="I409" s="4"/>
      <c r="J409" s="4"/>
      <c r="K409" s="4"/>
      <c r="S409" s="9"/>
    </row>
    <row r="410" spans="8:19" ht="15" customHeight="1">
      <c r="H410" s="4"/>
      <c r="I410" s="4"/>
      <c r="J410" s="4"/>
      <c r="K410" s="4"/>
      <c r="S410" s="9"/>
    </row>
    <row r="411" spans="8:19" ht="15" customHeight="1">
      <c r="H411" s="4"/>
      <c r="I411" s="4"/>
      <c r="J411" s="4"/>
      <c r="K411" s="4"/>
      <c r="S411" s="9"/>
    </row>
    <row r="412" spans="8:19" ht="15" customHeight="1">
      <c r="H412" s="4"/>
      <c r="I412" s="4"/>
      <c r="J412" s="4"/>
      <c r="K412" s="4"/>
      <c r="S412" s="9"/>
    </row>
    <row r="413" spans="8:19" ht="15" customHeight="1">
      <c r="H413" s="4"/>
      <c r="I413" s="4"/>
      <c r="J413" s="4"/>
      <c r="K413" s="4"/>
      <c r="S413" s="9"/>
    </row>
    <row r="414" spans="8:19" ht="15" customHeight="1">
      <c r="H414" s="4"/>
      <c r="I414" s="4"/>
      <c r="J414" s="4"/>
      <c r="K414" s="4"/>
      <c r="S414" s="9"/>
    </row>
    <row r="415" spans="8:19" ht="15" customHeight="1">
      <c r="H415" s="4"/>
      <c r="I415" s="4"/>
      <c r="J415" s="4"/>
      <c r="K415" s="4"/>
      <c r="S415" s="9"/>
    </row>
    <row r="416" spans="8:19" ht="15" customHeight="1">
      <c r="H416" s="4"/>
      <c r="I416" s="4"/>
      <c r="J416" s="4"/>
      <c r="K416" s="4"/>
      <c r="S416" s="9"/>
    </row>
    <row r="417" spans="8:19" ht="15" customHeight="1">
      <c r="H417" s="4"/>
      <c r="I417" s="4"/>
      <c r="J417" s="4"/>
      <c r="K417" s="4"/>
      <c r="S417" s="9"/>
    </row>
    <row r="418" spans="8:19" ht="15" customHeight="1">
      <c r="H418" s="4"/>
      <c r="I418" s="4"/>
      <c r="J418" s="4"/>
      <c r="K418" s="4"/>
      <c r="S418" s="9"/>
    </row>
    <row r="419" spans="8:19" ht="15" customHeight="1">
      <c r="H419" s="4"/>
      <c r="I419" s="4"/>
      <c r="J419" s="4"/>
      <c r="K419" s="4"/>
      <c r="S419" s="9"/>
    </row>
    <row r="420" spans="8:19" ht="15" customHeight="1">
      <c r="H420" s="4"/>
      <c r="I420" s="4"/>
      <c r="J420" s="4"/>
      <c r="K420" s="4"/>
      <c r="S420" s="9"/>
    </row>
    <row r="421" spans="8:19" ht="15" customHeight="1">
      <c r="H421" s="4"/>
      <c r="I421" s="4"/>
      <c r="J421" s="4"/>
      <c r="K421" s="4"/>
      <c r="S421" s="9"/>
    </row>
    <row r="422" spans="8:19" ht="15" customHeight="1">
      <c r="H422" s="4"/>
      <c r="I422" s="4"/>
      <c r="J422" s="4"/>
      <c r="K422" s="4"/>
      <c r="S422" s="9"/>
    </row>
    <row r="423" spans="8:19" ht="15" customHeight="1">
      <c r="H423" s="4"/>
      <c r="I423" s="4"/>
      <c r="J423" s="4"/>
      <c r="K423" s="4"/>
      <c r="S423" s="9"/>
    </row>
    <row r="424" spans="8:19" ht="15" customHeight="1">
      <c r="H424" s="4"/>
      <c r="I424" s="4"/>
      <c r="J424" s="4"/>
      <c r="K424" s="4"/>
      <c r="S424" s="9"/>
    </row>
    <row r="425" spans="8:19" ht="15" customHeight="1">
      <c r="H425" s="4"/>
      <c r="I425" s="4"/>
      <c r="J425" s="4"/>
      <c r="K425" s="4"/>
      <c r="S425" s="9"/>
    </row>
    <row r="426" spans="8:19" ht="15" customHeight="1">
      <c r="H426" s="4"/>
      <c r="I426" s="4"/>
      <c r="J426" s="4"/>
      <c r="K426" s="4"/>
      <c r="S426" s="9"/>
    </row>
    <row r="427" spans="8:19" ht="15" customHeight="1">
      <c r="H427" s="4"/>
      <c r="I427" s="4"/>
      <c r="J427" s="4"/>
      <c r="K427" s="4"/>
      <c r="S427" s="9"/>
    </row>
    <row r="428" spans="8:19" ht="15" customHeight="1">
      <c r="H428" s="4"/>
      <c r="I428" s="4"/>
      <c r="J428" s="4"/>
      <c r="K428" s="4"/>
      <c r="S428" s="9"/>
    </row>
    <row r="429" spans="8:19" ht="15" customHeight="1">
      <c r="H429" s="4"/>
      <c r="I429" s="4"/>
      <c r="J429" s="4"/>
      <c r="K429" s="4"/>
      <c r="S429" s="9"/>
    </row>
    <row r="430" spans="8:19" ht="15" customHeight="1">
      <c r="H430" s="4"/>
      <c r="I430" s="4"/>
      <c r="J430" s="4"/>
      <c r="K430" s="4"/>
      <c r="S430" s="9"/>
    </row>
    <row r="431" spans="8:19" ht="15" customHeight="1">
      <c r="H431" s="4"/>
      <c r="I431" s="4"/>
      <c r="J431" s="4"/>
      <c r="K431" s="4"/>
      <c r="S431" s="9"/>
    </row>
    <row r="432" spans="8:19" ht="15" customHeight="1">
      <c r="H432" s="4"/>
      <c r="I432" s="4"/>
      <c r="J432" s="4"/>
      <c r="K432" s="4"/>
      <c r="S432" s="9"/>
    </row>
    <row r="433" spans="8:19" ht="15" customHeight="1">
      <c r="H433" s="4"/>
      <c r="I433" s="4"/>
      <c r="J433" s="4"/>
      <c r="K433" s="4"/>
      <c r="S433" s="9"/>
    </row>
    <row r="434" spans="8:19" ht="15" customHeight="1">
      <c r="H434" s="4"/>
      <c r="I434" s="4"/>
      <c r="J434" s="4"/>
      <c r="K434" s="4"/>
      <c r="S434" s="9"/>
    </row>
    <row r="435" spans="8:19" ht="15" customHeight="1">
      <c r="H435" s="4"/>
      <c r="I435" s="4"/>
      <c r="J435" s="4"/>
      <c r="K435" s="4"/>
      <c r="S435" s="9"/>
    </row>
    <row r="436" spans="8:19" ht="15" customHeight="1">
      <c r="H436" s="4"/>
      <c r="I436" s="4"/>
      <c r="J436" s="4"/>
      <c r="K436" s="4"/>
      <c r="S436" s="9"/>
    </row>
    <row r="437" spans="8:19" ht="15" customHeight="1">
      <c r="H437" s="4"/>
      <c r="I437" s="4"/>
      <c r="J437" s="4"/>
      <c r="K437" s="4"/>
      <c r="S437" s="9"/>
    </row>
    <row r="438" spans="8:19" ht="15" customHeight="1">
      <c r="H438" s="4"/>
      <c r="I438" s="4"/>
      <c r="J438" s="4"/>
      <c r="K438" s="4"/>
      <c r="S438" s="9"/>
    </row>
    <row r="439" spans="8:19" ht="15" customHeight="1">
      <c r="H439" s="4"/>
      <c r="I439" s="4"/>
      <c r="J439" s="4"/>
      <c r="K439" s="4"/>
      <c r="S439" s="9"/>
    </row>
    <row r="440" spans="8:19" ht="15" customHeight="1"/>
    <row r="441" spans="8:19" ht="15" customHeight="1"/>
    <row r="442" spans="8:19" ht="15" customHeight="1"/>
    <row r="443" spans="8:19" ht="15" customHeight="1"/>
    <row r="444" spans="8:19" ht="15" customHeight="1"/>
    <row r="445" spans="8:19" ht="15" customHeight="1"/>
    <row r="446" spans="8:19" ht="15" customHeight="1"/>
  </sheetData>
  <conditionalFormatting sqref="A2:T386">
    <cfRule type="expression" dxfId="180" priority="37">
      <formula>$Q2="Annulé"</formula>
    </cfRule>
  </conditionalFormatting>
  <conditionalFormatting sqref="A2:T386">
    <cfRule type="expression" dxfId="179" priority="36">
      <formula>$Q2="Erreur"</formula>
    </cfRule>
  </conditionalFormatting>
  <conditionalFormatting sqref="A2:T386">
    <cfRule type="expression" dxfId="178" priority="35">
      <formula>$Q2="A RELANCER"</formula>
    </cfRule>
  </conditionalFormatting>
  <conditionalFormatting sqref="A2:T386">
    <cfRule type="expression" dxfId="177" priority="4">
      <formula>$Q2="Relance faite"</formula>
    </cfRule>
  </conditionalFormatting>
  <conditionalFormatting sqref="A2:T386">
    <cfRule type="expression" dxfId="176" priority="3">
      <formula>$Q2="Partiel"</formula>
    </cfRule>
  </conditionalFormatting>
  <conditionalFormatting sqref="A2:T386">
    <cfRule type="expression" dxfId="175" priority="2">
      <formula>$Q2="Complet"</formula>
    </cfRule>
  </conditionalFormatting>
  <conditionalFormatting sqref="A2:T386">
    <cfRule type="expression" dxfId="174" priority="1">
      <formula>$Q2="Litige"</formula>
    </cfRule>
  </conditionalFormatting>
  <dataValidations count="1">
    <dataValidation allowBlank="1" showInputMessage="1" showErrorMessage="1" sqref="E322:E352 E354:E384 E2:F32 E34:E64 E98:E128 E130:E160 E162:E192 E66:E96 E258:E288 E290:E320 C3:D32 E194:E224 E226:E256" xr:uid="{1B869ED2-2772-4AA3-B5E2-E1AC6C198BEF}"/>
  </dataValidations>
  <pageMargins left="0.7" right="0.7" top="0.75" bottom="0.75" header="0.3" footer="0.3"/>
  <pageSetup paperSize="9" fitToHeight="0" orientation="landscape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27CB7AE-7E98-4762-A5E4-81F7C743421E}">
          <x14:formula1>
            <xm:f>'Liste '!$AC$2:$AC$8</xm:f>
          </x14:formula1>
          <xm:sqref>Q2:Q32 Q34:Q64 Q66:Q96 Q98:Q128 Q130:Q160 Q162:Q192 Q194:Q224 Q226:Q256 Q258:Q288 Q290:Q320 Q322:Q352 Q354:Q384</xm:sqref>
        </x14:dataValidation>
        <x14:dataValidation type="list" allowBlank="1" showInputMessage="1" promptTitle="Statut" xr:uid="{05948DA1-713F-4601-A6E1-A9DCD27C6E05}">
          <x14:formula1>
            <xm:f>'Liste '!$AC$2:$AC$8</xm:f>
          </x14:formula1>
          <xm:sqref>S2:S32 S34:S64 S66:S96 S98:S128 S130:S160 S162:S192 S194:S224 S226:S256 S258:S288 S290:S320 S322:S352 S354:S384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83544-481F-40C5-835A-FF944561D591}">
  <sheetPr>
    <tabColor theme="7" tint="0.79998168889431442"/>
  </sheetPr>
  <dimension ref="A1:K53"/>
  <sheetViews>
    <sheetView topLeftCell="A2" workbookViewId="0">
      <selection activeCell="D20" sqref="D20"/>
    </sheetView>
  </sheetViews>
  <sheetFormatPr defaultColWidth="8.7109375" defaultRowHeight="15"/>
  <cols>
    <col min="1" max="1" width="15.7109375" customWidth="1"/>
    <col min="2" max="2" width="18.28515625" customWidth="1"/>
    <col min="3" max="3" width="15.42578125" customWidth="1"/>
    <col min="4" max="4" width="52.7109375" customWidth="1"/>
    <col min="5" max="5" width="21.5703125" customWidth="1"/>
    <col min="6" max="6" width="14.140625" customWidth="1"/>
    <col min="7" max="8" width="11.85546875" style="3" bestFit="1" customWidth="1"/>
    <col min="9" max="9" width="25.5703125" customWidth="1"/>
    <col min="10" max="10" width="66.28515625" customWidth="1"/>
    <col min="11" max="11" width="23.42578125" bestFit="1" customWidth="1"/>
  </cols>
  <sheetData>
    <row r="1" spans="1:11">
      <c r="A1" s="102" t="s">
        <v>64</v>
      </c>
      <c r="B1" s="102"/>
      <c r="C1" s="102"/>
      <c r="D1" s="102"/>
      <c r="E1" s="102"/>
      <c r="F1" s="102"/>
      <c r="G1" s="102"/>
      <c r="H1" s="102"/>
      <c r="I1" s="102"/>
      <c r="J1" s="102"/>
    </row>
    <row r="2" spans="1:11">
      <c r="A2" s="102"/>
      <c r="B2" s="102"/>
      <c r="C2" s="102"/>
      <c r="D2" s="102"/>
      <c r="E2" s="102"/>
      <c r="F2" s="102"/>
      <c r="G2" s="102"/>
      <c r="H2" s="102"/>
      <c r="I2" s="102"/>
      <c r="J2" s="102"/>
    </row>
    <row r="3" spans="1:11">
      <c r="A3" s="102"/>
      <c r="B3" s="102"/>
      <c r="C3" s="102"/>
      <c r="D3" s="102"/>
      <c r="E3" s="102"/>
      <c r="F3" s="102"/>
      <c r="G3" s="102"/>
      <c r="H3" s="102"/>
      <c r="I3" s="102"/>
      <c r="J3" s="102"/>
    </row>
    <row r="4" spans="1:11">
      <c r="A4" s="102"/>
      <c r="B4" s="102"/>
      <c r="C4" s="102"/>
      <c r="D4" s="102"/>
      <c r="E4" s="102"/>
      <c r="F4" s="102"/>
      <c r="G4" s="102"/>
      <c r="H4" s="102"/>
      <c r="I4" s="102"/>
      <c r="J4" s="102"/>
    </row>
    <row r="5" spans="1:11">
      <c r="A5" s="102"/>
      <c r="B5" s="102"/>
      <c r="C5" s="102"/>
      <c r="D5" s="102"/>
      <c r="E5" s="102"/>
      <c r="F5" s="102"/>
      <c r="G5" s="102"/>
      <c r="H5" s="102"/>
      <c r="I5" s="102"/>
      <c r="J5" s="102"/>
    </row>
    <row r="7" spans="1:11">
      <c r="A7" s="15" t="s">
        <v>65</v>
      </c>
      <c r="B7" s="15" t="s">
        <v>5</v>
      </c>
      <c r="C7" s="15" t="s">
        <v>35</v>
      </c>
      <c r="D7" s="15" t="s">
        <v>66</v>
      </c>
      <c r="E7" s="15" t="s">
        <v>67</v>
      </c>
      <c r="F7" s="15" t="s">
        <v>38</v>
      </c>
      <c r="G7" s="33" t="s">
        <v>68</v>
      </c>
      <c r="H7" s="33" t="s">
        <v>69</v>
      </c>
      <c r="I7" s="15" t="s">
        <v>70</v>
      </c>
      <c r="J7" s="34" t="s">
        <v>51</v>
      </c>
      <c r="K7" s="34" t="s">
        <v>71</v>
      </c>
    </row>
    <row r="8" spans="1:11">
      <c r="A8" s="34"/>
      <c r="B8" s="34" t="e">
        <f>INDEX('Liste '!$A$2:$D$168,MATCH(C8,'Liste '!$A$2:$A$168,0),2)</f>
        <v>#N/A</v>
      </c>
      <c r="D8" s="34" t="e">
        <f>INDEX('Liste '!$A$2:$D$168,MATCH(C8,'Liste '!$A$2:$A$168,0),3)</f>
        <v>#N/A</v>
      </c>
      <c r="E8" s="34"/>
      <c r="F8" s="34"/>
      <c r="G8" s="16" t="e">
        <f>INDEX('Liste '!$A$2:$D$168,MATCH(C8,'Liste '!$A$2:$A$168,0),4)</f>
        <v>#N/A</v>
      </c>
      <c r="H8" s="16" t="e">
        <f t="shared" ref="H8:H53" si="0">G8*F8</f>
        <v>#N/A</v>
      </c>
      <c r="I8" s="34"/>
      <c r="J8" s="34"/>
      <c r="K8" s="34"/>
    </row>
    <row r="9" spans="1:11">
      <c r="A9" s="34"/>
      <c r="B9" s="34" t="e">
        <f>INDEX('Liste '!$A$2:$D$168,MATCH(C9,'Liste '!$A$2:$A$168,0),2)</f>
        <v>#N/A</v>
      </c>
      <c r="C9" s="34"/>
      <c r="D9" s="35" t="e">
        <f>INDEX('Liste '!$A$2:$D$168,MATCH(C9,'Liste '!$A$2:$A$168,0),3)</f>
        <v>#N/A</v>
      </c>
      <c r="E9" s="34"/>
      <c r="F9" s="34"/>
      <c r="G9" s="16" t="e">
        <f>INDEX('Liste '!$A$2:$D$168,MATCH(C9,'Liste '!$A$2:$A$168,0),4)</f>
        <v>#N/A</v>
      </c>
      <c r="H9" s="16" t="e">
        <f t="shared" si="0"/>
        <v>#N/A</v>
      </c>
      <c r="I9" s="34"/>
      <c r="J9" s="34"/>
      <c r="K9" s="34"/>
    </row>
    <row r="10" spans="1:11">
      <c r="A10" s="34"/>
      <c r="B10" s="34" t="e">
        <f>INDEX('Liste '!$A$2:$D$168,MATCH(C10,'Liste '!$A$2:$A$168,0),2)</f>
        <v>#N/A</v>
      </c>
      <c r="C10" s="34"/>
      <c r="D10" s="34" t="e">
        <f>INDEX('Liste '!$A$2:$D$168,MATCH(C10,'Liste '!$A$2:$A$168,0),3)</f>
        <v>#N/A</v>
      </c>
      <c r="E10" s="34"/>
      <c r="F10" s="34"/>
      <c r="G10" s="16" t="e">
        <f>INDEX('Liste '!$A$2:$D$168,MATCH(C10,'Liste '!$A$2:$A$168,0),4)</f>
        <v>#N/A</v>
      </c>
      <c r="H10" s="16" t="e">
        <f t="shared" si="0"/>
        <v>#N/A</v>
      </c>
      <c r="I10" s="34"/>
      <c r="J10" s="34"/>
      <c r="K10" s="34"/>
    </row>
    <row r="11" spans="1:11">
      <c r="A11" s="34"/>
      <c r="B11" s="34" t="e">
        <f>INDEX('Liste '!$A$2:$D$168,MATCH(C11,'Liste '!$A$2:$A$168,0),2)</f>
        <v>#N/A</v>
      </c>
      <c r="C11" s="34"/>
      <c r="D11" s="34" t="e">
        <f>INDEX('Liste '!$A$2:$D$168,MATCH(C11,'Liste '!$A$2:$A$168,0),3)</f>
        <v>#N/A</v>
      </c>
      <c r="E11" s="34"/>
      <c r="F11" s="34"/>
      <c r="G11" s="16" t="e">
        <f>INDEX('Liste '!$A$2:$D$168,MATCH(C11,'Liste '!$A$2:$A$168,0),4)</f>
        <v>#N/A</v>
      </c>
      <c r="H11" s="16" t="e">
        <f t="shared" si="0"/>
        <v>#N/A</v>
      </c>
      <c r="I11" s="34"/>
      <c r="J11" s="34"/>
      <c r="K11" s="34"/>
    </row>
    <row r="12" spans="1:11">
      <c r="A12" s="34"/>
      <c r="B12" s="34" t="e">
        <f>INDEX('Liste '!$A$2:$D$168,MATCH(C12,'Liste '!$A$2:$A$168,0),2)</f>
        <v>#N/A</v>
      </c>
      <c r="C12" s="34"/>
      <c r="D12" s="34" t="e">
        <f>INDEX('Liste '!$A$2:$D$168,MATCH(C12,'Liste '!$A$2:$A$168,0),3)</f>
        <v>#N/A</v>
      </c>
      <c r="E12" s="34"/>
      <c r="F12" s="34"/>
      <c r="G12" s="16" t="e">
        <f>INDEX('Liste '!$A$2:$D$168,MATCH(C12,'Liste '!$A$2:$A$168,0),4)</f>
        <v>#N/A</v>
      </c>
      <c r="H12" s="16" t="e">
        <f t="shared" si="0"/>
        <v>#N/A</v>
      </c>
      <c r="I12" s="34"/>
      <c r="J12" s="34"/>
      <c r="K12" s="34"/>
    </row>
    <row r="13" spans="1:11">
      <c r="A13" s="34"/>
      <c r="B13" s="34" t="e">
        <f>INDEX('Liste '!$A$2:$D$168,MATCH(C13,'Liste '!$A$2:$A$168,0),2)</f>
        <v>#N/A</v>
      </c>
      <c r="C13" s="34"/>
      <c r="D13" s="34" t="e">
        <f>INDEX('Liste '!$A$2:$D$168,MATCH(C13,'Liste '!$A$2:$A$168,0),3)</f>
        <v>#N/A</v>
      </c>
      <c r="E13" s="34"/>
      <c r="F13" s="34"/>
      <c r="G13" s="16" t="e">
        <f>INDEX('Liste '!$A$2:$D$168,MATCH(C13,'Liste '!$A$2:$A$168,0),4)</f>
        <v>#N/A</v>
      </c>
      <c r="H13" s="16" t="e">
        <f t="shared" si="0"/>
        <v>#N/A</v>
      </c>
      <c r="I13" s="34"/>
      <c r="J13" s="34"/>
      <c r="K13" s="34"/>
    </row>
    <row r="14" spans="1:11">
      <c r="A14" s="34"/>
      <c r="B14" s="34" t="e">
        <f>INDEX('Liste '!$A$2:$D$168,MATCH(C14,'Liste '!$A$2:$A$168,0),2)</f>
        <v>#N/A</v>
      </c>
      <c r="C14" s="34"/>
      <c r="D14" s="34" t="e">
        <f>INDEX('Liste '!$A$2:$D$168,MATCH(C14,'Liste '!$A$2:$A$168,0),3)</f>
        <v>#N/A</v>
      </c>
      <c r="E14" s="34"/>
      <c r="F14" s="34"/>
      <c r="G14" s="16" t="e">
        <f>INDEX('Liste '!$A$2:$D$168,MATCH(C14,'Liste '!$A$2:$A$168,0),4)</f>
        <v>#N/A</v>
      </c>
      <c r="H14" s="16" t="e">
        <f t="shared" si="0"/>
        <v>#N/A</v>
      </c>
      <c r="I14" s="34"/>
      <c r="J14" s="34"/>
      <c r="K14" s="34"/>
    </row>
    <row r="15" spans="1:11">
      <c r="A15" s="34"/>
      <c r="B15" s="34" t="e">
        <f>INDEX('Liste '!$A$2:$D$168,MATCH(C15,'Liste '!$A$2:$A$168,0),2)</f>
        <v>#N/A</v>
      </c>
      <c r="C15" s="34"/>
      <c r="D15" s="34" t="e">
        <f>INDEX('Liste '!$A$2:$D$168,MATCH(C15,'Liste '!$A$2:$A$168,0),3)</f>
        <v>#N/A</v>
      </c>
      <c r="E15" s="34"/>
      <c r="F15" s="34"/>
      <c r="G15" s="16" t="e">
        <f>INDEX('Liste '!$A$2:$D$168,MATCH(C15,'Liste '!$A$2:$A$168,0),4)</f>
        <v>#N/A</v>
      </c>
      <c r="H15" s="16" t="e">
        <f t="shared" si="0"/>
        <v>#N/A</v>
      </c>
      <c r="I15" s="34"/>
      <c r="J15" s="34"/>
      <c r="K15" s="34"/>
    </row>
    <row r="16" spans="1:11">
      <c r="A16" s="34"/>
      <c r="B16" s="34" t="e">
        <f>INDEX('Liste '!$A$2:$D$168,MATCH(C16,'Liste '!$A$2:$A$168,0),2)</f>
        <v>#N/A</v>
      </c>
      <c r="C16" s="34"/>
      <c r="D16" s="34" t="e">
        <f>INDEX('Liste '!$A$2:$D$168,MATCH(C16,'Liste '!$A$2:$A$168,0),3)</f>
        <v>#N/A</v>
      </c>
      <c r="E16" s="34"/>
      <c r="F16" s="34"/>
      <c r="G16" s="16" t="e">
        <f>INDEX('Liste '!$A$2:$D$168,MATCH(C16,'Liste '!$A$2:$A$168,0),4)</f>
        <v>#N/A</v>
      </c>
      <c r="H16" s="16" t="e">
        <f t="shared" si="0"/>
        <v>#N/A</v>
      </c>
      <c r="I16" s="34"/>
      <c r="J16" s="34"/>
      <c r="K16" s="34"/>
    </row>
    <row r="17" spans="1:11">
      <c r="A17" s="34"/>
      <c r="B17" s="34" t="e">
        <f>INDEX('Liste '!$A$2:$D$168,MATCH(C17,'Liste '!$A$2:$A$168,0),2)</f>
        <v>#N/A</v>
      </c>
      <c r="C17" s="34"/>
      <c r="D17" s="34" t="e">
        <f>INDEX('Liste '!$A$2:$D$168,MATCH(C17,'Liste '!$A$2:$A$168,0),3)</f>
        <v>#N/A</v>
      </c>
      <c r="E17" s="34"/>
      <c r="F17" s="34"/>
      <c r="G17" s="16" t="e">
        <f>INDEX('Liste '!$A$2:$D$168,MATCH(C17,'Liste '!$A$2:$A$168,0),4)</f>
        <v>#N/A</v>
      </c>
      <c r="H17" s="16" t="e">
        <f t="shared" si="0"/>
        <v>#N/A</v>
      </c>
      <c r="I17" s="34"/>
      <c r="J17" s="34"/>
      <c r="K17" s="34"/>
    </row>
    <row r="18" spans="1:11">
      <c r="A18" s="34"/>
      <c r="B18" s="34" t="e">
        <f>INDEX('Liste '!$A$2:$D$168,MATCH(C18,'Liste '!$A$2:$A$168,0),2)</f>
        <v>#N/A</v>
      </c>
      <c r="C18" s="34"/>
      <c r="D18" s="34" t="e">
        <f>INDEX('Liste '!$A$2:$D$168,MATCH(C18,'Liste '!$A$2:$A$168,0),3)</f>
        <v>#N/A</v>
      </c>
      <c r="E18" s="34"/>
      <c r="F18" s="34"/>
      <c r="G18" s="16" t="e">
        <f>INDEX('Liste '!$A$2:$D$168,MATCH(C18,'Liste '!$A$2:$A$168,0),4)</f>
        <v>#N/A</v>
      </c>
      <c r="H18" s="16" t="e">
        <f t="shared" si="0"/>
        <v>#N/A</v>
      </c>
      <c r="I18" s="34"/>
      <c r="J18" s="34"/>
      <c r="K18" s="34"/>
    </row>
    <row r="19" spans="1:11">
      <c r="A19" s="34"/>
      <c r="B19" s="34" t="e">
        <f>INDEX('Liste '!$A$2:$D$168,MATCH(C19,'Liste '!$A$2:$A$168,0),2)</f>
        <v>#N/A</v>
      </c>
      <c r="C19" s="34"/>
      <c r="D19" s="34" t="e">
        <f>INDEX('Liste '!$A$2:$D$168,MATCH(C19,'Liste '!$A$2:$A$168,0),3)</f>
        <v>#N/A</v>
      </c>
      <c r="E19" s="34"/>
      <c r="F19" s="34"/>
      <c r="G19" s="16" t="e">
        <f>INDEX('Liste '!$A$2:$D$168,MATCH(C19,'Liste '!$A$2:$A$168,0),4)</f>
        <v>#N/A</v>
      </c>
      <c r="H19" s="16" t="e">
        <f t="shared" si="0"/>
        <v>#N/A</v>
      </c>
      <c r="I19" s="34"/>
      <c r="J19" s="34"/>
      <c r="K19" s="34"/>
    </row>
    <row r="20" spans="1:11">
      <c r="A20" s="34"/>
      <c r="B20" s="34" t="e">
        <f>INDEX('Liste '!$A$2:$D$168,MATCH(C20,'Liste '!$A$2:$A$168,0),2)</f>
        <v>#N/A</v>
      </c>
      <c r="C20" s="34"/>
      <c r="D20" s="34" t="e">
        <f>INDEX('Liste '!$A$2:$D$168,MATCH(C20,'Liste '!$A$2:$A$168,0),3)</f>
        <v>#N/A</v>
      </c>
      <c r="E20" s="34"/>
      <c r="F20" s="34"/>
      <c r="G20" s="16" t="e">
        <f>INDEX('Liste '!$A$2:$D$168,MATCH(C20,'Liste '!$A$2:$A$168,0),4)</f>
        <v>#N/A</v>
      </c>
      <c r="H20" s="16" t="e">
        <f t="shared" si="0"/>
        <v>#N/A</v>
      </c>
      <c r="I20" s="34"/>
      <c r="J20" s="34"/>
      <c r="K20" s="34"/>
    </row>
    <row r="21" spans="1:11">
      <c r="A21" s="34"/>
      <c r="B21" s="34" t="e">
        <f>INDEX('Liste '!$A$2:$D$168,MATCH(C21,'Liste '!$A$2:$A$168,0),2)</f>
        <v>#N/A</v>
      </c>
      <c r="C21" s="34"/>
      <c r="D21" s="34" t="e">
        <f>INDEX('Liste '!$A$2:$D$168,MATCH(C21,'Liste '!$A$2:$A$168,0),3)</f>
        <v>#N/A</v>
      </c>
      <c r="E21" s="34"/>
      <c r="F21" s="34"/>
      <c r="G21" s="16" t="e">
        <f>INDEX('Liste '!$A$2:$D$168,MATCH(C21,'Liste '!$A$2:$A$168,0),4)</f>
        <v>#N/A</v>
      </c>
      <c r="H21" s="16" t="e">
        <f t="shared" si="0"/>
        <v>#N/A</v>
      </c>
      <c r="I21" s="34"/>
      <c r="J21" s="34"/>
      <c r="K21" s="34"/>
    </row>
    <row r="22" spans="1:11">
      <c r="A22" s="34"/>
      <c r="B22" s="34" t="e">
        <f>INDEX('Liste '!$A$2:$D$168,MATCH(C22,'Liste '!$A$2:$A$168,0),2)</f>
        <v>#N/A</v>
      </c>
      <c r="C22" s="34"/>
      <c r="D22" s="34" t="e">
        <f>INDEX('Liste '!$A$2:$D$168,MATCH(C22,'Liste '!$A$2:$A$168,0),3)</f>
        <v>#N/A</v>
      </c>
      <c r="E22" s="34"/>
      <c r="F22" s="34"/>
      <c r="G22" s="16" t="e">
        <f>INDEX('Liste '!$A$2:$D$168,MATCH(C22,'Liste '!$A$2:$A$168,0),4)</f>
        <v>#N/A</v>
      </c>
      <c r="H22" s="16" t="e">
        <f t="shared" si="0"/>
        <v>#N/A</v>
      </c>
      <c r="I22" s="34"/>
      <c r="J22" s="34"/>
      <c r="K22" s="34"/>
    </row>
    <row r="23" spans="1:11">
      <c r="A23" s="34"/>
      <c r="B23" s="34" t="e">
        <f>INDEX('Liste '!$A$2:$D$168,MATCH(C23,'Liste '!$A$2:$A$168,0),2)</f>
        <v>#N/A</v>
      </c>
      <c r="C23" s="34"/>
      <c r="D23" s="34" t="e">
        <f>INDEX('Liste '!$A$2:$D$168,MATCH(C23,'Liste '!$A$2:$A$168,0),3)</f>
        <v>#N/A</v>
      </c>
      <c r="E23" s="34"/>
      <c r="F23" s="34"/>
      <c r="G23" s="16" t="e">
        <f>INDEX('Liste '!$A$2:$D$168,MATCH(C23,'Liste '!$A$2:$A$168,0),4)</f>
        <v>#N/A</v>
      </c>
      <c r="H23" s="16" t="e">
        <f t="shared" si="0"/>
        <v>#N/A</v>
      </c>
      <c r="I23" s="34"/>
      <c r="J23" s="34"/>
      <c r="K23" s="34"/>
    </row>
    <row r="24" spans="1:11">
      <c r="A24" s="34"/>
      <c r="B24" s="34" t="e">
        <f>INDEX('Liste '!$A$2:$D$168,MATCH(C24,'Liste '!$A$2:$A$168,0),2)</f>
        <v>#N/A</v>
      </c>
      <c r="C24" s="34"/>
      <c r="D24" s="34" t="e">
        <f>INDEX('Liste '!$A$2:$D$168,MATCH(C24,'Liste '!$A$2:$A$168,0),3)</f>
        <v>#N/A</v>
      </c>
      <c r="E24" s="34"/>
      <c r="F24" s="34"/>
      <c r="G24" s="16" t="e">
        <f>INDEX('Liste '!$A$2:$D$168,MATCH(C24,'Liste '!$A$2:$A$168,0),4)</f>
        <v>#N/A</v>
      </c>
      <c r="H24" s="16" t="e">
        <f t="shared" si="0"/>
        <v>#N/A</v>
      </c>
      <c r="I24" s="34"/>
      <c r="J24" s="34"/>
      <c r="K24" s="34"/>
    </row>
    <row r="25" spans="1:11">
      <c r="A25" s="34"/>
      <c r="B25" s="34" t="e">
        <f>INDEX('Liste '!$A$2:$D$168,MATCH(C25,'Liste '!$A$2:$A$168,0),2)</f>
        <v>#N/A</v>
      </c>
      <c r="C25" s="34"/>
      <c r="D25" s="34" t="e">
        <f>INDEX('Liste '!$A$2:$D$168,MATCH(C25,'Liste '!$A$2:$A$168,0),3)</f>
        <v>#N/A</v>
      </c>
      <c r="E25" s="34"/>
      <c r="F25" s="34"/>
      <c r="G25" s="16" t="e">
        <f>INDEX('Liste '!$A$2:$D$168,MATCH(C25,'Liste '!$A$2:$A$168,0),4)</f>
        <v>#N/A</v>
      </c>
      <c r="H25" s="16" t="e">
        <f t="shared" si="0"/>
        <v>#N/A</v>
      </c>
      <c r="I25" s="34"/>
      <c r="J25" s="34"/>
      <c r="K25" s="34"/>
    </row>
    <row r="26" spans="1:11">
      <c r="A26" s="34"/>
      <c r="B26" s="34" t="e">
        <f>INDEX('Liste '!$A$2:$D$168,MATCH(C26,'Liste '!$A$2:$A$168,0),2)</f>
        <v>#N/A</v>
      </c>
      <c r="C26" s="34"/>
      <c r="D26" s="34" t="e">
        <f>INDEX('Liste '!$A$2:$D$168,MATCH(C26,'Liste '!$A$2:$A$168,0),3)</f>
        <v>#N/A</v>
      </c>
      <c r="E26" s="34"/>
      <c r="F26" s="34"/>
      <c r="G26" s="16" t="e">
        <f>INDEX('Liste '!$A$2:$D$168,MATCH(C26,'Liste '!$A$2:$A$168,0),4)</f>
        <v>#N/A</v>
      </c>
      <c r="H26" s="16" t="e">
        <f t="shared" si="0"/>
        <v>#N/A</v>
      </c>
      <c r="I26" s="34"/>
      <c r="J26" s="34"/>
      <c r="K26" s="34"/>
    </row>
    <row r="27" spans="1:11">
      <c r="A27" s="34"/>
      <c r="B27" s="34" t="e">
        <f>INDEX('Liste '!$A$2:$D$168,MATCH(C27,'Liste '!$A$2:$A$168,0),2)</f>
        <v>#N/A</v>
      </c>
      <c r="C27" s="34"/>
      <c r="D27" s="34" t="e">
        <f>INDEX('Liste '!$A$2:$D$168,MATCH(C27,'Liste '!$A$2:$A$168,0),3)</f>
        <v>#N/A</v>
      </c>
      <c r="E27" s="34"/>
      <c r="F27" s="34"/>
      <c r="G27" s="16" t="e">
        <f>INDEX('Liste '!$A$2:$D$168,MATCH(C27,'Liste '!$A$2:$A$168,0),4)</f>
        <v>#N/A</v>
      </c>
      <c r="H27" s="16" t="e">
        <f t="shared" si="0"/>
        <v>#N/A</v>
      </c>
      <c r="I27" s="34"/>
      <c r="J27" s="34"/>
      <c r="K27" s="34"/>
    </row>
    <row r="28" spans="1:11">
      <c r="A28" s="34"/>
      <c r="B28" s="34" t="e">
        <f>INDEX('Liste '!$A$2:$D$168,MATCH(C28,'Liste '!$A$2:$A$168,0),2)</f>
        <v>#N/A</v>
      </c>
      <c r="C28" s="34"/>
      <c r="D28" s="34" t="e">
        <f>INDEX('Liste '!$A$2:$D$168,MATCH(C28,'Liste '!$A$2:$A$168,0),3)</f>
        <v>#N/A</v>
      </c>
      <c r="E28" s="34"/>
      <c r="F28" s="34"/>
      <c r="G28" s="16" t="e">
        <f>INDEX('Liste '!$A$2:$D$168,MATCH(C28,'Liste '!$A$2:$A$168,0),4)</f>
        <v>#N/A</v>
      </c>
      <c r="H28" s="16" t="e">
        <f t="shared" si="0"/>
        <v>#N/A</v>
      </c>
      <c r="I28" s="34"/>
      <c r="J28" s="34"/>
      <c r="K28" s="34"/>
    </row>
    <row r="29" spans="1:11">
      <c r="A29" s="34"/>
      <c r="B29" s="34" t="e">
        <f>INDEX('Liste '!$A$2:$D$168,MATCH(C29,'Liste '!$A$2:$A$168,0),2)</f>
        <v>#N/A</v>
      </c>
      <c r="C29" s="34"/>
      <c r="D29" s="34" t="e">
        <f>INDEX('Liste '!$A$2:$D$168,MATCH(C29,'Liste '!$A$2:$A$168,0),3)</f>
        <v>#N/A</v>
      </c>
      <c r="E29" s="34"/>
      <c r="F29" s="34"/>
      <c r="G29" s="16" t="e">
        <f>INDEX('Liste '!$A$2:$D$168,MATCH(C29,'Liste '!$A$2:$A$168,0),4)</f>
        <v>#N/A</v>
      </c>
      <c r="H29" s="16" t="e">
        <f t="shared" si="0"/>
        <v>#N/A</v>
      </c>
      <c r="I29" s="34"/>
      <c r="J29" s="34"/>
      <c r="K29" s="34"/>
    </row>
    <row r="30" spans="1:11">
      <c r="A30" s="34"/>
      <c r="B30" s="34" t="e">
        <f>INDEX('Liste '!$A$2:$D$168,MATCH(C30,'Liste '!$A$2:$A$168,0),2)</f>
        <v>#N/A</v>
      </c>
      <c r="C30" s="34"/>
      <c r="D30" s="34" t="e">
        <f>INDEX('Liste '!$A$2:$D$168,MATCH(C30,'Liste '!$A$2:$A$168,0),3)</f>
        <v>#N/A</v>
      </c>
      <c r="E30" s="34"/>
      <c r="F30" s="34"/>
      <c r="G30" s="16" t="e">
        <f>INDEX('Liste '!$A$2:$D$168,MATCH(C30,'Liste '!$A$2:$A$168,0),4)</f>
        <v>#N/A</v>
      </c>
      <c r="H30" s="16" t="e">
        <f t="shared" si="0"/>
        <v>#N/A</v>
      </c>
      <c r="I30" s="34"/>
      <c r="J30" s="34"/>
      <c r="K30" s="34"/>
    </row>
    <row r="31" spans="1:11">
      <c r="A31" s="34"/>
      <c r="B31" s="34" t="e">
        <f>INDEX('Liste '!$A$2:$D$168,MATCH(C31,'Liste '!$A$2:$A$168,0),2)</f>
        <v>#N/A</v>
      </c>
      <c r="C31" s="34"/>
      <c r="D31" s="34" t="e">
        <f>INDEX('Liste '!$A$2:$D$168,MATCH(C31,'Liste '!$A$2:$A$168,0),3)</f>
        <v>#N/A</v>
      </c>
      <c r="E31" s="34"/>
      <c r="F31" s="34"/>
      <c r="G31" s="16" t="e">
        <f>INDEX('Liste '!$A$2:$D$168,MATCH(C31,'Liste '!$A$2:$A$168,0),4)</f>
        <v>#N/A</v>
      </c>
      <c r="H31" s="16" t="e">
        <f t="shared" si="0"/>
        <v>#N/A</v>
      </c>
      <c r="I31" s="34"/>
      <c r="J31" s="34"/>
      <c r="K31" s="34"/>
    </row>
    <row r="32" spans="1:11">
      <c r="A32" s="34"/>
      <c r="B32" s="34" t="e">
        <f>INDEX('Liste '!$A$2:$D$168,MATCH(C32,'Liste '!$A$2:$A$168,0),2)</f>
        <v>#N/A</v>
      </c>
      <c r="C32" s="34"/>
      <c r="D32" s="34" t="e">
        <f>INDEX('Liste '!$A$2:$D$168,MATCH(C32,'Liste '!$A$2:$A$168,0),3)</f>
        <v>#N/A</v>
      </c>
      <c r="E32" s="34"/>
      <c r="F32" s="34"/>
      <c r="G32" s="16" t="e">
        <f>INDEX('Liste '!$A$2:$D$168,MATCH(C32,'Liste '!$A$2:$A$168,0),4)</f>
        <v>#N/A</v>
      </c>
      <c r="H32" s="16" t="e">
        <f t="shared" si="0"/>
        <v>#N/A</v>
      </c>
      <c r="I32" s="34"/>
      <c r="J32" s="34"/>
      <c r="K32" s="34"/>
    </row>
    <row r="33" spans="1:11">
      <c r="A33" s="34"/>
      <c r="B33" s="34" t="e">
        <f>INDEX('Liste '!$A$2:$D$168,MATCH(C33,'Liste '!$A$2:$A$168,0),2)</f>
        <v>#N/A</v>
      </c>
      <c r="C33" s="34"/>
      <c r="D33" s="34" t="e">
        <f>INDEX('Liste '!$A$2:$D$168,MATCH(C33,'Liste '!$A$2:$A$168,0),3)</f>
        <v>#N/A</v>
      </c>
      <c r="E33" s="34"/>
      <c r="F33" s="34"/>
      <c r="G33" s="16" t="e">
        <f>INDEX('Liste '!$A$2:$D$168,MATCH(C33,'Liste '!$A$2:$A$168,0),4)</f>
        <v>#N/A</v>
      </c>
      <c r="H33" s="16" t="e">
        <f t="shared" si="0"/>
        <v>#N/A</v>
      </c>
      <c r="I33" s="34"/>
      <c r="J33" s="34"/>
      <c r="K33" s="34"/>
    </row>
    <row r="34" spans="1:11">
      <c r="A34" s="34"/>
      <c r="B34" s="34" t="e">
        <f>INDEX('Liste '!$A$2:$D$168,MATCH(C34,'Liste '!$A$2:$A$168,0),2)</f>
        <v>#N/A</v>
      </c>
      <c r="C34" s="34"/>
      <c r="D34" s="34" t="e">
        <f>INDEX('Liste '!$A$2:$D$168,MATCH(C34,'Liste '!$A$2:$A$168,0),3)</f>
        <v>#N/A</v>
      </c>
      <c r="E34" s="34"/>
      <c r="F34" s="34"/>
      <c r="G34" s="16" t="e">
        <f>INDEX('Liste '!$A$2:$D$168,MATCH(C34,'Liste '!$A$2:$A$168,0),4)</f>
        <v>#N/A</v>
      </c>
      <c r="H34" s="16" t="e">
        <f t="shared" si="0"/>
        <v>#N/A</v>
      </c>
      <c r="I34" s="34"/>
      <c r="J34" s="34"/>
      <c r="K34" s="34"/>
    </row>
    <row r="35" spans="1:11">
      <c r="A35" s="34"/>
      <c r="B35" s="34" t="e">
        <f>INDEX('Liste '!$A$2:$D$168,MATCH(C35,'Liste '!$A$2:$A$168,0),2)</f>
        <v>#N/A</v>
      </c>
      <c r="C35" s="34"/>
      <c r="D35" s="34" t="e">
        <f>INDEX('Liste '!$A$2:$D$168,MATCH(C35,'Liste '!$A$2:$A$168,0),3)</f>
        <v>#N/A</v>
      </c>
      <c r="E35" s="34"/>
      <c r="F35" s="34"/>
      <c r="G35" s="16" t="e">
        <f>INDEX('Liste '!$A$2:$D$168,MATCH(C35,'Liste '!$A$2:$A$168,0),4)</f>
        <v>#N/A</v>
      </c>
      <c r="H35" s="16" t="e">
        <f t="shared" si="0"/>
        <v>#N/A</v>
      </c>
      <c r="I35" s="34"/>
      <c r="J35" s="34"/>
      <c r="K35" s="34"/>
    </row>
    <row r="36" spans="1:11">
      <c r="A36" s="34"/>
      <c r="B36" s="34" t="e">
        <f>INDEX('Liste '!$A$2:$D$168,MATCH(C36,'Liste '!$A$2:$A$168,0),2)</f>
        <v>#N/A</v>
      </c>
      <c r="C36" s="34"/>
      <c r="D36" s="34" t="e">
        <f>INDEX('Liste '!$A$2:$D$168,MATCH(C36,'Liste '!$A$2:$A$168,0),3)</f>
        <v>#N/A</v>
      </c>
      <c r="E36" s="34"/>
      <c r="F36" s="34"/>
      <c r="G36" s="16" t="e">
        <f>INDEX('Liste '!$A$2:$D$168,MATCH(C36,'Liste '!$A$2:$A$168,0),4)</f>
        <v>#N/A</v>
      </c>
      <c r="H36" s="16" t="e">
        <f t="shared" si="0"/>
        <v>#N/A</v>
      </c>
      <c r="I36" s="34"/>
      <c r="J36" s="34"/>
      <c r="K36" s="34"/>
    </row>
    <row r="37" spans="1:11">
      <c r="A37" s="34"/>
      <c r="B37" s="34" t="e">
        <f>INDEX('Liste '!$A$2:$D$168,MATCH(C37,'Liste '!$A$2:$A$168,0),2)</f>
        <v>#N/A</v>
      </c>
      <c r="C37" s="34"/>
      <c r="D37" s="34" t="e">
        <f>INDEX('Liste '!$A$2:$D$168,MATCH(C37,'Liste '!$A$2:$A$168,0),3)</f>
        <v>#N/A</v>
      </c>
      <c r="E37" s="34"/>
      <c r="F37" s="34"/>
      <c r="G37" s="16" t="e">
        <f>INDEX('Liste '!$A$2:$D$168,MATCH(C37,'Liste '!$A$2:$A$168,0),4)</f>
        <v>#N/A</v>
      </c>
      <c r="H37" s="16" t="e">
        <f t="shared" si="0"/>
        <v>#N/A</v>
      </c>
      <c r="I37" s="34"/>
      <c r="J37" s="34"/>
      <c r="K37" s="34"/>
    </row>
    <row r="38" spans="1:11">
      <c r="A38" s="34"/>
      <c r="B38" s="34" t="e">
        <f>INDEX('Liste '!$A$2:$D$168,MATCH(C38,'Liste '!$A$2:$A$168,0),2)</f>
        <v>#N/A</v>
      </c>
      <c r="C38" s="34"/>
      <c r="D38" s="34" t="e">
        <f>INDEX('Liste '!$A$2:$D$168,MATCH(C38,'Liste '!$A$2:$A$168,0),3)</f>
        <v>#N/A</v>
      </c>
      <c r="E38" s="34"/>
      <c r="F38" s="34"/>
      <c r="G38" s="16" t="e">
        <f>INDEX('Liste '!$A$2:$D$168,MATCH(C38,'Liste '!$A$2:$A$168,0),4)</f>
        <v>#N/A</v>
      </c>
      <c r="H38" s="16" t="e">
        <f t="shared" si="0"/>
        <v>#N/A</v>
      </c>
      <c r="I38" s="34"/>
      <c r="J38" s="34"/>
      <c r="K38" s="34"/>
    </row>
    <row r="39" spans="1:11">
      <c r="A39" s="34"/>
      <c r="B39" s="34" t="e">
        <f>INDEX('Liste '!$A$2:$D$168,MATCH(C39,'Liste '!$A$2:$A$168,0),2)</f>
        <v>#N/A</v>
      </c>
      <c r="C39" s="34"/>
      <c r="D39" s="34" t="e">
        <f>INDEX('Liste '!$A$2:$D$168,MATCH(C39,'Liste '!$A$2:$A$168,0),3)</f>
        <v>#N/A</v>
      </c>
      <c r="E39" s="34"/>
      <c r="F39" s="34"/>
      <c r="G39" s="16" t="e">
        <f>INDEX('Liste '!$A$2:$D$168,MATCH(C39,'Liste '!$A$2:$A$168,0),4)</f>
        <v>#N/A</v>
      </c>
      <c r="H39" s="16" t="e">
        <f t="shared" si="0"/>
        <v>#N/A</v>
      </c>
      <c r="I39" s="34"/>
      <c r="J39" s="34"/>
      <c r="K39" s="34"/>
    </row>
    <row r="40" spans="1:11">
      <c r="A40" s="34"/>
      <c r="B40" s="34" t="e">
        <f>INDEX('Liste '!$A$2:$D$168,MATCH(C40,'Liste '!$A$2:$A$168,0),2)</f>
        <v>#N/A</v>
      </c>
      <c r="C40" s="34"/>
      <c r="D40" s="34" t="e">
        <f>INDEX('Liste '!$A$2:$D$168,MATCH(C40,'Liste '!$A$2:$A$168,0),3)</f>
        <v>#N/A</v>
      </c>
      <c r="E40" s="34"/>
      <c r="F40" s="34"/>
      <c r="G40" s="16" t="e">
        <f>INDEX('Liste '!$A$2:$D$168,MATCH(C40,'Liste '!$A$2:$A$168,0),4)</f>
        <v>#N/A</v>
      </c>
      <c r="H40" s="16" t="e">
        <f t="shared" si="0"/>
        <v>#N/A</v>
      </c>
      <c r="I40" s="34"/>
      <c r="J40" s="34"/>
      <c r="K40" s="34"/>
    </row>
    <row r="41" spans="1:11">
      <c r="A41" s="34"/>
      <c r="B41" s="34" t="e">
        <f>INDEX('Liste '!$A$2:$D$168,MATCH(C41,'Liste '!$A$2:$A$168,0),2)</f>
        <v>#N/A</v>
      </c>
      <c r="C41" s="34"/>
      <c r="D41" s="34" t="e">
        <f>INDEX('Liste '!$A$2:$D$168,MATCH(C41,'Liste '!$A$2:$A$168,0),3)</f>
        <v>#N/A</v>
      </c>
      <c r="E41" s="34"/>
      <c r="F41" s="34"/>
      <c r="G41" s="16" t="e">
        <f>INDEX('Liste '!$A$2:$D$168,MATCH(C41,'Liste '!$A$2:$A$168,0),4)</f>
        <v>#N/A</v>
      </c>
      <c r="H41" s="16" t="e">
        <f t="shared" si="0"/>
        <v>#N/A</v>
      </c>
      <c r="I41" s="34"/>
      <c r="J41" s="34"/>
      <c r="K41" s="34"/>
    </row>
    <row r="42" spans="1:11">
      <c r="A42" s="34"/>
      <c r="B42" s="34" t="e">
        <f>INDEX('Liste '!$A$2:$D$168,MATCH(C42,'Liste '!$A$2:$A$168,0),2)</f>
        <v>#N/A</v>
      </c>
      <c r="C42" s="34"/>
      <c r="D42" s="34" t="e">
        <f>INDEX('Liste '!$A$2:$D$168,MATCH(C42,'Liste '!$A$2:$A$168,0),3)</f>
        <v>#N/A</v>
      </c>
      <c r="E42" s="34"/>
      <c r="F42" s="34"/>
      <c r="G42" s="16" t="e">
        <f>INDEX('Liste '!$A$2:$D$168,MATCH(C42,'Liste '!$A$2:$A$168,0),4)</f>
        <v>#N/A</v>
      </c>
      <c r="H42" s="16" t="e">
        <f t="shared" si="0"/>
        <v>#N/A</v>
      </c>
      <c r="I42" s="34"/>
      <c r="J42" s="34"/>
      <c r="K42" s="34"/>
    </row>
    <row r="43" spans="1:11">
      <c r="A43" s="34"/>
      <c r="B43" s="34" t="e">
        <f>INDEX('Liste '!$A$2:$D$168,MATCH(C43,'Liste '!$A$2:$A$168,0),2)</f>
        <v>#N/A</v>
      </c>
      <c r="C43" s="34"/>
      <c r="D43" s="34" t="e">
        <f>INDEX('Liste '!$A$2:$D$168,MATCH(C43,'Liste '!$A$2:$A$168,0),3)</f>
        <v>#N/A</v>
      </c>
      <c r="E43" s="34"/>
      <c r="F43" s="34"/>
      <c r="G43" s="16" t="e">
        <f>INDEX('Liste '!$A$2:$D$168,MATCH(C43,'Liste '!$A$2:$A$168,0),4)</f>
        <v>#N/A</v>
      </c>
      <c r="H43" s="16" t="e">
        <f t="shared" si="0"/>
        <v>#N/A</v>
      </c>
      <c r="I43" s="34"/>
      <c r="J43" s="34"/>
      <c r="K43" s="34"/>
    </row>
    <row r="44" spans="1:11">
      <c r="A44" s="34"/>
      <c r="B44" s="34" t="e">
        <f>INDEX('Liste '!$A$2:$D$168,MATCH(C44,'Liste '!$A$2:$A$168,0),2)</f>
        <v>#N/A</v>
      </c>
      <c r="C44" s="34"/>
      <c r="D44" s="34" t="e">
        <f>INDEX('Liste '!$A$2:$D$168,MATCH(C44,'Liste '!$A$2:$A$168,0),3)</f>
        <v>#N/A</v>
      </c>
      <c r="E44" s="34"/>
      <c r="F44" s="34"/>
      <c r="G44" s="16" t="e">
        <f>INDEX('Liste '!$A$2:$D$168,MATCH(C44,'Liste '!$A$2:$A$168,0),4)</f>
        <v>#N/A</v>
      </c>
      <c r="H44" s="16" t="e">
        <f t="shared" si="0"/>
        <v>#N/A</v>
      </c>
      <c r="I44" s="34"/>
      <c r="J44" s="34"/>
      <c r="K44" s="34"/>
    </row>
    <row r="45" spans="1:11">
      <c r="A45" s="34"/>
      <c r="B45" s="34" t="e">
        <f>INDEX('Liste '!$A$2:$D$168,MATCH(C45,'Liste '!$A$2:$A$168,0),2)</f>
        <v>#N/A</v>
      </c>
      <c r="C45" s="34"/>
      <c r="D45" s="34" t="e">
        <f>INDEX('Liste '!$A$2:$D$168,MATCH(C45,'Liste '!$A$2:$A$168,0),3)</f>
        <v>#N/A</v>
      </c>
      <c r="E45" s="34"/>
      <c r="F45" s="34"/>
      <c r="G45" s="16" t="e">
        <f>INDEX('Liste '!$A$2:$D$168,MATCH(C45,'Liste '!$A$2:$A$168,0),4)</f>
        <v>#N/A</v>
      </c>
      <c r="H45" s="16" t="e">
        <f t="shared" si="0"/>
        <v>#N/A</v>
      </c>
      <c r="I45" s="34"/>
      <c r="J45" s="34"/>
      <c r="K45" s="34"/>
    </row>
    <row r="46" spans="1:11">
      <c r="A46" s="34"/>
      <c r="B46" s="34" t="e">
        <f>INDEX('Liste '!$A$2:$D$168,MATCH(C46,'Liste '!$A$2:$A$168,0),2)</f>
        <v>#N/A</v>
      </c>
      <c r="C46" s="34"/>
      <c r="D46" s="34" t="e">
        <f>INDEX('Liste '!$A$2:$D$168,MATCH(C46,'Liste '!$A$2:$A$168,0),3)</f>
        <v>#N/A</v>
      </c>
      <c r="E46" s="34"/>
      <c r="F46" s="34"/>
      <c r="G46" s="16" t="e">
        <f>INDEX('Liste '!$A$2:$D$168,MATCH(C46,'Liste '!$A$2:$A$168,0),4)</f>
        <v>#N/A</v>
      </c>
      <c r="H46" s="16" t="e">
        <f t="shared" si="0"/>
        <v>#N/A</v>
      </c>
      <c r="I46" s="34"/>
      <c r="J46" s="34"/>
      <c r="K46" s="34"/>
    </row>
    <row r="47" spans="1:11">
      <c r="A47" s="34"/>
      <c r="B47" s="34" t="e">
        <f>INDEX('Liste '!$A$2:$D$168,MATCH(C47,'Liste '!$A$2:$A$168,0),2)</f>
        <v>#N/A</v>
      </c>
      <c r="C47" s="34"/>
      <c r="D47" s="34" t="e">
        <f>INDEX('Liste '!$A$2:$D$168,MATCH(C47,'Liste '!$A$2:$A$168,0),3)</f>
        <v>#N/A</v>
      </c>
      <c r="E47" s="34"/>
      <c r="F47" s="34"/>
      <c r="G47" s="16" t="e">
        <f>INDEX('Liste '!$A$2:$D$168,MATCH(C47,'Liste '!$A$2:$A$168,0),4)</f>
        <v>#N/A</v>
      </c>
      <c r="H47" s="16" t="e">
        <f t="shared" si="0"/>
        <v>#N/A</v>
      </c>
      <c r="I47" s="34"/>
      <c r="J47" s="34"/>
      <c r="K47" s="34"/>
    </row>
    <row r="48" spans="1:11">
      <c r="A48" s="34"/>
      <c r="B48" s="34" t="e">
        <f>INDEX('Liste '!$A$2:$D$168,MATCH(C48,'Liste '!$A$2:$A$168,0),2)</f>
        <v>#N/A</v>
      </c>
      <c r="C48" s="34"/>
      <c r="D48" s="34" t="e">
        <f>INDEX('Liste '!$A$2:$D$168,MATCH(C48,'Liste '!$A$2:$A$168,0),3)</f>
        <v>#N/A</v>
      </c>
      <c r="E48" s="34"/>
      <c r="F48" s="34"/>
      <c r="G48" s="16" t="e">
        <f>INDEX('Liste '!$A$2:$D$168,MATCH(C48,'Liste '!$A$2:$A$168,0),4)</f>
        <v>#N/A</v>
      </c>
      <c r="H48" s="16" t="e">
        <f t="shared" si="0"/>
        <v>#N/A</v>
      </c>
      <c r="I48" s="34"/>
      <c r="J48" s="34"/>
      <c r="K48" s="34"/>
    </row>
    <row r="49" spans="1:11">
      <c r="A49" s="34"/>
      <c r="B49" s="34" t="e">
        <f>INDEX('Liste '!$A$2:$D$168,MATCH(C49,'Liste '!$A$2:$A$168,0),2)</f>
        <v>#N/A</v>
      </c>
      <c r="C49" s="34"/>
      <c r="D49" s="34" t="e">
        <f>INDEX('Liste '!$A$2:$D$168,MATCH(C49,'Liste '!$A$2:$A$168,0),3)</f>
        <v>#N/A</v>
      </c>
      <c r="E49" s="34"/>
      <c r="F49" s="34"/>
      <c r="G49" s="16" t="e">
        <f>INDEX('Liste '!$A$2:$D$168,MATCH(C49,'Liste '!$A$2:$A$168,0),4)</f>
        <v>#N/A</v>
      </c>
      <c r="H49" s="16" t="e">
        <f t="shared" si="0"/>
        <v>#N/A</v>
      </c>
      <c r="I49" s="34"/>
      <c r="J49" s="34"/>
      <c r="K49" s="34"/>
    </row>
    <row r="50" spans="1:11">
      <c r="A50" s="34"/>
      <c r="B50" s="34" t="e">
        <f>INDEX('Liste '!$A$2:$D$168,MATCH(C50,'Liste '!$A$2:$A$168,0),2)</f>
        <v>#N/A</v>
      </c>
      <c r="C50" s="34"/>
      <c r="D50" s="34" t="e">
        <f>INDEX('Liste '!$A$2:$D$168,MATCH(C50,'Liste '!$A$2:$A$168,0),3)</f>
        <v>#N/A</v>
      </c>
      <c r="E50" s="34"/>
      <c r="F50" s="34"/>
      <c r="G50" s="16" t="e">
        <f>INDEX('Liste '!$A$2:$D$168,MATCH(C50,'Liste '!$A$2:$A$168,0),4)</f>
        <v>#N/A</v>
      </c>
      <c r="H50" s="16" t="e">
        <f t="shared" si="0"/>
        <v>#N/A</v>
      </c>
      <c r="I50" s="34"/>
      <c r="J50" s="34"/>
      <c r="K50" s="34"/>
    </row>
    <row r="51" spans="1:11">
      <c r="A51" s="34"/>
      <c r="B51" s="34" t="e">
        <f>INDEX('Liste '!$A$2:$D$168,MATCH(C51,'Liste '!$A$2:$A$168,0),2)</f>
        <v>#N/A</v>
      </c>
      <c r="C51" s="34"/>
      <c r="D51" s="34" t="e">
        <f>INDEX('Liste '!$A$2:$D$168,MATCH(C51,'Liste '!$A$2:$A$168,0),3)</f>
        <v>#N/A</v>
      </c>
      <c r="E51" s="34"/>
      <c r="F51" s="34"/>
      <c r="G51" s="16" t="e">
        <f>INDEX('Liste '!$A$2:$D$168,MATCH(C51,'Liste '!$A$2:$A$168,0),4)</f>
        <v>#N/A</v>
      </c>
      <c r="H51" s="16" t="e">
        <f t="shared" si="0"/>
        <v>#N/A</v>
      </c>
      <c r="I51" s="34"/>
      <c r="J51" s="34"/>
      <c r="K51" s="34"/>
    </row>
    <row r="52" spans="1:11">
      <c r="A52" s="34"/>
      <c r="B52" s="34" t="e">
        <f>INDEX('Liste '!$A$2:$D$168,MATCH(C52,'Liste '!$A$2:$A$168,0),2)</f>
        <v>#N/A</v>
      </c>
      <c r="C52" s="34"/>
      <c r="D52" s="34" t="e">
        <f>INDEX('Liste '!$A$2:$D$168,MATCH(C52,'Liste '!$A$2:$A$168,0),3)</f>
        <v>#N/A</v>
      </c>
      <c r="E52" s="34"/>
      <c r="F52" s="34"/>
      <c r="G52" s="16" t="e">
        <f>INDEX('Liste '!$A$2:$D$168,MATCH(C52,'Liste '!$A$2:$A$168,0),4)</f>
        <v>#N/A</v>
      </c>
      <c r="H52" s="16" t="e">
        <f t="shared" si="0"/>
        <v>#N/A</v>
      </c>
      <c r="I52" s="34"/>
      <c r="J52" s="34"/>
      <c r="K52" s="34"/>
    </row>
    <row r="53" spans="1:11">
      <c r="A53" s="34"/>
      <c r="B53" s="34" t="e">
        <f>INDEX('Liste '!$A$2:$D$168,MATCH(C53,'Liste '!$A$2:$A$168,0),2)</f>
        <v>#N/A</v>
      </c>
      <c r="C53" s="34"/>
      <c r="D53" s="34" t="e">
        <f>INDEX('Liste '!$A$2:$D$168,MATCH(C53,'Liste '!$A$2:$A$168,0),3)</f>
        <v>#N/A</v>
      </c>
      <c r="E53" s="34"/>
      <c r="F53" s="34"/>
      <c r="G53" s="16" t="e">
        <f>INDEX('Liste '!$A$2:$D$168,MATCH(C53,'Liste '!$A$2:$A$168,0),4)</f>
        <v>#N/A</v>
      </c>
      <c r="H53" s="16" t="e">
        <f t="shared" si="0"/>
        <v>#N/A</v>
      </c>
      <c r="I53" s="34"/>
      <c r="J53" s="34"/>
      <c r="K53" s="34"/>
    </row>
  </sheetData>
  <mergeCells count="1">
    <mergeCell ref="A1:J5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B58F4-CFBD-4458-9EB1-211A6393D029}">
  <sheetPr>
    <tabColor theme="5" tint="-0.249977111117893"/>
  </sheetPr>
  <dimension ref="A1:U386"/>
  <sheetViews>
    <sheetView workbookViewId="0">
      <selection activeCell="C2" sqref="C2"/>
    </sheetView>
  </sheetViews>
  <sheetFormatPr defaultRowHeight="15"/>
  <cols>
    <col min="1" max="2" width="11.140625" customWidth="1"/>
    <col min="3" max="3" width="13.85546875" bestFit="1" customWidth="1"/>
    <col min="4" max="4" width="12.28515625" style="25" bestFit="1" customWidth="1"/>
    <col min="5" max="5" width="67.7109375" customWidth="1"/>
    <col min="6" max="6" width="11.42578125" style="3" customWidth="1"/>
    <col min="7" max="7" width="11.28515625" bestFit="1" customWidth="1"/>
    <col min="8" max="8" width="14.28515625" style="3" bestFit="1" customWidth="1"/>
    <col min="9" max="9" width="17" style="3" bestFit="1" customWidth="1"/>
    <col min="10" max="11" width="12.42578125" style="3" bestFit="1" customWidth="1"/>
    <col min="12" max="12" width="18.28515625" bestFit="1" customWidth="1"/>
    <col min="13" max="13" width="20.5703125" bestFit="1" customWidth="1"/>
    <col min="14" max="14" width="33" style="44" bestFit="1" customWidth="1"/>
    <col min="15" max="15" width="25.28515625" style="44" bestFit="1" customWidth="1"/>
    <col min="16" max="16" width="21.140625" style="44" bestFit="1" customWidth="1"/>
    <col min="17" max="17" width="49.5703125" customWidth="1"/>
    <col min="18" max="18" width="16.85546875" customWidth="1"/>
    <col min="19" max="19" width="14" bestFit="1" customWidth="1"/>
  </cols>
  <sheetData>
    <row r="1" spans="1:20">
      <c r="A1" t="s">
        <v>33</v>
      </c>
      <c r="B1" t="s">
        <v>34</v>
      </c>
      <c r="C1" t="s">
        <v>5</v>
      </c>
      <c r="D1" s="25" t="s">
        <v>35</v>
      </c>
      <c r="E1" t="s">
        <v>72</v>
      </c>
      <c r="F1" s="3" t="s">
        <v>37</v>
      </c>
      <c r="G1" t="s">
        <v>38</v>
      </c>
      <c r="H1" s="3" t="s">
        <v>39</v>
      </c>
      <c r="I1" s="3" t="s">
        <v>73</v>
      </c>
      <c r="J1" s="3" t="s">
        <v>41</v>
      </c>
      <c r="K1" s="43" t="s">
        <v>42</v>
      </c>
      <c r="L1" t="s">
        <v>74</v>
      </c>
      <c r="M1" t="s">
        <v>75</v>
      </c>
      <c r="N1" s="44" t="s">
        <v>76</v>
      </c>
      <c r="O1" s="44" t="s">
        <v>46</v>
      </c>
      <c r="P1" s="44" t="s">
        <v>47</v>
      </c>
      <c r="Q1" t="s">
        <v>48</v>
      </c>
      <c r="R1" t="s">
        <v>77</v>
      </c>
      <c r="S1" t="s">
        <v>65</v>
      </c>
      <c r="T1" t="s">
        <v>78</v>
      </c>
    </row>
    <row r="2" spans="1:20">
      <c r="C2">
        <f>_xlfn.XLOOKUP(D2,'Liste '!$H$2:$H$168,'Liste '!$I$2:$I$168,"-",0)</f>
        <v>0</v>
      </c>
      <c r="D2"/>
      <c r="E2">
        <f>_xlfn.XLOOKUP(D2,'Liste '!$H$2:$H$168,'Liste '!$J$2:$J$168,"-",0)</f>
        <v>0</v>
      </c>
      <c r="F2" s="3">
        <f>_xlfn.XLOOKUP(D2,'Liste '!$H$2:$H$168,'Liste '!$K$2:$K$168,"-",0)</f>
        <v>0</v>
      </c>
      <c r="H2" s="3">
        <f>F2*G2</f>
        <v>0</v>
      </c>
      <c r="I2" s="3">
        <f>$H$2</f>
        <v>0</v>
      </c>
      <c r="J2" s="3">
        <v>100000</v>
      </c>
      <c r="K2" s="43">
        <f t="shared" ref="K2:K65" si="0">J2-I2</f>
        <v>100000</v>
      </c>
      <c r="M2">
        <f t="shared" ref="M2:M65" si="1">L2-G2</f>
        <v>0</v>
      </c>
      <c r="R2">
        <f t="shared" ref="R2:R65" si="2">N2-O2</f>
        <v>0</v>
      </c>
    </row>
    <row r="3" spans="1:20">
      <c r="C3">
        <f>_xlfn.XLOOKUP(D3,'Liste '!$H$2:$H$168,'Liste '!$I$2:$I$168,"-",0)</f>
        <v>0</v>
      </c>
      <c r="D3"/>
      <c r="E3">
        <f>_xlfn.XLOOKUP(D3,'Liste '!$H$2:$H$168,'Liste '!$J$2:$J$168,"-",0)</f>
        <v>0</v>
      </c>
      <c r="F3" s="3">
        <f>_xlfn.XLOOKUP(D3,'Liste '!$H$2:$H$168,'Liste '!$K$2:$K$168,"-",0)</f>
        <v>0</v>
      </c>
      <c r="H3" s="3">
        <f>F3*G3</f>
        <v>0</v>
      </c>
      <c r="I3" s="3">
        <f>I2+H3</f>
        <v>0</v>
      </c>
      <c r="J3" s="3">
        <f>K2</f>
        <v>100000</v>
      </c>
      <c r="K3" s="43">
        <f t="shared" si="0"/>
        <v>100000</v>
      </c>
      <c r="M3">
        <f t="shared" si="1"/>
        <v>0</v>
      </c>
      <c r="R3">
        <f t="shared" si="2"/>
        <v>0</v>
      </c>
    </row>
    <row r="4" spans="1:20">
      <c r="C4">
        <f>_xlfn.XLOOKUP(D4,'Liste '!$H$2:$H$168,'Liste '!$I$2:$I$168,"-",0)</f>
        <v>0</v>
      </c>
      <c r="E4">
        <f>_xlfn.XLOOKUP(D4,'Liste '!$H$2:$H$168,'Liste '!$J$2:$J$168,"-",0)</f>
        <v>0</v>
      </c>
      <c r="F4" s="3">
        <f>_xlfn.XLOOKUP(D4,'Liste '!$H$2:$H$168,'Liste '!$K$2:$K$168,"-",0)</f>
        <v>0</v>
      </c>
      <c r="H4" s="3">
        <f>F4*G4</f>
        <v>0</v>
      </c>
      <c r="I4" s="3">
        <f t="shared" ref="I4:I67" si="3">I3+H4</f>
        <v>0</v>
      </c>
      <c r="J4" s="3">
        <f t="shared" ref="J4:J67" si="4">K3</f>
        <v>100000</v>
      </c>
      <c r="K4" s="43">
        <f t="shared" si="0"/>
        <v>100000</v>
      </c>
      <c r="M4">
        <f t="shared" si="1"/>
        <v>0</v>
      </c>
      <c r="R4">
        <f t="shared" si="2"/>
        <v>0</v>
      </c>
    </row>
    <row r="5" spans="1:20">
      <c r="C5">
        <f>_xlfn.XLOOKUP(D5,'Liste '!$H$2:$H$168,'Liste '!$I$2:$I$168,"-",0)</f>
        <v>0</v>
      </c>
      <c r="E5">
        <f>_xlfn.XLOOKUP(D5,'Liste '!$H$2:$H$168,'Liste '!$J$2:$J$168,"-",0)</f>
        <v>0</v>
      </c>
      <c r="F5" s="3">
        <f>_xlfn.XLOOKUP(D5,'Liste '!$H$2:$H$168,'Liste '!$K$2:$K$168,"-",0)</f>
        <v>0</v>
      </c>
      <c r="H5" s="3">
        <f t="shared" ref="H5:H68" si="5">F5*G5</f>
        <v>0</v>
      </c>
      <c r="I5" s="3">
        <f t="shared" si="3"/>
        <v>0</v>
      </c>
      <c r="J5" s="3">
        <f t="shared" si="4"/>
        <v>100000</v>
      </c>
      <c r="K5" s="43">
        <f t="shared" si="0"/>
        <v>100000</v>
      </c>
      <c r="M5">
        <f t="shared" si="1"/>
        <v>0</v>
      </c>
      <c r="R5">
        <f t="shared" si="2"/>
        <v>0</v>
      </c>
    </row>
    <row r="6" spans="1:20">
      <c r="C6">
        <f>_xlfn.XLOOKUP(D6,'Liste '!$H$2:$H$168,'Liste '!$I$2:$I$168,"-",0)</f>
        <v>0</v>
      </c>
      <c r="E6">
        <f>_xlfn.XLOOKUP(D6,'Liste '!$H$2:$H$168,'Liste '!$J$2:$J$168,"-",0)</f>
        <v>0</v>
      </c>
      <c r="F6" s="3">
        <f>_xlfn.XLOOKUP(D6,'Liste '!$H$2:$H$168,'Liste '!$K$2:$K$168,"-",0)</f>
        <v>0</v>
      </c>
      <c r="H6" s="3">
        <f t="shared" si="5"/>
        <v>0</v>
      </c>
      <c r="I6" s="3">
        <f t="shared" si="3"/>
        <v>0</v>
      </c>
      <c r="J6" s="3">
        <f t="shared" si="4"/>
        <v>100000</v>
      </c>
      <c r="K6" s="43">
        <f t="shared" si="0"/>
        <v>100000</v>
      </c>
      <c r="M6">
        <f t="shared" si="1"/>
        <v>0</v>
      </c>
      <c r="R6">
        <f t="shared" si="2"/>
        <v>0</v>
      </c>
    </row>
    <row r="7" spans="1:20">
      <c r="C7">
        <f>_xlfn.XLOOKUP(D7,'Liste '!$H$2:$H$168,'Liste '!$I$2:$I$168,"-",0)</f>
        <v>0</v>
      </c>
      <c r="E7">
        <f>_xlfn.XLOOKUP(D7,'Liste '!$H$2:$H$168,'Liste '!$J$2:$J$168,"-",0)</f>
        <v>0</v>
      </c>
      <c r="F7" s="3">
        <f>_xlfn.XLOOKUP(D7,'Liste '!$H$2:$H$168,'Liste '!$K$2:$K$168,"-",0)</f>
        <v>0</v>
      </c>
      <c r="H7" s="3">
        <f t="shared" si="5"/>
        <v>0</v>
      </c>
      <c r="I7" s="3">
        <f t="shared" si="3"/>
        <v>0</v>
      </c>
      <c r="J7" s="3">
        <f t="shared" si="4"/>
        <v>100000</v>
      </c>
      <c r="K7" s="43">
        <f t="shared" si="0"/>
        <v>100000</v>
      </c>
      <c r="M7">
        <f t="shared" si="1"/>
        <v>0</v>
      </c>
      <c r="R7">
        <f t="shared" si="2"/>
        <v>0</v>
      </c>
    </row>
    <row r="8" spans="1:20">
      <c r="C8">
        <f>_xlfn.XLOOKUP(D8,'Liste '!$H$2:$H$168,'Liste '!$I$2:$I$168,"-",0)</f>
        <v>0</v>
      </c>
      <c r="E8">
        <f>_xlfn.XLOOKUP(D8,'Liste '!$H$2:$H$168,'Liste '!$J$2:$J$168,"-",0)</f>
        <v>0</v>
      </c>
      <c r="F8" s="3">
        <f>_xlfn.XLOOKUP(D8,'Liste '!$H$2:$H$168,'Liste '!$K$2:$K$168,"-",0)</f>
        <v>0</v>
      </c>
      <c r="H8" s="3">
        <f t="shared" si="5"/>
        <v>0</v>
      </c>
      <c r="I8" s="3">
        <f t="shared" si="3"/>
        <v>0</v>
      </c>
      <c r="J8" s="3">
        <f t="shared" si="4"/>
        <v>100000</v>
      </c>
      <c r="K8" s="43">
        <f t="shared" si="0"/>
        <v>100000</v>
      </c>
      <c r="M8">
        <f t="shared" si="1"/>
        <v>0</v>
      </c>
      <c r="R8">
        <f t="shared" si="2"/>
        <v>0</v>
      </c>
    </row>
    <row r="9" spans="1:20">
      <c r="C9">
        <f>_xlfn.XLOOKUP(D9,'Liste '!$H$2:$H$168,'Liste '!$I$2:$I$168,"-",0)</f>
        <v>0</v>
      </c>
      <c r="E9">
        <f>_xlfn.XLOOKUP(D9,'Liste '!$H$2:$H$168,'Liste '!$J$2:$J$168,"-",0)</f>
        <v>0</v>
      </c>
      <c r="F9" s="3">
        <f>_xlfn.XLOOKUP(D9,'Liste '!$H$2:$H$168,'Liste '!$K$2:$K$168,"-",0)</f>
        <v>0</v>
      </c>
      <c r="H9" s="3">
        <f t="shared" si="5"/>
        <v>0</v>
      </c>
      <c r="I9" s="3">
        <f t="shared" si="3"/>
        <v>0</v>
      </c>
      <c r="J9" s="3">
        <f t="shared" si="4"/>
        <v>100000</v>
      </c>
      <c r="K9" s="43">
        <f t="shared" si="0"/>
        <v>100000</v>
      </c>
      <c r="M9">
        <f t="shared" si="1"/>
        <v>0</v>
      </c>
      <c r="R9">
        <f t="shared" si="2"/>
        <v>0</v>
      </c>
    </row>
    <row r="10" spans="1:20">
      <c r="C10">
        <f>_xlfn.XLOOKUP(D10,'Liste '!$H$2:$H$168,'Liste '!$I$2:$I$168,"-",0)</f>
        <v>0</v>
      </c>
      <c r="E10">
        <f>_xlfn.XLOOKUP(D10,'Liste '!$H$2:$H$168,'Liste '!$J$2:$J$168,"-",0)</f>
        <v>0</v>
      </c>
      <c r="F10" s="3">
        <f>_xlfn.XLOOKUP(D10,'Liste '!$H$2:$H$168,'Liste '!$K$2:$K$168,"-",0)</f>
        <v>0</v>
      </c>
      <c r="H10" s="3">
        <f t="shared" si="5"/>
        <v>0</v>
      </c>
      <c r="I10" s="3">
        <f t="shared" si="3"/>
        <v>0</v>
      </c>
      <c r="J10" s="3">
        <f t="shared" si="4"/>
        <v>100000</v>
      </c>
      <c r="K10" s="43">
        <f t="shared" si="0"/>
        <v>100000</v>
      </c>
      <c r="M10">
        <f t="shared" si="1"/>
        <v>0</v>
      </c>
      <c r="R10">
        <f t="shared" si="2"/>
        <v>0</v>
      </c>
    </row>
    <row r="11" spans="1:20">
      <c r="C11">
        <f>_xlfn.XLOOKUP(D11,'Liste '!$H$2:$H$168,'Liste '!$I$2:$I$168,"-",0)</f>
        <v>0</v>
      </c>
      <c r="E11">
        <f>_xlfn.XLOOKUP(D11,'Liste '!$H$2:$H$168,'Liste '!$J$2:$J$168,"-",0)</f>
        <v>0</v>
      </c>
      <c r="F11" s="3">
        <f>_xlfn.XLOOKUP(D11,'Liste '!$H$2:$H$168,'Liste '!$K$2:$K$168,"-",0)</f>
        <v>0</v>
      </c>
      <c r="H11" s="3">
        <f t="shared" si="5"/>
        <v>0</v>
      </c>
      <c r="I11" s="3">
        <f t="shared" si="3"/>
        <v>0</v>
      </c>
      <c r="J11" s="3">
        <f t="shared" si="4"/>
        <v>100000</v>
      </c>
      <c r="K11" s="43">
        <f t="shared" si="0"/>
        <v>100000</v>
      </c>
      <c r="M11">
        <f t="shared" si="1"/>
        <v>0</v>
      </c>
      <c r="R11">
        <f t="shared" si="2"/>
        <v>0</v>
      </c>
    </row>
    <row r="12" spans="1:20">
      <c r="C12">
        <f>_xlfn.XLOOKUP(D12,'Liste '!$H$2:$H$168,'Liste '!$I$2:$I$168,"-",0)</f>
        <v>0</v>
      </c>
      <c r="E12">
        <f>_xlfn.XLOOKUP(D12,'Liste '!$H$2:$H$168,'Liste '!$J$2:$J$168,"-",0)</f>
        <v>0</v>
      </c>
      <c r="F12" s="3">
        <f>_xlfn.XLOOKUP(D12,'Liste '!$H$2:$H$168,'Liste '!$K$2:$K$168,"-",0)</f>
        <v>0</v>
      </c>
      <c r="H12" s="3">
        <f t="shared" si="5"/>
        <v>0</v>
      </c>
      <c r="I12" s="3">
        <f t="shared" si="3"/>
        <v>0</v>
      </c>
      <c r="J12" s="3">
        <f t="shared" si="4"/>
        <v>100000</v>
      </c>
      <c r="K12" s="43">
        <f t="shared" si="0"/>
        <v>100000</v>
      </c>
      <c r="M12">
        <f t="shared" si="1"/>
        <v>0</v>
      </c>
      <c r="R12">
        <f t="shared" si="2"/>
        <v>0</v>
      </c>
    </row>
    <row r="13" spans="1:20">
      <c r="C13">
        <f>_xlfn.XLOOKUP(D13,'Liste '!$H$2:$H$168,'Liste '!$I$2:$I$168,"-",0)</f>
        <v>0</v>
      </c>
      <c r="E13">
        <f>_xlfn.XLOOKUP(D13,'Liste '!$H$2:$H$168,'Liste '!$J$2:$J$168,"-",0)</f>
        <v>0</v>
      </c>
      <c r="F13" s="3">
        <f>_xlfn.XLOOKUP(D13,'Liste '!$H$2:$H$168,'Liste '!$K$2:$K$168,"-",0)</f>
        <v>0</v>
      </c>
      <c r="H13" s="3">
        <f t="shared" si="5"/>
        <v>0</v>
      </c>
      <c r="I13" s="3">
        <f t="shared" si="3"/>
        <v>0</v>
      </c>
      <c r="J13" s="3">
        <f t="shared" si="4"/>
        <v>100000</v>
      </c>
      <c r="K13" s="43">
        <f t="shared" si="0"/>
        <v>100000</v>
      </c>
      <c r="M13">
        <f t="shared" si="1"/>
        <v>0</v>
      </c>
      <c r="R13">
        <f t="shared" si="2"/>
        <v>0</v>
      </c>
    </row>
    <row r="14" spans="1:20">
      <c r="C14">
        <f>_xlfn.XLOOKUP(D14,'Liste '!$H$2:$H$168,'Liste '!$I$2:$I$168,"-",0)</f>
        <v>0</v>
      </c>
      <c r="E14">
        <f>_xlfn.XLOOKUP(D14,'Liste '!$H$2:$H$168,'Liste '!$J$2:$J$168,"-",0)</f>
        <v>0</v>
      </c>
      <c r="F14" s="3">
        <f>_xlfn.XLOOKUP(D14,'Liste '!$H$2:$H$168,'Liste '!$K$2:$K$168,"-",0)</f>
        <v>0</v>
      </c>
      <c r="H14" s="3">
        <f t="shared" si="5"/>
        <v>0</v>
      </c>
      <c r="I14" s="3">
        <f t="shared" si="3"/>
        <v>0</v>
      </c>
      <c r="J14" s="3">
        <f t="shared" si="4"/>
        <v>100000</v>
      </c>
      <c r="K14" s="43">
        <f t="shared" si="0"/>
        <v>100000</v>
      </c>
      <c r="M14">
        <f t="shared" si="1"/>
        <v>0</v>
      </c>
      <c r="R14">
        <f t="shared" si="2"/>
        <v>0</v>
      </c>
    </row>
    <row r="15" spans="1:20">
      <c r="C15">
        <f>_xlfn.XLOOKUP(D15,'Liste '!$H$2:$H$168,'Liste '!$I$2:$I$168,"-",0)</f>
        <v>0</v>
      </c>
      <c r="E15">
        <f>_xlfn.XLOOKUP(D15,'Liste '!$H$2:$H$168,'Liste '!$J$2:$J$168,"-",0)</f>
        <v>0</v>
      </c>
      <c r="F15" s="3">
        <f>_xlfn.XLOOKUP(D15,'Liste '!$H$2:$H$168,'Liste '!$K$2:$K$168,"-",0)</f>
        <v>0</v>
      </c>
      <c r="H15" s="3">
        <f t="shared" si="5"/>
        <v>0</v>
      </c>
      <c r="I15" s="3">
        <f t="shared" si="3"/>
        <v>0</v>
      </c>
      <c r="J15" s="3">
        <f t="shared" si="4"/>
        <v>100000</v>
      </c>
      <c r="K15" s="43">
        <f t="shared" si="0"/>
        <v>100000</v>
      </c>
      <c r="M15">
        <f t="shared" si="1"/>
        <v>0</v>
      </c>
      <c r="R15">
        <f t="shared" si="2"/>
        <v>0</v>
      </c>
    </row>
    <row r="16" spans="1:20">
      <c r="C16">
        <f>_xlfn.XLOOKUP(D16,'Liste '!$H$2:$H$168,'Liste '!$I$2:$I$168,"-",0)</f>
        <v>0</v>
      </c>
      <c r="E16">
        <f>_xlfn.XLOOKUP(D16,'Liste '!$H$2:$H$168,'Liste '!$J$2:$J$168,"-",0)</f>
        <v>0</v>
      </c>
      <c r="F16" s="3">
        <f>_xlfn.XLOOKUP(D16,'Liste '!$H$2:$H$168,'Liste '!$K$2:$K$168,"-",0)</f>
        <v>0</v>
      </c>
      <c r="H16" s="3">
        <f t="shared" si="5"/>
        <v>0</v>
      </c>
      <c r="I16" s="3">
        <f t="shared" si="3"/>
        <v>0</v>
      </c>
      <c r="J16" s="3">
        <f t="shared" si="4"/>
        <v>100000</v>
      </c>
      <c r="K16" s="43">
        <f t="shared" si="0"/>
        <v>100000</v>
      </c>
      <c r="M16">
        <f t="shared" si="1"/>
        <v>0</v>
      </c>
      <c r="R16">
        <f t="shared" si="2"/>
        <v>0</v>
      </c>
    </row>
    <row r="17" spans="3:18">
      <c r="C17">
        <f>_xlfn.XLOOKUP(D17,'Liste '!$H$2:$H$168,'Liste '!$I$2:$I$168,"-",0)</f>
        <v>0</v>
      </c>
      <c r="E17">
        <f>_xlfn.XLOOKUP(D17,'Liste '!$H$2:$H$168,'Liste '!$J$2:$J$168,"-",0)</f>
        <v>0</v>
      </c>
      <c r="F17" s="3">
        <f>_xlfn.XLOOKUP(D17,'Liste '!$H$2:$H$168,'Liste '!$K$2:$K$168,"-",0)</f>
        <v>0</v>
      </c>
      <c r="H17" s="3">
        <f t="shared" si="5"/>
        <v>0</v>
      </c>
      <c r="I17" s="3">
        <f t="shared" si="3"/>
        <v>0</v>
      </c>
      <c r="J17" s="3">
        <f t="shared" si="4"/>
        <v>100000</v>
      </c>
      <c r="K17" s="43">
        <f t="shared" si="0"/>
        <v>100000</v>
      </c>
      <c r="M17">
        <f t="shared" si="1"/>
        <v>0</v>
      </c>
      <c r="R17">
        <f t="shared" si="2"/>
        <v>0</v>
      </c>
    </row>
    <row r="18" spans="3:18">
      <c r="C18">
        <f>_xlfn.XLOOKUP(D18,'Liste '!$H$2:$H$168,'Liste '!$I$2:$I$168,"-",0)</f>
        <v>0</v>
      </c>
      <c r="E18">
        <f>_xlfn.XLOOKUP(D18,'Liste '!$H$2:$H$168,'Liste '!$J$2:$J$168,"-",0)</f>
        <v>0</v>
      </c>
      <c r="F18" s="3">
        <f>_xlfn.XLOOKUP(D18,'Liste '!$H$2:$H$168,'Liste '!$K$2:$K$168,"-",0)</f>
        <v>0</v>
      </c>
      <c r="H18" s="3">
        <f t="shared" si="5"/>
        <v>0</v>
      </c>
      <c r="I18" s="3">
        <f t="shared" si="3"/>
        <v>0</v>
      </c>
      <c r="J18" s="3">
        <f t="shared" si="4"/>
        <v>100000</v>
      </c>
      <c r="K18" s="43">
        <f t="shared" si="0"/>
        <v>100000</v>
      </c>
      <c r="M18">
        <f t="shared" si="1"/>
        <v>0</v>
      </c>
      <c r="R18">
        <f t="shared" si="2"/>
        <v>0</v>
      </c>
    </row>
    <row r="19" spans="3:18">
      <c r="C19">
        <f>_xlfn.XLOOKUP(D19,'Liste '!$H$2:$H$168,'Liste '!$I$2:$I$168,"-",0)</f>
        <v>0</v>
      </c>
      <c r="E19">
        <f>_xlfn.XLOOKUP(D19,'Liste '!$H$2:$H$168,'Liste '!$J$2:$J$168,"-",0)</f>
        <v>0</v>
      </c>
      <c r="F19" s="3">
        <f>_xlfn.XLOOKUP(D19,'Liste '!$H$2:$H$168,'Liste '!$K$2:$K$168,"-",0)</f>
        <v>0</v>
      </c>
      <c r="H19" s="3">
        <f t="shared" si="5"/>
        <v>0</v>
      </c>
      <c r="I19" s="3">
        <f t="shared" si="3"/>
        <v>0</v>
      </c>
      <c r="J19" s="3">
        <f t="shared" si="4"/>
        <v>100000</v>
      </c>
      <c r="K19" s="43">
        <f t="shared" si="0"/>
        <v>100000</v>
      </c>
      <c r="M19">
        <f t="shared" si="1"/>
        <v>0</v>
      </c>
      <c r="R19">
        <f t="shared" si="2"/>
        <v>0</v>
      </c>
    </row>
    <row r="20" spans="3:18">
      <c r="C20">
        <f>_xlfn.XLOOKUP(D20,'Liste '!$H$2:$H$168,'Liste '!$I$2:$I$168,"-",0)</f>
        <v>0</v>
      </c>
      <c r="E20">
        <f>_xlfn.XLOOKUP(D20,'Liste '!$H$2:$H$168,'Liste '!$J$2:$J$168,"-",0)</f>
        <v>0</v>
      </c>
      <c r="F20" s="3">
        <f>_xlfn.XLOOKUP(D20,'Liste '!$H$2:$H$168,'Liste '!$K$2:$K$168,"-",0)</f>
        <v>0</v>
      </c>
      <c r="H20" s="3">
        <f t="shared" si="5"/>
        <v>0</v>
      </c>
      <c r="I20" s="3">
        <f t="shared" si="3"/>
        <v>0</v>
      </c>
      <c r="J20" s="3">
        <f t="shared" si="4"/>
        <v>100000</v>
      </c>
      <c r="K20" s="43">
        <f t="shared" si="0"/>
        <v>100000</v>
      </c>
      <c r="M20">
        <f t="shared" si="1"/>
        <v>0</v>
      </c>
      <c r="R20">
        <f t="shared" si="2"/>
        <v>0</v>
      </c>
    </row>
    <row r="21" spans="3:18">
      <c r="C21">
        <f>_xlfn.XLOOKUP(D21,'Liste '!$H$2:$H$168,'Liste '!$I$2:$I$168,"-",0)</f>
        <v>0</v>
      </c>
      <c r="E21">
        <f>_xlfn.XLOOKUP(D21,'Liste '!$H$2:$H$168,'Liste '!$J$2:$J$168,"-",0)</f>
        <v>0</v>
      </c>
      <c r="F21" s="3">
        <f>_xlfn.XLOOKUP(D21,'Liste '!$H$2:$H$168,'Liste '!$K$2:$K$168,"-",0)</f>
        <v>0</v>
      </c>
      <c r="H21" s="3">
        <f t="shared" si="5"/>
        <v>0</v>
      </c>
      <c r="I21" s="3">
        <f t="shared" si="3"/>
        <v>0</v>
      </c>
      <c r="J21" s="3">
        <f t="shared" si="4"/>
        <v>100000</v>
      </c>
      <c r="K21" s="43">
        <f t="shared" si="0"/>
        <v>100000</v>
      </c>
      <c r="M21">
        <f t="shared" si="1"/>
        <v>0</v>
      </c>
      <c r="R21">
        <f t="shared" si="2"/>
        <v>0</v>
      </c>
    </row>
    <row r="22" spans="3:18">
      <c r="C22">
        <f>_xlfn.XLOOKUP(D22,'Liste '!$H$2:$H$168,'Liste '!$I$2:$I$168,"-",0)</f>
        <v>0</v>
      </c>
      <c r="E22">
        <f>_xlfn.XLOOKUP(D22,'Liste '!$H$2:$H$168,'Liste '!$J$2:$J$168,"-",0)</f>
        <v>0</v>
      </c>
      <c r="F22" s="3">
        <f>_xlfn.XLOOKUP(D22,'Liste '!$H$2:$H$168,'Liste '!$K$2:$K$168,"-",0)</f>
        <v>0</v>
      </c>
      <c r="H22" s="3">
        <f t="shared" si="5"/>
        <v>0</v>
      </c>
      <c r="I22" s="3">
        <f t="shared" si="3"/>
        <v>0</v>
      </c>
      <c r="J22" s="3">
        <f t="shared" si="4"/>
        <v>100000</v>
      </c>
      <c r="K22" s="43">
        <f t="shared" si="0"/>
        <v>100000</v>
      </c>
      <c r="M22">
        <f t="shared" si="1"/>
        <v>0</v>
      </c>
      <c r="R22">
        <f t="shared" si="2"/>
        <v>0</v>
      </c>
    </row>
    <row r="23" spans="3:18">
      <c r="C23">
        <f>_xlfn.XLOOKUP(D23,'Liste '!$H$2:$H$168,'Liste '!$I$2:$I$168,"-",0)</f>
        <v>0</v>
      </c>
      <c r="E23">
        <f>_xlfn.XLOOKUP(D23,'Liste '!$H$2:$H$168,'Liste '!$J$2:$J$168,"-",0)</f>
        <v>0</v>
      </c>
      <c r="F23" s="3">
        <f>_xlfn.XLOOKUP(D23,'Liste '!$H$2:$H$168,'Liste '!$K$2:$K$168,"-",0)</f>
        <v>0</v>
      </c>
      <c r="H23" s="3">
        <f t="shared" si="5"/>
        <v>0</v>
      </c>
      <c r="I23" s="3">
        <f t="shared" si="3"/>
        <v>0</v>
      </c>
      <c r="J23" s="3">
        <f t="shared" si="4"/>
        <v>100000</v>
      </c>
      <c r="K23" s="43">
        <f t="shared" si="0"/>
        <v>100000</v>
      </c>
      <c r="M23">
        <f t="shared" si="1"/>
        <v>0</v>
      </c>
      <c r="R23">
        <f t="shared" si="2"/>
        <v>0</v>
      </c>
    </row>
    <row r="24" spans="3:18">
      <c r="C24">
        <f>_xlfn.XLOOKUP(D24,'Liste '!$H$2:$H$168,'Liste '!$I$2:$I$168,"-",0)</f>
        <v>0</v>
      </c>
      <c r="E24">
        <f>_xlfn.XLOOKUP(D24,'Liste '!$H$2:$H$168,'Liste '!$J$2:$J$168,"-",0)</f>
        <v>0</v>
      </c>
      <c r="F24" s="3">
        <f>_xlfn.XLOOKUP(D24,'Liste '!$H$2:$H$168,'Liste '!$K$2:$K$168,"-",0)</f>
        <v>0</v>
      </c>
      <c r="H24" s="3">
        <f t="shared" si="5"/>
        <v>0</v>
      </c>
      <c r="I24" s="3">
        <f t="shared" si="3"/>
        <v>0</v>
      </c>
      <c r="J24" s="3">
        <f t="shared" si="4"/>
        <v>100000</v>
      </c>
      <c r="K24" s="43">
        <f t="shared" si="0"/>
        <v>100000</v>
      </c>
      <c r="M24">
        <f t="shared" si="1"/>
        <v>0</v>
      </c>
      <c r="R24">
        <f t="shared" si="2"/>
        <v>0</v>
      </c>
    </row>
    <row r="25" spans="3:18">
      <c r="C25">
        <f>_xlfn.XLOOKUP(D25,'Liste '!$H$2:$H$168,'Liste '!$I$2:$I$168,"-",0)</f>
        <v>0</v>
      </c>
      <c r="E25">
        <f>_xlfn.XLOOKUP(D25,'Liste '!$H$2:$H$168,'Liste '!$J$2:$J$168,"-",0)</f>
        <v>0</v>
      </c>
      <c r="F25" s="3">
        <f>_xlfn.XLOOKUP(D25,'Liste '!$H$2:$H$168,'Liste '!$K$2:$K$168,"-",0)</f>
        <v>0</v>
      </c>
      <c r="H25" s="3">
        <f t="shared" si="5"/>
        <v>0</v>
      </c>
      <c r="I25" s="3">
        <f t="shared" si="3"/>
        <v>0</v>
      </c>
      <c r="J25" s="3">
        <f t="shared" si="4"/>
        <v>100000</v>
      </c>
      <c r="K25" s="43">
        <f t="shared" si="0"/>
        <v>100000</v>
      </c>
      <c r="M25">
        <f t="shared" si="1"/>
        <v>0</v>
      </c>
      <c r="R25">
        <f t="shared" si="2"/>
        <v>0</v>
      </c>
    </row>
    <row r="26" spans="3:18">
      <c r="C26">
        <f>_xlfn.XLOOKUP(D26,'Liste '!$H$2:$H$168,'Liste '!$I$2:$I$168,"-",0)</f>
        <v>0</v>
      </c>
      <c r="E26">
        <f>_xlfn.XLOOKUP(D26,'Liste '!$H$2:$H$168,'Liste '!$J$2:$J$168,"-",0)</f>
        <v>0</v>
      </c>
      <c r="F26" s="3">
        <f>_xlfn.XLOOKUP(D26,'Liste '!$H$2:$H$168,'Liste '!$K$2:$K$168,"-",0)</f>
        <v>0</v>
      </c>
      <c r="H26" s="3">
        <f t="shared" si="5"/>
        <v>0</v>
      </c>
      <c r="I26" s="3">
        <f t="shared" si="3"/>
        <v>0</v>
      </c>
      <c r="J26" s="3">
        <f t="shared" si="4"/>
        <v>100000</v>
      </c>
      <c r="K26" s="43">
        <f t="shared" si="0"/>
        <v>100000</v>
      </c>
      <c r="M26">
        <f t="shared" si="1"/>
        <v>0</v>
      </c>
      <c r="R26">
        <f t="shared" si="2"/>
        <v>0</v>
      </c>
    </row>
    <row r="27" spans="3:18">
      <c r="C27">
        <f>_xlfn.XLOOKUP(D27,'Liste '!$H$2:$H$168,'Liste '!$I$2:$I$168,"-",0)</f>
        <v>0</v>
      </c>
      <c r="E27">
        <f>_xlfn.XLOOKUP(D27,'Liste '!$H$2:$H$168,'Liste '!$J$2:$J$168,"-",0)</f>
        <v>0</v>
      </c>
      <c r="F27" s="3">
        <f>_xlfn.XLOOKUP(D27,'Liste '!$H$2:$H$168,'Liste '!$K$2:$K$168,"-",0)</f>
        <v>0</v>
      </c>
      <c r="H27" s="3">
        <f t="shared" si="5"/>
        <v>0</v>
      </c>
      <c r="I27" s="3">
        <f t="shared" si="3"/>
        <v>0</v>
      </c>
      <c r="J27" s="3">
        <f t="shared" si="4"/>
        <v>100000</v>
      </c>
      <c r="K27" s="43">
        <f t="shared" si="0"/>
        <v>100000</v>
      </c>
      <c r="M27">
        <f t="shared" si="1"/>
        <v>0</v>
      </c>
      <c r="R27">
        <f t="shared" si="2"/>
        <v>0</v>
      </c>
    </row>
    <row r="28" spans="3:18">
      <c r="C28">
        <f>_xlfn.XLOOKUP(D28,'Liste '!$H$2:$H$168,'Liste '!$I$2:$I$168,"-",0)</f>
        <v>0</v>
      </c>
      <c r="E28">
        <f>_xlfn.XLOOKUP(D28,'Liste '!$H$2:$H$168,'Liste '!$J$2:$J$168,"-",0)</f>
        <v>0</v>
      </c>
      <c r="F28" s="3">
        <f>_xlfn.XLOOKUP(D28,'Liste '!$H$2:$H$168,'Liste '!$K$2:$K$168,"-",0)</f>
        <v>0</v>
      </c>
      <c r="H28" s="3">
        <f t="shared" si="5"/>
        <v>0</v>
      </c>
      <c r="I28" s="3">
        <f t="shared" si="3"/>
        <v>0</v>
      </c>
      <c r="J28" s="3">
        <f t="shared" si="4"/>
        <v>100000</v>
      </c>
      <c r="K28" s="43">
        <f t="shared" si="0"/>
        <v>100000</v>
      </c>
      <c r="M28">
        <f t="shared" si="1"/>
        <v>0</v>
      </c>
      <c r="R28">
        <f t="shared" si="2"/>
        <v>0</v>
      </c>
    </row>
    <row r="29" spans="3:18">
      <c r="C29">
        <f>_xlfn.XLOOKUP(D29,'Liste '!$H$2:$H$168,'Liste '!$I$2:$I$168,"-",0)</f>
        <v>0</v>
      </c>
      <c r="E29">
        <f>_xlfn.XLOOKUP(D29,'Liste '!$H$2:$H$168,'Liste '!$J$2:$J$168,"-",0)</f>
        <v>0</v>
      </c>
      <c r="F29" s="3">
        <f>_xlfn.XLOOKUP(D29,'Liste '!$H$2:$H$168,'Liste '!$K$2:$K$168,"-",0)</f>
        <v>0</v>
      </c>
      <c r="H29" s="3">
        <f t="shared" si="5"/>
        <v>0</v>
      </c>
      <c r="I29" s="3">
        <f t="shared" si="3"/>
        <v>0</v>
      </c>
      <c r="J29" s="3">
        <f t="shared" si="4"/>
        <v>100000</v>
      </c>
      <c r="K29" s="43">
        <f t="shared" si="0"/>
        <v>100000</v>
      </c>
      <c r="M29">
        <f t="shared" si="1"/>
        <v>0</v>
      </c>
      <c r="R29">
        <f t="shared" si="2"/>
        <v>0</v>
      </c>
    </row>
    <row r="30" spans="3:18">
      <c r="C30">
        <f>_xlfn.XLOOKUP(D30,'Liste '!$H$2:$H$168,'Liste '!$I$2:$I$168,"-",0)</f>
        <v>0</v>
      </c>
      <c r="E30">
        <f>_xlfn.XLOOKUP(D30,'Liste '!$H$2:$H$168,'Liste '!$J$2:$J$168,"-",0)</f>
        <v>0</v>
      </c>
      <c r="F30" s="3">
        <f>_xlfn.XLOOKUP(D30,'Liste '!$H$2:$H$168,'Liste '!$K$2:$K$168,"-",0)</f>
        <v>0</v>
      </c>
      <c r="H30" s="3">
        <f t="shared" si="5"/>
        <v>0</v>
      </c>
      <c r="I30" s="3">
        <f t="shared" si="3"/>
        <v>0</v>
      </c>
      <c r="J30" s="3">
        <f t="shared" si="4"/>
        <v>100000</v>
      </c>
      <c r="K30" s="43">
        <f t="shared" si="0"/>
        <v>100000</v>
      </c>
      <c r="M30">
        <f t="shared" si="1"/>
        <v>0</v>
      </c>
      <c r="R30">
        <f t="shared" si="2"/>
        <v>0</v>
      </c>
    </row>
    <row r="31" spans="3:18">
      <c r="C31">
        <f>_xlfn.XLOOKUP(D31,'Liste '!$H$2:$H$168,'Liste '!$I$2:$I$168,"-",0)</f>
        <v>0</v>
      </c>
      <c r="E31">
        <f>_xlfn.XLOOKUP(D31,'Liste '!$H$2:$H$168,'Liste '!$J$2:$J$168,"-",0)</f>
        <v>0</v>
      </c>
      <c r="F31" s="3">
        <f>_xlfn.XLOOKUP(D31,'Liste '!$H$2:$H$168,'Liste '!$K$2:$K$168,"-",0)</f>
        <v>0</v>
      </c>
      <c r="H31" s="3">
        <f t="shared" si="5"/>
        <v>0</v>
      </c>
      <c r="I31" s="3">
        <f t="shared" si="3"/>
        <v>0</v>
      </c>
      <c r="J31" s="3">
        <f t="shared" si="4"/>
        <v>100000</v>
      </c>
      <c r="K31" s="43">
        <f t="shared" si="0"/>
        <v>100000</v>
      </c>
      <c r="M31">
        <f t="shared" si="1"/>
        <v>0</v>
      </c>
      <c r="R31">
        <f t="shared" si="2"/>
        <v>0</v>
      </c>
    </row>
    <row r="32" spans="3:18">
      <c r="C32">
        <f>_xlfn.XLOOKUP(D32,'Liste '!$H$2:$H$168,'Liste '!$I$2:$I$168,"-",0)</f>
        <v>0</v>
      </c>
      <c r="E32">
        <f>_xlfn.XLOOKUP(D32,'Liste '!$H$2:$H$168,'Liste '!$J$2:$J$168,"-",0)</f>
        <v>0</v>
      </c>
      <c r="F32" s="3">
        <f>_xlfn.XLOOKUP(D32,'Liste '!$H$2:$H$168,'Liste '!$K$2:$K$168,"-",0)</f>
        <v>0</v>
      </c>
      <c r="H32" s="3">
        <f t="shared" si="5"/>
        <v>0</v>
      </c>
      <c r="I32" s="3">
        <f t="shared" si="3"/>
        <v>0</v>
      </c>
      <c r="J32" s="3">
        <f t="shared" si="4"/>
        <v>100000</v>
      </c>
      <c r="K32" s="43">
        <f t="shared" si="0"/>
        <v>100000</v>
      </c>
      <c r="M32">
        <f t="shared" si="1"/>
        <v>0</v>
      </c>
      <c r="R32">
        <f t="shared" si="2"/>
        <v>0</v>
      </c>
    </row>
    <row r="33" spans="1:20">
      <c r="A33" s="46"/>
      <c r="B33" s="46"/>
      <c r="C33" s="46"/>
      <c r="D33" s="47"/>
      <c r="E33" s="45" t="s">
        <v>79</v>
      </c>
      <c r="F33" s="48"/>
      <c r="G33" s="46"/>
      <c r="H33" s="48">
        <f>SUM(H2:H32)</f>
        <v>0</v>
      </c>
      <c r="I33" s="48"/>
      <c r="J33" s="48"/>
      <c r="K33" s="49"/>
      <c r="L33" s="46"/>
      <c r="M33" s="46"/>
      <c r="N33" s="50"/>
      <c r="O33" s="50"/>
      <c r="P33" s="50"/>
      <c r="Q33" s="46"/>
      <c r="R33" s="46"/>
      <c r="S33" s="46"/>
      <c r="T33" s="46"/>
    </row>
    <row r="34" spans="1:20">
      <c r="C34">
        <f>_xlfn.XLOOKUP(D34,'Liste '!$H$2:$H$168,'Liste '!$I$2:$I$168,"-",0)</f>
        <v>0</v>
      </c>
      <c r="E34">
        <f>_xlfn.XLOOKUP(D34,'Liste '!$H$2:$H$168,'Liste '!$J$2:$J$168,"-",0)</f>
        <v>0</v>
      </c>
      <c r="F34" s="3">
        <f>_xlfn.XLOOKUP(D34,'Liste '!$H$2:$H$168,'Liste '!$K$2:$K$168,"-",0)</f>
        <v>0</v>
      </c>
      <c r="H34" s="3">
        <f t="shared" si="5"/>
        <v>0</v>
      </c>
      <c r="I34" s="3">
        <f>I32+H34</f>
        <v>0</v>
      </c>
      <c r="J34" s="3">
        <f>K32</f>
        <v>100000</v>
      </c>
      <c r="K34" s="43">
        <f t="shared" si="0"/>
        <v>100000</v>
      </c>
      <c r="M34">
        <f t="shared" si="1"/>
        <v>0</v>
      </c>
      <c r="R34">
        <f t="shared" si="2"/>
        <v>0</v>
      </c>
    </row>
    <row r="35" spans="1:20">
      <c r="C35">
        <f>_xlfn.XLOOKUP(D35,'Liste '!$H$2:$H$168,'Liste '!$I$2:$I$168,"-",0)</f>
        <v>0</v>
      </c>
      <c r="E35">
        <f>_xlfn.XLOOKUP(D35,'Liste '!$H$2:$H$168,'Liste '!$J$2:$J$168,"-",0)</f>
        <v>0</v>
      </c>
      <c r="F35" s="3">
        <f>_xlfn.XLOOKUP(D35,'Liste '!$H$2:$H$168,'Liste '!$K$2:$K$168,"-",0)</f>
        <v>0</v>
      </c>
      <c r="H35" s="3">
        <f t="shared" si="5"/>
        <v>0</v>
      </c>
      <c r="I35" s="3">
        <f t="shared" si="3"/>
        <v>0</v>
      </c>
      <c r="J35" s="3">
        <f t="shared" si="4"/>
        <v>100000</v>
      </c>
      <c r="K35" s="43">
        <f t="shared" si="0"/>
        <v>100000</v>
      </c>
      <c r="M35">
        <f t="shared" si="1"/>
        <v>0</v>
      </c>
      <c r="R35">
        <f t="shared" si="2"/>
        <v>0</v>
      </c>
    </row>
    <row r="36" spans="1:20">
      <c r="C36">
        <f>_xlfn.XLOOKUP(D36,'Liste '!$H$2:$H$168,'Liste '!$I$2:$I$168,"-",0)</f>
        <v>0</v>
      </c>
      <c r="E36">
        <f>_xlfn.XLOOKUP(D36,'Liste '!$H$2:$H$168,'Liste '!$J$2:$J$168,"-",0)</f>
        <v>0</v>
      </c>
      <c r="F36" s="3">
        <f>_xlfn.XLOOKUP(D36,'Liste '!$H$2:$H$168,'Liste '!$K$2:$K$168,"-",0)</f>
        <v>0</v>
      </c>
      <c r="H36" s="3">
        <f t="shared" si="5"/>
        <v>0</v>
      </c>
      <c r="I36" s="3">
        <f t="shared" si="3"/>
        <v>0</v>
      </c>
      <c r="J36" s="3">
        <f t="shared" si="4"/>
        <v>100000</v>
      </c>
      <c r="K36" s="43">
        <f t="shared" si="0"/>
        <v>100000</v>
      </c>
      <c r="M36">
        <f t="shared" si="1"/>
        <v>0</v>
      </c>
      <c r="R36">
        <f t="shared" si="2"/>
        <v>0</v>
      </c>
    </row>
    <row r="37" spans="1:20">
      <c r="C37">
        <f>_xlfn.XLOOKUP(D37,'Liste '!$H$2:$H$168,'Liste '!$I$2:$I$168,"-",0)</f>
        <v>0</v>
      </c>
      <c r="E37">
        <f>_xlfn.XLOOKUP(D37,'Liste '!$H$2:$H$168,'Liste '!$J$2:$J$168,"-",0)</f>
        <v>0</v>
      </c>
      <c r="F37" s="3">
        <f>_xlfn.XLOOKUP(D37,'Liste '!$H$2:$H$168,'Liste '!$K$2:$K$168,"-",0)</f>
        <v>0</v>
      </c>
      <c r="H37" s="3">
        <f t="shared" si="5"/>
        <v>0</v>
      </c>
      <c r="I37" s="3">
        <f t="shared" si="3"/>
        <v>0</v>
      </c>
      <c r="J37" s="3">
        <f t="shared" si="4"/>
        <v>100000</v>
      </c>
      <c r="K37" s="43">
        <f t="shared" si="0"/>
        <v>100000</v>
      </c>
      <c r="M37">
        <f t="shared" si="1"/>
        <v>0</v>
      </c>
      <c r="R37">
        <f t="shared" si="2"/>
        <v>0</v>
      </c>
    </row>
    <row r="38" spans="1:20">
      <c r="C38">
        <f>_xlfn.XLOOKUP(D38,'Liste '!$H$2:$H$168,'Liste '!$I$2:$I$168,"-",0)</f>
        <v>0</v>
      </c>
      <c r="E38">
        <f>_xlfn.XLOOKUP(D38,'Liste '!$H$2:$H$168,'Liste '!$J$2:$J$168,"-",0)</f>
        <v>0</v>
      </c>
      <c r="F38" s="3">
        <f>_xlfn.XLOOKUP(D38,'Liste '!$H$2:$H$168,'Liste '!$K$2:$K$168,"-",0)</f>
        <v>0</v>
      </c>
      <c r="H38" s="3">
        <f t="shared" si="5"/>
        <v>0</v>
      </c>
      <c r="I38" s="3">
        <f t="shared" si="3"/>
        <v>0</v>
      </c>
      <c r="J38" s="3">
        <f t="shared" si="4"/>
        <v>100000</v>
      </c>
      <c r="K38" s="43">
        <f t="shared" si="0"/>
        <v>100000</v>
      </c>
      <c r="M38">
        <f t="shared" si="1"/>
        <v>0</v>
      </c>
      <c r="R38">
        <f t="shared" si="2"/>
        <v>0</v>
      </c>
    </row>
    <row r="39" spans="1:20">
      <c r="C39">
        <f>_xlfn.XLOOKUP(D39,'Liste '!$H$2:$H$168,'Liste '!$I$2:$I$168,"-",0)</f>
        <v>0</v>
      </c>
      <c r="E39">
        <f>_xlfn.XLOOKUP(D39,'Liste '!$H$2:$H$168,'Liste '!$J$2:$J$168,"-",0)</f>
        <v>0</v>
      </c>
      <c r="F39" s="3">
        <f>_xlfn.XLOOKUP(D39,'Liste '!$H$2:$H$168,'Liste '!$K$2:$K$168,"-",0)</f>
        <v>0</v>
      </c>
      <c r="H39" s="3">
        <f t="shared" si="5"/>
        <v>0</v>
      </c>
      <c r="I39" s="3">
        <f t="shared" si="3"/>
        <v>0</v>
      </c>
      <c r="J39" s="3">
        <f t="shared" si="4"/>
        <v>100000</v>
      </c>
      <c r="K39" s="43">
        <f t="shared" si="0"/>
        <v>100000</v>
      </c>
      <c r="M39">
        <f t="shared" si="1"/>
        <v>0</v>
      </c>
      <c r="R39">
        <f t="shared" si="2"/>
        <v>0</v>
      </c>
    </row>
    <row r="40" spans="1:20">
      <c r="C40">
        <f>_xlfn.XLOOKUP(D40,'Liste '!$H$2:$H$168,'Liste '!$I$2:$I$168,"-",0)</f>
        <v>0</v>
      </c>
      <c r="E40">
        <f>_xlfn.XLOOKUP(D40,'Liste '!$H$2:$H$168,'Liste '!$J$2:$J$168,"-",0)</f>
        <v>0</v>
      </c>
      <c r="F40" s="3">
        <f>_xlfn.XLOOKUP(D40,'Liste '!$H$2:$H$168,'Liste '!$K$2:$K$168,"-",0)</f>
        <v>0</v>
      </c>
      <c r="H40" s="3">
        <f t="shared" si="5"/>
        <v>0</v>
      </c>
      <c r="I40" s="3">
        <f t="shared" si="3"/>
        <v>0</v>
      </c>
      <c r="J40" s="3">
        <f t="shared" si="4"/>
        <v>100000</v>
      </c>
      <c r="K40" s="43">
        <f t="shared" si="0"/>
        <v>100000</v>
      </c>
      <c r="M40">
        <f t="shared" si="1"/>
        <v>0</v>
      </c>
      <c r="R40">
        <f t="shared" si="2"/>
        <v>0</v>
      </c>
    </row>
    <row r="41" spans="1:20">
      <c r="C41">
        <f>_xlfn.XLOOKUP(D41,'Liste '!$H$2:$H$168,'Liste '!$I$2:$I$168,"-",0)</f>
        <v>0</v>
      </c>
      <c r="E41">
        <f>_xlfn.XLOOKUP(D41,'Liste '!$H$2:$H$168,'Liste '!$J$2:$J$168,"-",0)</f>
        <v>0</v>
      </c>
      <c r="F41" s="3">
        <f>_xlfn.XLOOKUP(D41,'Liste '!$H$2:$H$168,'Liste '!$K$2:$K$168,"-",0)</f>
        <v>0</v>
      </c>
      <c r="H41" s="3">
        <f t="shared" si="5"/>
        <v>0</v>
      </c>
      <c r="I41" s="3">
        <f t="shared" si="3"/>
        <v>0</v>
      </c>
      <c r="J41" s="3">
        <f t="shared" si="4"/>
        <v>100000</v>
      </c>
      <c r="K41" s="43">
        <f t="shared" si="0"/>
        <v>100000</v>
      </c>
      <c r="M41">
        <f t="shared" si="1"/>
        <v>0</v>
      </c>
      <c r="R41">
        <f t="shared" si="2"/>
        <v>0</v>
      </c>
    </row>
    <row r="42" spans="1:20">
      <c r="C42">
        <f>_xlfn.XLOOKUP(D42,'Liste '!$H$2:$H$168,'Liste '!$I$2:$I$168,"-",0)</f>
        <v>0</v>
      </c>
      <c r="E42">
        <f>_xlfn.XLOOKUP(D42,'Liste '!$H$2:$H$168,'Liste '!$J$2:$J$168,"-",0)</f>
        <v>0</v>
      </c>
      <c r="F42" s="3">
        <f>_xlfn.XLOOKUP(D42,'Liste '!$H$2:$H$168,'Liste '!$K$2:$K$168,"-",0)</f>
        <v>0</v>
      </c>
      <c r="H42" s="3">
        <f t="shared" si="5"/>
        <v>0</v>
      </c>
      <c r="I42" s="3">
        <f t="shared" si="3"/>
        <v>0</v>
      </c>
      <c r="J42" s="3">
        <f t="shared" si="4"/>
        <v>100000</v>
      </c>
      <c r="K42" s="43">
        <f t="shared" si="0"/>
        <v>100000</v>
      </c>
      <c r="M42">
        <f t="shared" si="1"/>
        <v>0</v>
      </c>
      <c r="R42">
        <f t="shared" si="2"/>
        <v>0</v>
      </c>
    </row>
    <row r="43" spans="1:20">
      <c r="C43">
        <f>_xlfn.XLOOKUP(D43,'Liste '!$H$2:$H$168,'Liste '!$I$2:$I$168,"-",0)</f>
        <v>0</v>
      </c>
      <c r="E43">
        <f>_xlfn.XLOOKUP(D43,'Liste '!$H$2:$H$168,'Liste '!$J$2:$J$168,"-",0)</f>
        <v>0</v>
      </c>
      <c r="F43" s="3">
        <f>_xlfn.XLOOKUP(D43,'Liste '!$H$2:$H$168,'Liste '!$K$2:$K$168,"-",0)</f>
        <v>0</v>
      </c>
      <c r="H43" s="3">
        <f t="shared" si="5"/>
        <v>0</v>
      </c>
      <c r="I43" s="3">
        <f t="shared" si="3"/>
        <v>0</v>
      </c>
      <c r="J43" s="3">
        <f t="shared" si="4"/>
        <v>100000</v>
      </c>
      <c r="K43" s="43">
        <f t="shared" si="0"/>
        <v>100000</v>
      </c>
      <c r="M43">
        <f t="shared" si="1"/>
        <v>0</v>
      </c>
      <c r="R43">
        <f t="shared" si="2"/>
        <v>0</v>
      </c>
    </row>
    <row r="44" spans="1:20">
      <c r="C44">
        <f>_xlfn.XLOOKUP(D44,'Liste '!$H$2:$H$168,'Liste '!$I$2:$I$168,"-",0)</f>
        <v>0</v>
      </c>
      <c r="E44">
        <f>_xlfn.XLOOKUP(D44,'Liste '!$H$2:$H$168,'Liste '!$J$2:$J$168,"-",0)</f>
        <v>0</v>
      </c>
      <c r="F44" s="3">
        <f>_xlfn.XLOOKUP(D44,'Liste '!$H$2:$H$168,'Liste '!$K$2:$K$168,"-",0)</f>
        <v>0</v>
      </c>
      <c r="H44" s="3">
        <f t="shared" si="5"/>
        <v>0</v>
      </c>
      <c r="I44" s="3">
        <f t="shared" si="3"/>
        <v>0</v>
      </c>
      <c r="J44" s="3">
        <f t="shared" si="4"/>
        <v>100000</v>
      </c>
      <c r="K44" s="43">
        <f t="shared" si="0"/>
        <v>100000</v>
      </c>
      <c r="M44">
        <f t="shared" si="1"/>
        <v>0</v>
      </c>
      <c r="R44">
        <f t="shared" si="2"/>
        <v>0</v>
      </c>
    </row>
    <row r="45" spans="1:20">
      <c r="C45">
        <f>_xlfn.XLOOKUP(D45,'Liste '!$H$2:$H$168,'Liste '!$I$2:$I$168,"-",0)</f>
        <v>0</v>
      </c>
      <c r="E45">
        <f>_xlfn.XLOOKUP(D45,'Liste '!$H$2:$H$168,'Liste '!$J$2:$J$168,"-",0)</f>
        <v>0</v>
      </c>
      <c r="F45" s="3">
        <f>_xlfn.XLOOKUP(D45,'Liste '!$H$2:$H$168,'Liste '!$K$2:$K$168,"-",0)</f>
        <v>0</v>
      </c>
      <c r="H45" s="3">
        <f t="shared" si="5"/>
        <v>0</v>
      </c>
      <c r="I45" s="3">
        <f t="shared" si="3"/>
        <v>0</v>
      </c>
      <c r="J45" s="3">
        <f t="shared" si="4"/>
        <v>100000</v>
      </c>
      <c r="K45" s="43">
        <f t="shared" si="0"/>
        <v>100000</v>
      </c>
      <c r="M45">
        <f t="shared" si="1"/>
        <v>0</v>
      </c>
      <c r="R45">
        <f t="shared" si="2"/>
        <v>0</v>
      </c>
    </row>
    <row r="46" spans="1:20">
      <c r="C46">
        <f>_xlfn.XLOOKUP(D46,'Liste '!$H$2:$H$168,'Liste '!$I$2:$I$168,"-",0)</f>
        <v>0</v>
      </c>
      <c r="E46">
        <f>_xlfn.XLOOKUP(D46,'Liste '!$H$2:$H$168,'Liste '!$J$2:$J$168,"-",0)</f>
        <v>0</v>
      </c>
      <c r="F46" s="3">
        <f>_xlfn.XLOOKUP(D46,'Liste '!$H$2:$H$168,'Liste '!$K$2:$K$168,"-",0)</f>
        <v>0</v>
      </c>
      <c r="H46" s="3">
        <f t="shared" si="5"/>
        <v>0</v>
      </c>
      <c r="I46" s="3">
        <f t="shared" si="3"/>
        <v>0</v>
      </c>
      <c r="J46" s="3">
        <f t="shared" si="4"/>
        <v>100000</v>
      </c>
      <c r="K46" s="43">
        <f t="shared" si="0"/>
        <v>100000</v>
      </c>
      <c r="M46">
        <f t="shared" si="1"/>
        <v>0</v>
      </c>
      <c r="R46">
        <f t="shared" si="2"/>
        <v>0</v>
      </c>
    </row>
    <row r="47" spans="1:20">
      <c r="C47">
        <f>_xlfn.XLOOKUP(D47,'Liste '!$H$2:$H$168,'Liste '!$I$2:$I$168,"-",0)</f>
        <v>0</v>
      </c>
      <c r="E47">
        <f>_xlfn.XLOOKUP(D47,'Liste '!$H$2:$H$168,'Liste '!$J$2:$J$168,"-",0)</f>
        <v>0</v>
      </c>
      <c r="F47" s="3">
        <f>_xlfn.XLOOKUP(D47,'Liste '!$H$2:$H$168,'Liste '!$K$2:$K$168,"-",0)</f>
        <v>0</v>
      </c>
      <c r="H47" s="3">
        <f t="shared" si="5"/>
        <v>0</v>
      </c>
      <c r="I47" s="3">
        <f t="shared" si="3"/>
        <v>0</v>
      </c>
      <c r="J47" s="3">
        <f t="shared" si="4"/>
        <v>100000</v>
      </c>
      <c r="K47" s="43">
        <f t="shared" si="0"/>
        <v>100000</v>
      </c>
      <c r="M47">
        <f t="shared" si="1"/>
        <v>0</v>
      </c>
      <c r="R47">
        <f t="shared" si="2"/>
        <v>0</v>
      </c>
    </row>
    <row r="48" spans="1:20">
      <c r="C48">
        <f>_xlfn.XLOOKUP(D48,'Liste '!$H$2:$H$168,'Liste '!$I$2:$I$168,"-",0)</f>
        <v>0</v>
      </c>
      <c r="E48">
        <f>_xlfn.XLOOKUP(D48,'Liste '!$H$2:$H$168,'Liste '!$J$2:$J$168,"-",0)</f>
        <v>0</v>
      </c>
      <c r="F48" s="3">
        <f>_xlfn.XLOOKUP(D48,'Liste '!$H$2:$H$168,'Liste '!$K$2:$K$168,"-",0)</f>
        <v>0</v>
      </c>
      <c r="H48" s="3">
        <f t="shared" si="5"/>
        <v>0</v>
      </c>
      <c r="I48" s="3">
        <f t="shared" si="3"/>
        <v>0</v>
      </c>
      <c r="J48" s="3">
        <f t="shared" si="4"/>
        <v>100000</v>
      </c>
      <c r="K48" s="43">
        <f t="shared" si="0"/>
        <v>100000</v>
      </c>
      <c r="M48">
        <f t="shared" si="1"/>
        <v>0</v>
      </c>
      <c r="R48">
        <f t="shared" si="2"/>
        <v>0</v>
      </c>
    </row>
    <row r="49" spans="3:18">
      <c r="C49">
        <f>_xlfn.XLOOKUP(D49,'Liste '!$H$2:$H$168,'Liste '!$I$2:$I$168,"-",0)</f>
        <v>0</v>
      </c>
      <c r="E49">
        <f>_xlfn.XLOOKUP(D49,'Liste '!$H$2:$H$168,'Liste '!$J$2:$J$168,"-",0)</f>
        <v>0</v>
      </c>
      <c r="F49" s="3">
        <f>_xlfn.XLOOKUP(D49,'Liste '!$H$2:$H$168,'Liste '!$K$2:$K$168,"-",0)</f>
        <v>0</v>
      </c>
      <c r="H49" s="3">
        <f t="shared" si="5"/>
        <v>0</v>
      </c>
      <c r="I49" s="3">
        <f t="shared" si="3"/>
        <v>0</v>
      </c>
      <c r="J49" s="3">
        <f t="shared" si="4"/>
        <v>100000</v>
      </c>
      <c r="K49" s="43">
        <f t="shared" si="0"/>
        <v>100000</v>
      </c>
      <c r="M49">
        <f t="shared" si="1"/>
        <v>0</v>
      </c>
      <c r="R49">
        <f t="shared" si="2"/>
        <v>0</v>
      </c>
    </row>
    <row r="50" spans="3:18">
      <c r="C50">
        <f>_xlfn.XLOOKUP(D50,'Liste '!$H$2:$H$168,'Liste '!$I$2:$I$168,"-",0)</f>
        <v>0</v>
      </c>
      <c r="E50">
        <f>_xlfn.XLOOKUP(D50,'Liste '!$H$2:$H$168,'Liste '!$J$2:$J$168,"-",0)</f>
        <v>0</v>
      </c>
      <c r="F50" s="3">
        <f>_xlfn.XLOOKUP(D50,'Liste '!$H$2:$H$168,'Liste '!$K$2:$K$168,"-",0)</f>
        <v>0</v>
      </c>
      <c r="H50" s="3">
        <f t="shared" si="5"/>
        <v>0</v>
      </c>
      <c r="I50" s="3">
        <f t="shared" si="3"/>
        <v>0</v>
      </c>
      <c r="J50" s="3">
        <f t="shared" si="4"/>
        <v>100000</v>
      </c>
      <c r="K50" s="43">
        <f t="shared" si="0"/>
        <v>100000</v>
      </c>
      <c r="M50">
        <f t="shared" si="1"/>
        <v>0</v>
      </c>
      <c r="R50">
        <f t="shared" si="2"/>
        <v>0</v>
      </c>
    </row>
    <row r="51" spans="3:18">
      <c r="C51">
        <f>_xlfn.XLOOKUP(D51,'Liste '!$H$2:$H$168,'Liste '!$I$2:$I$168,"-",0)</f>
        <v>0</v>
      </c>
      <c r="E51">
        <f>_xlfn.XLOOKUP(D51,'Liste '!$H$2:$H$168,'Liste '!$J$2:$J$168,"-",0)</f>
        <v>0</v>
      </c>
      <c r="F51" s="3">
        <f>_xlfn.XLOOKUP(D51,'Liste '!$H$2:$H$168,'Liste '!$K$2:$K$168,"-",0)</f>
        <v>0</v>
      </c>
      <c r="H51" s="3">
        <f t="shared" si="5"/>
        <v>0</v>
      </c>
      <c r="I51" s="3">
        <f t="shared" si="3"/>
        <v>0</v>
      </c>
      <c r="J51" s="3">
        <f t="shared" si="4"/>
        <v>100000</v>
      </c>
      <c r="K51" s="43">
        <f t="shared" si="0"/>
        <v>100000</v>
      </c>
      <c r="M51">
        <f t="shared" si="1"/>
        <v>0</v>
      </c>
      <c r="R51">
        <f t="shared" si="2"/>
        <v>0</v>
      </c>
    </row>
    <row r="52" spans="3:18">
      <c r="C52">
        <f>_xlfn.XLOOKUP(D52,'Liste '!$H$2:$H$168,'Liste '!$I$2:$I$168,"-",0)</f>
        <v>0</v>
      </c>
      <c r="E52">
        <f>_xlfn.XLOOKUP(D52,'Liste '!$H$2:$H$168,'Liste '!$J$2:$J$168,"-",0)</f>
        <v>0</v>
      </c>
      <c r="F52" s="3">
        <f>_xlfn.XLOOKUP(D52,'Liste '!$H$2:$H$168,'Liste '!$K$2:$K$168,"-",0)</f>
        <v>0</v>
      </c>
      <c r="H52" s="3">
        <f t="shared" si="5"/>
        <v>0</v>
      </c>
      <c r="I52" s="3">
        <f t="shared" si="3"/>
        <v>0</v>
      </c>
      <c r="J52" s="3">
        <f t="shared" si="4"/>
        <v>100000</v>
      </c>
      <c r="K52" s="43">
        <f t="shared" si="0"/>
        <v>100000</v>
      </c>
      <c r="M52">
        <f t="shared" si="1"/>
        <v>0</v>
      </c>
      <c r="R52">
        <f t="shared" si="2"/>
        <v>0</v>
      </c>
    </row>
    <row r="53" spans="3:18">
      <c r="C53">
        <f>_xlfn.XLOOKUP(D53,'Liste '!$H$2:$H$168,'Liste '!$I$2:$I$168,"-",0)</f>
        <v>0</v>
      </c>
      <c r="E53">
        <f>_xlfn.XLOOKUP(D53,'Liste '!$H$2:$H$168,'Liste '!$J$2:$J$168,"-",0)</f>
        <v>0</v>
      </c>
      <c r="F53" s="3">
        <f>_xlfn.XLOOKUP(D53,'Liste '!$H$2:$H$168,'Liste '!$K$2:$K$168,"-",0)</f>
        <v>0</v>
      </c>
      <c r="H53" s="3">
        <f t="shared" si="5"/>
        <v>0</v>
      </c>
      <c r="I53" s="3">
        <f t="shared" si="3"/>
        <v>0</v>
      </c>
      <c r="J53" s="3">
        <f t="shared" si="4"/>
        <v>100000</v>
      </c>
      <c r="K53" s="43">
        <f t="shared" si="0"/>
        <v>100000</v>
      </c>
      <c r="M53">
        <f t="shared" si="1"/>
        <v>0</v>
      </c>
      <c r="R53">
        <f t="shared" si="2"/>
        <v>0</v>
      </c>
    </row>
    <row r="54" spans="3:18">
      <c r="C54">
        <f>_xlfn.XLOOKUP(D54,'Liste '!$H$2:$H$168,'Liste '!$I$2:$I$168,"-",0)</f>
        <v>0</v>
      </c>
      <c r="E54">
        <f>_xlfn.XLOOKUP(D54,'Liste '!$H$2:$H$168,'Liste '!$J$2:$J$168,"-",0)</f>
        <v>0</v>
      </c>
      <c r="F54" s="3">
        <f>_xlfn.XLOOKUP(D54,'Liste '!$H$2:$H$168,'Liste '!$K$2:$K$168,"-",0)</f>
        <v>0</v>
      </c>
      <c r="H54" s="3">
        <f t="shared" si="5"/>
        <v>0</v>
      </c>
      <c r="I54" s="3">
        <f t="shared" si="3"/>
        <v>0</v>
      </c>
      <c r="J54" s="3">
        <f t="shared" si="4"/>
        <v>100000</v>
      </c>
      <c r="K54" s="43">
        <f t="shared" si="0"/>
        <v>100000</v>
      </c>
      <c r="M54">
        <f t="shared" si="1"/>
        <v>0</v>
      </c>
      <c r="R54">
        <f t="shared" si="2"/>
        <v>0</v>
      </c>
    </row>
    <row r="55" spans="3:18">
      <c r="C55">
        <f>_xlfn.XLOOKUP(D55,'Liste '!$H$2:$H$168,'Liste '!$I$2:$I$168,"-",0)</f>
        <v>0</v>
      </c>
      <c r="E55">
        <f>_xlfn.XLOOKUP(D55,'Liste '!$H$2:$H$168,'Liste '!$J$2:$J$168,"-",0)</f>
        <v>0</v>
      </c>
      <c r="F55" s="3">
        <f>_xlfn.XLOOKUP(D55,'Liste '!$H$2:$H$168,'Liste '!$K$2:$K$168,"-",0)</f>
        <v>0</v>
      </c>
      <c r="H55" s="3">
        <f t="shared" si="5"/>
        <v>0</v>
      </c>
      <c r="I55" s="3">
        <f t="shared" si="3"/>
        <v>0</v>
      </c>
      <c r="J55" s="3">
        <f t="shared" si="4"/>
        <v>100000</v>
      </c>
      <c r="K55" s="43">
        <f t="shared" si="0"/>
        <v>100000</v>
      </c>
      <c r="M55">
        <f t="shared" si="1"/>
        <v>0</v>
      </c>
      <c r="R55">
        <f t="shared" si="2"/>
        <v>0</v>
      </c>
    </row>
    <row r="56" spans="3:18">
      <c r="C56">
        <f>_xlfn.XLOOKUP(D56,'Liste '!$H$2:$H$168,'Liste '!$I$2:$I$168,"-",0)</f>
        <v>0</v>
      </c>
      <c r="E56">
        <f>_xlfn.XLOOKUP(D56,'Liste '!$H$2:$H$168,'Liste '!$J$2:$J$168,"-",0)</f>
        <v>0</v>
      </c>
      <c r="F56" s="3">
        <f>_xlfn.XLOOKUP(D56,'Liste '!$H$2:$H$168,'Liste '!$K$2:$K$168,"-",0)</f>
        <v>0</v>
      </c>
      <c r="H56" s="3">
        <f t="shared" si="5"/>
        <v>0</v>
      </c>
      <c r="I56" s="3">
        <f t="shared" si="3"/>
        <v>0</v>
      </c>
      <c r="J56" s="3">
        <f t="shared" si="4"/>
        <v>100000</v>
      </c>
      <c r="K56" s="43">
        <f t="shared" si="0"/>
        <v>100000</v>
      </c>
      <c r="M56">
        <f t="shared" si="1"/>
        <v>0</v>
      </c>
      <c r="R56">
        <f t="shared" si="2"/>
        <v>0</v>
      </c>
    </row>
    <row r="57" spans="3:18">
      <c r="C57">
        <f>_xlfn.XLOOKUP(D57,'Liste '!$H$2:$H$168,'Liste '!$I$2:$I$168,"-",0)</f>
        <v>0</v>
      </c>
      <c r="E57">
        <f>_xlfn.XLOOKUP(D57,'Liste '!$H$2:$H$168,'Liste '!$J$2:$J$168,"-",0)</f>
        <v>0</v>
      </c>
      <c r="F57" s="3">
        <f>_xlfn.XLOOKUP(D57,'Liste '!$H$2:$H$168,'Liste '!$K$2:$K$168,"-",0)</f>
        <v>0</v>
      </c>
      <c r="H57" s="3">
        <f t="shared" si="5"/>
        <v>0</v>
      </c>
      <c r="I57" s="3">
        <f t="shared" si="3"/>
        <v>0</v>
      </c>
      <c r="J57" s="3">
        <f t="shared" si="4"/>
        <v>100000</v>
      </c>
      <c r="K57" s="43">
        <f t="shared" si="0"/>
        <v>100000</v>
      </c>
      <c r="M57">
        <f t="shared" si="1"/>
        <v>0</v>
      </c>
      <c r="R57">
        <f t="shared" si="2"/>
        <v>0</v>
      </c>
    </row>
    <row r="58" spans="3:18">
      <c r="C58">
        <f>_xlfn.XLOOKUP(D58,'Liste '!$H$2:$H$168,'Liste '!$I$2:$I$168,"-",0)</f>
        <v>0</v>
      </c>
      <c r="E58">
        <f>_xlfn.XLOOKUP(D58,'Liste '!$H$2:$H$168,'Liste '!$J$2:$J$168,"-",0)</f>
        <v>0</v>
      </c>
      <c r="F58" s="3">
        <f>_xlfn.XLOOKUP(D58,'Liste '!$H$2:$H$168,'Liste '!$K$2:$K$168,"-",0)</f>
        <v>0</v>
      </c>
      <c r="H58" s="3">
        <f t="shared" si="5"/>
        <v>0</v>
      </c>
      <c r="I58" s="3">
        <f t="shared" si="3"/>
        <v>0</v>
      </c>
      <c r="J58" s="3">
        <f t="shared" si="4"/>
        <v>100000</v>
      </c>
      <c r="K58" s="43">
        <f t="shared" si="0"/>
        <v>100000</v>
      </c>
      <c r="M58">
        <f t="shared" si="1"/>
        <v>0</v>
      </c>
      <c r="R58">
        <f t="shared" si="2"/>
        <v>0</v>
      </c>
    </row>
    <row r="59" spans="3:18">
      <c r="C59">
        <f>_xlfn.XLOOKUP(D59,'Liste '!$H$2:$H$168,'Liste '!$I$2:$I$168,"-",0)</f>
        <v>0</v>
      </c>
      <c r="E59">
        <f>_xlfn.XLOOKUP(D59,'Liste '!$H$2:$H$168,'Liste '!$J$2:$J$168,"-",0)</f>
        <v>0</v>
      </c>
      <c r="F59" s="3">
        <f>_xlfn.XLOOKUP(D59,'Liste '!$H$2:$H$168,'Liste '!$K$2:$K$168,"-",0)</f>
        <v>0</v>
      </c>
      <c r="H59" s="3">
        <f t="shared" si="5"/>
        <v>0</v>
      </c>
      <c r="I59" s="3">
        <f t="shared" si="3"/>
        <v>0</v>
      </c>
      <c r="J59" s="3">
        <f t="shared" si="4"/>
        <v>100000</v>
      </c>
      <c r="K59" s="43">
        <f t="shared" si="0"/>
        <v>100000</v>
      </c>
      <c r="M59">
        <f t="shared" si="1"/>
        <v>0</v>
      </c>
      <c r="R59">
        <f t="shared" si="2"/>
        <v>0</v>
      </c>
    </row>
    <row r="60" spans="3:18">
      <c r="C60">
        <f>_xlfn.XLOOKUP(D60,'Liste '!$H$2:$H$168,'Liste '!$I$2:$I$168,"-",0)</f>
        <v>0</v>
      </c>
      <c r="E60">
        <f>_xlfn.XLOOKUP(D60,'Liste '!$H$2:$H$168,'Liste '!$J$2:$J$168,"-",0)</f>
        <v>0</v>
      </c>
      <c r="F60" s="3">
        <f>_xlfn.XLOOKUP(D60,'Liste '!$H$2:$H$168,'Liste '!$K$2:$K$168,"-",0)</f>
        <v>0</v>
      </c>
      <c r="H60" s="3">
        <f t="shared" si="5"/>
        <v>0</v>
      </c>
      <c r="I60" s="3">
        <f t="shared" si="3"/>
        <v>0</v>
      </c>
      <c r="J60" s="3">
        <f t="shared" si="4"/>
        <v>100000</v>
      </c>
      <c r="K60" s="43">
        <f t="shared" si="0"/>
        <v>100000</v>
      </c>
      <c r="M60">
        <f t="shared" si="1"/>
        <v>0</v>
      </c>
      <c r="R60">
        <f t="shared" si="2"/>
        <v>0</v>
      </c>
    </row>
    <row r="61" spans="3:18">
      <c r="C61">
        <f>_xlfn.XLOOKUP(D61,'Liste '!$H$2:$H$168,'Liste '!$I$2:$I$168,"-",0)</f>
        <v>0</v>
      </c>
      <c r="E61">
        <f>_xlfn.XLOOKUP(D61,'Liste '!$H$2:$H$168,'Liste '!$J$2:$J$168,"-",0)</f>
        <v>0</v>
      </c>
      <c r="F61" s="3">
        <f>_xlfn.XLOOKUP(D61,'Liste '!$H$2:$H$168,'Liste '!$K$2:$K$168,"-",0)</f>
        <v>0</v>
      </c>
      <c r="H61" s="3">
        <f t="shared" si="5"/>
        <v>0</v>
      </c>
      <c r="I61" s="3">
        <f t="shared" si="3"/>
        <v>0</v>
      </c>
      <c r="J61" s="3">
        <f t="shared" si="4"/>
        <v>100000</v>
      </c>
      <c r="K61" s="43">
        <f t="shared" si="0"/>
        <v>100000</v>
      </c>
      <c r="M61">
        <f t="shared" si="1"/>
        <v>0</v>
      </c>
      <c r="R61">
        <f t="shared" si="2"/>
        <v>0</v>
      </c>
    </row>
    <row r="62" spans="3:18">
      <c r="C62">
        <f>_xlfn.XLOOKUP(D62,'Liste '!$H$2:$H$168,'Liste '!$I$2:$I$168,"-",0)</f>
        <v>0</v>
      </c>
      <c r="E62">
        <f>_xlfn.XLOOKUP(D62,'Liste '!$H$2:$H$168,'Liste '!$J$2:$J$168,"-",0)</f>
        <v>0</v>
      </c>
      <c r="F62" s="3">
        <f>_xlfn.XLOOKUP(D62,'Liste '!$H$2:$H$168,'Liste '!$K$2:$K$168,"-",0)</f>
        <v>0</v>
      </c>
      <c r="H62" s="3">
        <f t="shared" si="5"/>
        <v>0</v>
      </c>
      <c r="I62" s="3">
        <f t="shared" si="3"/>
        <v>0</v>
      </c>
      <c r="J62" s="3">
        <f t="shared" si="4"/>
        <v>100000</v>
      </c>
      <c r="K62" s="43">
        <f t="shared" si="0"/>
        <v>100000</v>
      </c>
      <c r="M62">
        <f t="shared" si="1"/>
        <v>0</v>
      </c>
      <c r="R62">
        <f t="shared" si="2"/>
        <v>0</v>
      </c>
    </row>
    <row r="63" spans="3:18">
      <c r="C63">
        <f>_xlfn.XLOOKUP(D63,'Liste '!$H$2:$H$168,'Liste '!$I$2:$I$168,"-",0)</f>
        <v>0</v>
      </c>
      <c r="E63">
        <f>_xlfn.XLOOKUP(D63,'Liste '!$H$2:$H$168,'Liste '!$J$2:$J$168,"-",0)</f>
        <v>0</v>
      </c>
      <c r="F63" s="3">
        <f>_xlfn.XLOOKUP(D63,'Liste '!$H$2:$H$168,'Liste '!$K$2:$K$168,"-",0)</f>
        <v>0</v>
      </c>
      <c r="H63" s="3">
        <f t="shared" si="5"/>
        <v>0</v>
      </c>
      <c r="I63" s="3">
        <f t="shared" si="3"/>
        <v>0</v>
      </c>
      <c r="J63" s="3">
        <f t="shared" si="4"/>
        <v>100000</v>
      </c>
      <c r="K63" s="43">
        <f t="shared" si="0"/>
        <v>100000</v>
      </c>
      <c r="M63">
        <f t="shared" si="1"/>
        <v>0</v>
      </c>
      <c r="R63">
        <f t="shared" si="2"/>
        <v>0</v>
      </c>
    </row>
    <row r="64" spans="3:18">
      <c r="C64">
        <f>_xlfn.XLOOKUP(D64,'Liste '!$H$2:$H$168,'Liste '!$I$2:$I$168,"-",0)</f>
        <v>0</v>
      </c>
      <c r="E64">
        <f>_xlfn.XLOOKUP(D64,'Liste '!$H$2:$H$168,'Liste '!$J$2:$J$168,"-",0)</f>
        <v>0</v>
      </c>
      <c r="F64" s="3">
        <f>_xlfn.XLOOKUP(D64,'Liste '!$H$2:$H$168,'Liste '!$K$2:$K$168,"-",0)</f>
        <v>0</v>
      </c>
      <c r="H64" s="3">
        <f t="shared" si="5"/>
        <v>0</v>
      </c>
      <c r="I64" s="3">
        <f t="shared" si="3"/>
        <v>0</v>
      </c>
      <c r="J64" s="3">
        <f t="shared" si="4"/>
        <v>100000</v>
      </c>
      <c r="K64" s="43">
        <f t="shared" si="0"/>
        <v>100000</v>
      </c>
      <c r="M64">
        <f t="shared" si="1"/>
        <v>0</v>
      </c>
      <c r="R64">
        <f t="shared" si="2"/>
        <v>0</v>
      </c>
    </row>
    <row r="65" spans="1:20">
      <c r="A65" s="46"/>
      <c r="B65" s="46"/>
      <c r="C65" s="46">
        <f>_xlfn.XLOOKUP(D65,'Liste '!$H$2:$H$168,'Liste '!$I$2:$I$168,"-",0)</f>
        <v>0</v>
      </c>
      <c r="D65" s="47"/>
      <c r="E65" s="45" t="s">
        <v>80</v>
      </c>
      <c r="F65" s="48"/>
      <c r="G65" s="46"/>
      <c r="H65" s="48">
        <f>SUM(H34:H64)</f>
        <v>0</v>
      </c>
      <c r="I65" s="48"/>
      <c r="J65" s="48"/>
      <c r="K65" s="49"/>
      <c r="L65" s="46"/>
      <c r="M65" s="46"/>
      <c r="N65" s="50"/>
      <c r="O65" s="50"/>
      <c r="P65" s="50"/>
      <c r="Q65" s="46"/>
      <c r="R65" s="46"/>
      <c r="S65" s="46"/>
      <c r="T65" s="46"/>
    </row>
    <row r="66" spans="1:20">
      <c r="C66">
        <f>_xlfn.XLOOKUP(D66,'Liste '!$H$2:$H$168,'Liste '!$I$2:$I$168,"-",0)</f>
        <v>0</v>
      </c>
      <c r="E66">
        <f>_xlfn.XLOOKUP(D66,'Liste '!$H$2:$H$168,'Liste '!$J$2:$J$168,"-",0)</f>
        <v>0</v>
      </c>
      <c r="F66" s="3">
        <f>_xlfn.XLOOKUP(D66,'Liste '!$H$2:$H$168,'Liste '!$K$2:$K$168,"-",0)</f>
        <v>0</v>
      </c>
      <c r="H66" s="3">
        <f t="shared" si="5"/>
        <v>0</v>
      </c>
      <c r="I66" s="3">
        <f>I64+H66</f>
        <v>0</v>
      </c>
      <c r="J66" s="3">
        <f>K64</f>
        <v>100000</v>
      </c>
      <c r="K66" s="43">
        <f t="shared" ref="K66:K131" si="6">J66-I66</f>
        <v>100000</v>
      </c>
      <c r="M66">
        <f t="shared" ref="M66:M131" si="7">L66-G66</f>
        <v>0</v>
      </c>
      <c r="R66">
        <f t="shared" ref="R66:R131" si="8">N66-O66</f>
        <v>0</v>
      </c>
    </row>
    <row r="67" spans="1:20">
      <c r="C67">
        <f>_xlfn.XLOOKUP(D67,'Liste '!$H$2:$H$168,'Liste '!$I$2:$I$168,"-",0)</f>
        <v>0</v>
      </c>
      <c r="E67">
        <f>_xlfn.XLOOKUP(D67,'Liste '!$H$2:$H$168,'Liste '!$J$2:$J$168,"-",0)</f>
        <v>0</v>
      </c>
      <c r="F67" s="3">
        <f>_xlfn.XLOOKUP(D67,'Liste '!$H$2:$H$168,'Liste '!$K$2:$K$168,"-",0)</f>
        <v>0</v>
      </c>
      <c r="H67" s="3">
        <f t="shared" si="5"/>
        <v>0</v>
      </c>
      <c r="I67" s="3">
        <f t="shared" si="3"/>
        <v>0</v>
      </c>
      <c r="J67" s="3">
        <f t="shared" si="4"/>
        <v>100000</v>
      </c>
      <c r="K67" s="43">
        <f t="shared" si="6"/>
        <v>100000</v>
      </c>
      <c r="M67">
        <f t="shared" si="7"/>
        <v>0</v>
      </c>
      <c r="R67">
        <f t="shared" si="8"/>
        <v>0</v>
      </c>
    </row>
    <row r="68" spans="1:20">
      <c r="C68">
        <f>_xlfn.XLOOKUP(D68,'Liste '!$H$2:$H$168,'Liste '!$I$2:$I$168,"-",0)</f>
        <v>0</v>
      </c>
      <c r="E68">
        <f>_xlfn.XLOOKUP(D68,'Liste '!$H$2:$H$168,'Liste '!$J$2:$J$168,"-",0)</f>
        <v>0</v>
      </c>
      <c r="F68" s="3">
        <f>_xlfn.XLOOKUP(D68,'Liste '!$H$2:$H$168,'Liste '!$K$2:$K$168,"-",0)</f>
        <v>0</v>
      </c>
      <c r="H68" s="3">
        <f t="shared" si="5"/>
        <v>0</v>
      </c>
      <c r="I68" s="3">
        <f t="shared" ref="I68:I133" si="9">I67+H68</f>
        <v>0</v>
      </c>
      <c r="J68" s="3">
        <f t="shared" ref="J68:J133" si="10">K67</f>
        <v>100000</v>
      </c>
      <c r="K68" s="43">
        <f t="shared" si="6"/>
        <v>100000</v>
      </c>
      <c r="M68">
        <f t="shared" si="7"/>
        <v>0</v>
      </c>
      <c r="R68">
        <f t="shared" si="8"/>
        <v>0</v>
      </c>
    </row>
    <row r="69" spans="1:20">
      <c r="C69">
        <f>_xlfn.XLOOKUP(D69,'Liste '!$H$2:$H$168,'Liste '!$I$2:$I$168,"-",0)</f>
        <v>0</v>
      </c>
      <c r="E69">
        <f>_xlfn.XLOOKUP(D69,'Liste '!$H$2:$H$168,'Liste '!$J$2:$J$168,"-",0)</f>
        <v>0</v>
      </c>
      <c r="F69" s="3">
        <f>_xlfn.XLOOKUP(D69,'Liste '!$H$2:$H$168,'Liste '!$K$2:$K$168,"-",0)</f>
        <v>0</v>
      </c>
      <c r="H69" s="3">
        <f t="shared" ref="H69:H134" si="11">F69*G69</f>
        <v>0</v>
      </c>
      <c r="I69" s="3">
        <f t="shared" si="9"/>
        <v>0</v>
      </c>
      <c r="J69" s="3">
        <f t="shared" si="10"/>
        <v>100000</v>
      </c>
      <c r="K69" s="43">
        <f t="shared" si="6"/>
        <v>100000</v>
      </c>
      <c r="M69">
        <f t="shared" si="7"/>
        <v>0</v>
      </c>
      <c r="R69">
        <f t="shared" si="8"/>
        <v>0</v>
      </c>
    </row>
    <row r="70" spans="1:20">
      <c r="C70">
        <f>_xlfn.XLOOKUP(D70,'Liste '!$H$2:$H$168,'Liste '!$I$2:$I$168,"-",0)</f>
        <v>0</v>
      </c>
      <c r="E70">
        <f>_xlfn.XLOOKUP(D70,'Liste '!$H$2:$H$168,'Liste '!$J$2:$J$168,"-",0)</f>
        <v>0</v>
      </c>
      <c r="F70" s="3">
        <f>_xlfn.XLOOKUP(D70,'Liste '!$H$2:$H$168,'Liste '!$K$2:$K$168,"-",0)</f>
        <v>0</v>
      </c>
      <c r="H70" s="3">
        <f t="shared" si="11"/>
        <v>0</v>
      </c>
      <c r="I70" s="3">
        <f t="shared" si="9"/>
        <v>0</v>
      </c>
      <c r="J70" s="3">
        <f t="shared" si="10"/>
        <v>100000</v>
      </c>
      <c r="K70" s="43">
        <f t="shared" si="6"/>
        <v>100000</v>
      </c>
      <c r="M70">
        <f t="shared" si="7"/>
        <v>0</v>
      </c>
      <c r="R70">
        <f t="shared" si="8"/>
        <v>0</v>
      </c>
    </row>
    <row r="71" spans="1:20">
      <c r="C71">
        <f>_xlfn.XLOOKUP(D71,'Liste '!$H$2:$H$168,'Liste '!$I$2:$I$168,"-",0)</f>
        <v>0</v>
      </c>
      <c r="E71">
        <f>_xlfn.XLOOKUP(D71,'Liste '!$H$2:$H$168,'Liste '!$J$2:$J$168,"-",0)</f>
        <v>0</v>
      </c>
      <c r="F71" s="3">
        <f>_xlfn.XLOOKUP(D71,'Liste '!$H$2:$H$168,'Liste '!$K$2:$K$168,"-",0)</f>
        <v>0</v>
      </c>
      <c r="H71" s="3">
        <f t="shared" si="11"/>
        <v>0</v>
      </c>
      <c r="I71" s="3">
        <f t="shared" si="9"/>
        <v>0</v>
      </c>
      <c r="J71" s="3">
        <f t="shared" si="10"/>
        <v>100000</v>
      </c>
      <c r="K71" s="43">
        <f t="shared" si="6"/>
        <v>100000</v>
      </c>
      <c r="M71">
        <f t="shared" si="7"/>
        <v>0</v>
      </c>
      <c r="R71">
        <f t="shared" si="8"/>
        <v>0</v>
      </c>
    </row>
    <row r="72" spans="1:20">
      <c r="C72">
        <f>_xlfn.XLOOKUP(D72,'Liste '!$H$2:$H$168,'Liste '!$I$2:$I$168,"-",0)</f>
        <v>0</v>
      </c>
      <c r="E72">
        <f>_xlfn.XLOOKUP(D72,'Liste '!$H$2:$H$168,'Liste '!$J$2:$J$168,"-",0)</f>
        <v>0</v>
      </c>
      <c r="F72" s="3">
        <f>_xlfn.XLOOKUP(D72,'Liste '!$H$2:$H$168,'Liste '!$K$2:$K$168,"-",0)</f>
        <v>0</v>
      </c>
      <c r="H72" s="3">
        <f t="shared" si="11"/>
        <v>0</v>
      </c>
      <c r="I72" s="3">
        <f t="shared" si="9"/>
        <v>0</v>
      </c>
      <c r="J72" s="3">
        <f t="shared" si="10"/>
        <v>100000</v>
      </c>
      <c r="K72" s="43">
        <f t="shared" si="6"/>
        <v>100000</v>
      </c>
      <c r="M72">
        <f t="shared" si="7"/>
        <v>0</v>
      </c>
      <c r="R72">
        <f t="shared" si="8"/>
        <v>0</v>
      </c>
    </row>
    <row r="73" spans="1:20">
      <c r="C73">
        <f>_xlfn.XLOOKUP(D73,'Liste '!$H$2:$H$168,'Liste '!$I$2:$I$168,"-",0)</f>
        <v>0</v>
      </c>
      <c r="E73">
        <f>_xlfn.XLOOKUP(D73,'Liste '!$H$2:$H$168,'Liste '!$J$2:$J$168,"-",0)</f>
        <v>0</v>
      </c>
      <c r="F73" s="3">
        <f>_xlfn.XLOOKUP(D73,'Liste '!$H$2:$H$168,'Liste '!$K$2:$K$168,"-",0)</f>
        <v>0</v>
      </c>
      <c r="H73" s="3">
        <f t="shared" si="11"/>
        <v>0</v>
      </c>
      <c r="I73" s="3">
        <f t="shared" si="9"/>
        <v>0</v>
      </c>
      <c r="J73" s="3">
        <f t="shared" si="10"/>
        <v>100000</v>
      </c>
      <c r="K73" s="43">
        <f t="shared" si="6"/>
        <v>100000</v>
      </c>
      <c r="M73">
        <f t="shared" si="7"/>
        <v>0</v>
      </c>
      <c r="R73">
        <f t="shared" si="8"/>
        <v>0</v>
      </c>
    </row>
    <row r="74" spans="1:20">
      <c r="C74">
        <f>_xlfn.XLOOKUP(D74,'Liste '!$H$2:$H$168,'Liste '!$I$2:$I$168,"-",0)</f>
        <v>0</v>
      </c>
      <c r="E74">
        <f>_xlfn.XLOOKUP(D74,'Liste '!$H$2:$H$168,'Liste '!$J$2:$J$168,"-",0)</f>
        <v>0</v>
      </c>
      <c r="F74" s="3">
        <f>_xlfn.XLOOKUP(D74,'Liste '!$H$2:$H$168,'Liste '!$K$2:$K$168,"-",0)</f>
        <v>0</v>
      </c>
      <c r="H74" s="3">
        <f t="shared" si="11"/>
        <v>0</v>
      </c>
      <c r="I74" s="3">
        <f t="shared" si="9"/>
        <v>0</v>
      </c>
      <c r="J74" s="3">
        <f t="shared" si="10"/>
        <v>100000</v>
      </c>
      <c r="K74" s="43">
        <f t="shared" si="6"/>
        <v>100000</v>
      </c>
      <c r="M74">
        <f t="shared" si="7"/>
        <v>0</v>
      </c>
      <c r="R74">
        <f t="shared" si="8"/>
        <v>0</v>
      </c>
    </row>
    <row r="75" spans="1:20">
      <c r="C75">
        <f>_xlfn.XLOOKUP(D75,'Liste '!$H$2:$H$168,'Liste '!$I$2:$I$168,"-",0)</f>
        <v>0</v>
      </c>
      <c r="E75">
        <f>_xlfn.XLOOKUP(D75,'Liste '!$H$2:$H$168,'Liste '!$J$2:$J$168,"-",0)</f>
        <v>0</v>
      </c>
      <c r="F75" s="3">
        <f>_xlfn.XLOOKUP(D75,'Liste '!$H$2:$H$168,'Liste '!$K$2:$K$168,"-",0)</f>
        <v>0</v>
      </c>
      <c r="H75" s="3">
        <f t="shared" si="11"/>
        <v>0</v>
      </c>
      <c r="I75" s="3">
        <f t="shared" si="9"/>
        <v>0</v>
      </c>
      <c r="J75" s="3">
        <f t="shared" si="10"/>
        <v>100000</v>
      </c>
      <c r="K75" s="43">
        <f t="shared" si="6"/>
        <v>100000</v>
      </c>
      <c r="M75">
        <f t="shared" si="7"/>
        <v>0</v>
      </c>
      <c r="R75">
        <f t="shared" si="8"/>
        <v>0</v>
      </c>
    </row>
    <row r="76" spans="1:20">
      <c r="C76">
        <f>_xlfn.XLOOKUP(D76,'Liste '!$H$2:$H$168,'Liste '!$I$2:$I$168,"-",0)</f>
        <v>0</v>
      </c>
      <c r="E76">
        <f>_xlfn.XLOOKUP(D76,'Liste '!$H$2:$H$168,'Liste '!$J$2:$J$168,"-",0)</f>
        <v>0</v>
      </c>
      <c r="F76" s="3">
        <f>_xlfn.XLOOKUP(D76,'Liste '!$H$2:$H$168,'Liste '!$K$2:$K$168,"-",0)</f>
        <v>0</v>
      </c>
      <c r="H76" s="3">
        <f t="shared" si="11"/>
        <v>0</v>
      </c>
      <c r="I76" s="3">
        <f t="shared" si="9"/>
        <v>0</v>
      </c>
      <c r="J76" s="3">
        <f t="shared" si="10"/>
        <v>100000</v>
      </c>
      <c r="K76" s="43">
        <f t="shared" si="6"/>
        <v>100000</v>
      </c>
      <c r="M76">
        <f t="shared" si="7"/>
        <v>0</v>
      </c>
      <c r="R76">
        <f t="shared" si="8"/>
        <v>0</v>
      </c>
    </row>
    <row r="77" spans="1:20">
      <c r="C77">
        <f>_xlfn.XLOOKUP(D77,'Liste '!$H$2:$H$168,'Liste '!$I$2:$I$168,"-",0)</f>
        <v>0</v>
      </c>
      <c r="E77">
        <f>_xlfn.XLOOKUP(D77,'Liste '!$H$2:$H$168,'Liste '!$J$2:$J$168,"-",0)</f>
        <v>0</v>
      </c>
      <c r="F77" s="3">
        <f>_xlfn.XLOOKUP(D77,'Liste '!$H$2:$H$168,'Liste '!$K$2:$K$168,"-",0)</f>
        <v>0</v>
      </c>
      <c r="H77" s="3">
        <f t="shared" si="11"/>
        <v>0</v>
      </c>
      <c r="I77" s="3">
        <f t="shared" si="9"/>
        <v>0</v>
      </c>
      <c r="J77" s="3">
        <f t="shared" si="10"/>
        <v>100000</v>
      </c>
      <c r="K77" s="43">
        <f t="shared" si="6"/>
        <v>100000</v>
      </c>
      <c r="M77">
        <f t="shared" si="7"/>
        <v>0</v>
      </c>
      <c r="R77">
        <f t="shared" si="8"/>
        <v>0</v>
      </c>
    </row>
    <row r="78" spans="1:20">
      <c r="C78">
        <f>_xlfn.XLOOKUP(D78,'Liste '!$H$2:$H$168,'Liste '!$I$2:$I$168,"-",0)</f>
        <v>0</v>
      </c>
      <c r="E78">
        <f>_xlfn.XLOOKUP(D78,'Liste '!$H$2:$H$168,'Liste '!$J$2:$J$168,"-",0)</f>
        <v>0</v>
      </c>
      <c r="F78" s="3">
        <f>_xlfn.XLOOKUP(D78,'Liste '!$H$2:$H$168,'Liste '!$K$2:$K$168,"-",0)</f>
        <v>0</v>
      </c>
      <c r="H78" s="3">
        <f t="shared" si="11"/>
        <v>0</v>
      </c>
      <c r="I78" s="3">
        <f t="shared" si="9"/>
        <v>0</v>
      </c>
      <c r="J78" s="3">
        <f t="shared" si="10"/>
        <v>100000</v>
      </c>
      <c r="K78" s="43">
        <f t="shared" si="6"/>
        <v>100000</v>
      </c>
      <c r="M78">
        <f t="shared" si="7"/>
        <v>0</v>
      </c>
      <c r="R78">
        <f t="shared" si="8"/>
        <v>0</v>
      </c>
    </row>
    <row r="79" spans="1:20">
      <c r="C79">
        <f>_xlfn.XLOOKUP(D79,'Liste '!$H$2:$H$168,'Liste '!$I$2:$I$168,"-",0)</f>
        <v>0</v>
      </c>
      <c r="E79">
        <f>_xlfn.XLOOKUP(D79,'Liste '!$H$2:$H$168,'Liste '!$J$2:$J$168,"-",0)</f>
        <v>0</v>
      </c>
      <c r="F79" s="3">
        <f>_xlfn.XLOOKUP(D79,'Liste '!$H$2:$H$168,'Liste '!$K$2:$K$168,"-",0)</f>
        <v>0</v>
      </c>
      <c r="H79" s="3">
        <f t="shared" si="11"/>
        <v>0</v>
      </c>
      <c r="I79" s="3">
        <f t="shared" si="9"/>
        <v>0</v>
      </c>
      <c r="J79" s="3">
        <f t="shared" si="10"/>
        <v>100000</v>
      </c>
      <c r="K79" s="43">
        <f t="shared" si="6"/>
        <v>100000</v>
      </c>
      <c r="M79">
        <f t="shared" si="7"/>
        <v>0</v>
      </c>
      <c r="R79">
        <f t="shared" si="8"/>
        <v>0</v>
      </c>
    </row>
    <row r="80" spans="1:20">
      <c r="C80">
        <f>_xlfn.XLOOKUP(D80,'Liste '!$H$2:$H$168,'Liste '!$I$2:$I$168,"-",0)</f>
        <v>0</v>
      </c>
      <c r="E80">
        <f>_xlfn.XLOOKUP(D80,'Liste '!$H$2:$H$168,'Liste '!$J$2:$J$168,"-",0)</f>
        <v>0</v>
      </c>
      <c r="F80" s="3">
        <f>_xlfn.XLOOKUP(D80,'Liste '!$H$2:$H$168,'Liste '!$K$2:$K$168,"-",0)</f>
        <v>0</v>
      </c>
      <c r="H80" s="3">
        <f t="shared" si="11"/>
        <v>0</v>
      </c>
      <c r="I80" s="3">
        <f t="shared" si="9"/>
        <v>0</v>
      </c>
      <c r="J80" s="3">
        <f t="shared" si="10"/>
        <v>100000</v>
      </c>
      <c r="K80" s="43">
        <f t="shared" si="6"/>
        <v>100000</v>
      </c>
      <c r="M80">
        <f t="shared" si="7"/>
        <v>0</v>
      </c>
      <c r="R80">
        <f t="shared" si="8"/>
        <v>0</v>
      </c>
    </row>
    <row r="81" spans="3:18">
      <c r="C81">
        <f>_xlfn.XLOOKUP(D81,'Liste '!$H$2:$H$168,'Liste '!$I$2:$I$168,"-",0)</f>
        <v>0</v>
      </c>
      <c r="E81">
        <f>_xlfn.XLOOKUP(D81,'Liste '!$H$2:$H$168,'Liste '!$J$2:$J$168,"-",0)</f>
        <v>0</v>
      </c>
      <c r="F81" s="3">
        <f>_xlfn.XLOOKUP(D81,'Liste '!$H$2:$H$168,'Liste '!$K$2:$K$168,"-",0)</f>
        <v>0</v>
      </c>
      <c r="H81" s="3">
        <f t="shared" si="11"/>
        <v>0</v>
      </c>
      <c r="I81" s="3">
        <f t="shared" si="9"/>
        <v>0</v>
      </c>
      <c r="J81" s="3">
        <f t="shared" si="10"/>
        <v>100000</v>
      </c>
      <c r="K81" s="43">
        <f t="shared" si="6"/>
        <v>100000</v>
      </c>
      <c r="M81">
        <f t="shared" si="7"/>
        <v>0</v>
      </c>
      <c r="R81">
        <f t="shared" si="8"/>
        <v>0</v>
      </c>
    </row>
    <row r="82" spans="3:18">
      <c r="C82">
        <f>_xlfn.XLOOKUP(D82,'Liste '!$H$2:$H$168,'Liste '!$I$2:$I$168,"-",0)</f>
        <v>0</v>
      </c>
      <c r="E82">
        <f>_xlfn.XLOOKUP(D82,'Liste '!$H$2:$H$168,'Liste '!$J$2:$J$168,"-",0)</f>
        <v>0</v>
      </c>
      <c r="F82" s="3">
        <f>_xlfn.XLOOKUP(D82,'Liste '!$H$2:$H$168,'Liste '!$K$2:$K$168,"-",0)</f>
        <v>0</v>
      </c>
      <c r="H82" s="3">
        <f t="shared" si="11"/>
        <v>0</v>
      </c>
      <c r="I82" s="3">
        <f t="shared" si="9"/>
        <v>0</v>
      </c>
      <c r="J82" s="3">
        <f t="shared" si="10"/>
        <v>100000</v>
      </c>
      <c r="K82" s="43">
        <f t="shared" si="6"/>
        <v>100000</v>
      </c>
      <c r="M82">
        <f t="shared" si="7"/>
        <v>0</v>
      </c>
      <c r="R82">
        <f t="shared" si="8"/>
        <v>0</v>
      </c>
    </row>
    <row r="83" spans="3:18">
      <c r="C83">
        <f>_xlfn.XLOOKUP(D83,'Liste '!$H$2:$H$168,'Liste '!$I$2:$I$168,"-",0)</f>
        <v>0</v>
      </c>
      <c r="E83">
        <f>_xlfn.XLOOKUP(D83,'Liste '!$H$2:$H$168,'Liste '!$J$2:$J$168,"-",0)</f>
        <v>0</v>
      </c>
      <c r="F83" s="3">
        <f>_xlfn.XLOOKUP(D83,'Liste '!$H$2:$H$168,'Liste '!$K$2:$K$168,"-",0)</f>
        <v>0</v>
      </c>
      <c r="H83" s="3">
        <f t="shared" si="11"/>
        <v>0</v>
      </c>
      <c r="I83" s="3">
        <f t="shared" si="9"/>
        <v>0</v>
      </c>
      <c r="J83" s="3">
        <f t="shared" si="10"/>
        <v>100000</v>
      </c>
      <c r="K83" s="43">
        <f t="shared" si="6"/>
        <v>100000</v>
      </c>
      <c r="M83">
        <f t="shared" si="7"/>
        <v>0</v>
      </c>
      <c r="R83">
        <f t="shared" si="8"/>
        <v>0</v>
      </c>
    </row>
    <row r="84" spans="3:18">
      <c r="C84">
        <f>_xlfn.XLOOKUP(D84,'Liste '!$H$2:$H$168,'Liste '!$I$2:$I$168,"-",0)</f>
        <v>0</v>
      </c>
      <c r="E84">
        <f>_xlfn.XLOOKUP(D84,'Liste '!$H$2:$H$168,'Liste '!$J$2:$J$168,"-",0)</f>
        <v>0</v>
      </c>
      <c r="F84" s="3">
        <f>_xlfn.XLOOKUP(D84,'Liste '!$H$2:$H$168,'Liste '!$K$2:$K$168,"-",0)</f>
        <v>0</v>
      </c>
      <c r="H84" s="3">
        <f t="shared" si="11"/>
        <v>0</v>
      </c>
      <c r="I84" s="3">
        <f t="shared" si="9"/>
        <v>0</v>
      </c>
      <c r="J84" s="3">
        <f t="shared" si="10"/>
        <v>100000</v>
      </c>
      <c r="K84" s="43">
        <f t="shared" si="6"/>
        <v>100000</v>
      </c>
      <c r="M84">
        <f t="shared" si="7"/>
        <v>0</v>
      </c>
      <c r="R84">
        <f t="shared" si="8"/>
        <v>0</v>
      </c>
    </row>
    <row r="85" spans="3:18">
      <c r="C85">
        <f>_xlfn.XLOOKUP(D85,'Liste '!$H$2:$H$168,'Liste '!$I$2:$I$168,"-",0)</f>
        <v>0</v>
      </c>
      <c r="E85">
        <f>_xlfn.XLOOKUP(D85,'Liste '!$H$2:$H$168,'Liste '!$J$2:$J$168,"-",0)</f>
        <v>0</v>
      </c>
      <c r="F85" s="3">
        <f>_xlfn.XLOOKUP(D85,'Liste '!$H$2:$H$168,'Liste '!$K$2:$K$168,"-",0)</f>
        <v>0</v>
      </c>
      <c r="H85" s="3">
        <f t="shared" si="11"/>
        <v>0</v>
      </c>
      <c r="I85" s="3">
        <f t="shared" si="9"/>
        <v>0</v>
      </c>
      <c r="J85" s="3">
        <f t="shared" si="10"/>
        <v>100000</v>
      </c>
      <c r="K85" s="43">
        <f t="shared" si="6"/>
        <v>100000</v>
      </c>
      <c r="M85">
        <f t="shared" si="7"/>
        <v>0</v>
      </c>
      <c r="R85">
        <f t="shared" si="8"/>
        <v>0</v>
      </c>
    </row>
    <row r="86" spans="3:18">
      <c r="C86">
        <f>_xlfn.XLOOKUP(D86,'Liste '!$H$2:$H$168,'Liste '!$I$2:$I$168,"-",0)</f>
        <v>0</v>
      </c>
      <c r="E86">
        <f>_xlfn.XLOOKUP(D86,'Liste '!$H$2:$H$168,'Liste '!$J$2:$J$168,"-",0)</f>
        <v>0</v>
      </c>
      <c r="F86" s="3">
        <f>_xlfn.XLOOKUP(D86,'Liste '!$H$2:$H$168,'Liste '!$K$2:$K$168,"-",0)</f>
        <v>0</v>
      </c>
      <c r="H86" s="3">
        <f t="shared" si="11"/>
        <v>0</v>
      </c>
      <c r="I86" s="3">
        <f t="shared" si="9"/>
        <v>0</v>
      </c>
      <c r="J86" s="3">
        <f t="shared" si="10"/>
        <v>100000</v>
      </c>
      <c r="K86" s="43">
        <f t="shared" si="6"/>
        <v>100000</v>
      </c>
      <c r="M86">
        <f t="shared" si="7"/>
        <v>0</v>
      </c>
      <c r="R86">
        <f t="shared" si="8"/>
        <v>0</v>
      </c>
    </row>
    <row r="87" spans="3:18">
      <c r="C87">
        <f>_xlfn.XLOOKUP(D87,'Liste '!$H$2:$H$168,'Liste '!$I$2:$I$168,"-",0)</f>
        <v>0</v>
      </c>
      <c r="E87">
        <f>_xlfn.XLOOKUP(D87,'Liste '!$H$2:$H$168,'Liste '!$J$2:$J$168,"-",0)</f>
        <v>0</v>
      </c>
      <c r="F87" s="3">
        <f>_xlfn.XLOOKUP(D87,'Liste '!$H$2:$H$168,'Liste '!$K$2:$K$168,"-",0)</f>
        <v>0</v>
      </c>
      <c r="H87" s="3">
        <f t="shared" si="11"/>
        <v>0</v>
      </c>
      <c r="I87" s="3">
        <f t="shared" si="9"/>
        <v>0</v>
      </c>
      <c r="J87" s="3">
        <f t="shared" si="10"/>
        <v>100000</v>
      </c>
      <c r="K87" s="43">
        <f t="shared" si="6"/>
        <v>100000</v>
      </c>
      <c r="M87">
        <f t="shared" si="7"/>
        <v>0</v>
      </c>
      <c r="R87">
        <f t="shared" si="8"/>
        <v>0</v>
      </c>
    </row>
    <row r="88" spans="3:18">
      <c r="C88">
        <f>_xlfn.XLOOKUP(D88,'Liste '!$H$2:$H$168,'Liste '!$I$2:$I$168,"-",0)</f>
        <v>0</v>
      </c>
      <c r="E88">
        <f>_xlfn.XLOOKUP(D88,'Liste '!$H$2:$H$168,'Liste '!$J$2:$J$168,"-",0)</f>
        <v>0</v>
      </c>
      <c r="F88" s="3">
        <f>_xlfn.XLOOKUP(D88,'Liste '!$H$2:$H$168,'Liste '!$K$2:$K$168,"-",0)</f>
        <v>0</v>
      </c>
      <c r="H88" s="3">
        <f t="shared" si="11"/>
        <v>0</v>
      </c>
      <c r="I88" s="3">
        <f t="shared" si="9"/>
        <v>0</v>
      </c>
      <c r="J88" s="3">
        <f t="shared" si="10"/>
        <v>100000</v>
      </c>
      <c r="K88" s="43">
        <f t="shared" si="6"/>
        <v>100000</v>
      </c>
      <c r="M88">
        <f t="shared" si="7"/>
        <v>0</v>
      </c>
      <c r="R88">
        <f t="shared" si="8"/>
        <v>0</v>
      </c>
    </row>
    <row r="89" spans="3:18">
      <c r="C89">
        <f>_xlfn.XLOOKUP(D89,'Liste '!$H$2:$H$168,'Liste '!$I$2:$I$168,"-",0)</f>
        <v>0</v>
      </c>
      <c r="E89">
        <f>_xlfn.XLOOKUP(D89,'Liste '!$H$2:$H$168,'Liste '!$J$2:$J$168,"-",0)</f>
        <v>0</v>
      </c>
      <c r="F89" s="3">
        <f>_xlfn.XLOOKUP(D89,'Liste '!$H$2:$H$168,'Liste '!$K$2:$K$168,"-",0)</f>
        <v>0</v>
      </c>
      <c r="H89" s="3">
        <f t="shared" si="11"/>
        <v>0</v>
      </c>
      <c r="I89" s="3">
        <f t="shared" si="9"/>
        <v>0</v>
      </c>
      <c r="J89" s="3">
        <f t="shared" si="10"/>
        <v>100000</v>
      </c>
      <c r="K89" s="43">
        <f t="shared" si="6"/>
        <v>100000</v>
      </c>
      <c r="M89">
        <f t="shared" si="7"/>
        <v>0</v>
      </c>
      <c r="R89">
        <f t="shared" si="8"/>
        <v>0</v>
      </c>
    </row>
    <row r="90" spans="3:18">
      <c r="C90">
        <f>_xlfn.XLOOKUP(D90,'Liste '!$H$2:$H$168,'Liste '!$I$2:$I$168,"-",0)</f>
        <v>0</v>
      </c>
      <c r="E90">
        <f>_xlfn.XLOOKUP(D90,'Liste '!$H$2:$H$168,'Liste '!$J$2:$J$168,"-",0)</f>
        <v>0</v>
      </c>
      <c r="F90" s="3">
        <f>_xlfn.XLOOKUP(D90,'Liste '!$H$2:$H$168,'Liste '!$K$2:$K$168,"-",0)</f>
        <v>0</v>
      </c>
      <c r="H90" s="3">
        <f t="shared" si="11"/>
        <v>0</v>
      </c>
      <c r="I90" s="3">
        <f t="shared" si="9"/>
        <v>0</v>
      </c>
      <c r="J90" s="3">
        <f t="shared" si="10"/>
        <v>100000</v>
      </c>
      <c r="K90" s="43">
        <f t="shared" si="6"/>
        <v>100000</v>
      </c>
      <c r="M90">
        <f t="shared" si="7"/>
        <v>0</v>
      </c>
      <c r="R90">
        <f t="shared" si="8"/>
        <v>0</v>
      </c>
    </row>
    <row r="91" spans="3:18">
      <c r="C91">
        <f>_xlfn.XLOOKUP(D91,'Liste '!$H$2:$H$168,'Liste '!$I$2:$I$168,"-",0)</f>
        <v>0</v>
      </c>
      <c r="E91">
        <f>_xlfn.XLOOKUP(D91,'Liste '!$H$2:$H$168,'Liste '!$J$2:$J$168,"-",0)</f>
        <v>0</v>
      </c>
      <c r="F91" s="3">
        <f>_xlfn.XLOOKUP(D91,'Liste '!$H$2:$H$168,'Liste '!$K$2:$K$168,"-",0)</f>
        <v>0</v>
      </c>
      <c r="H91" s="3">
        <f t="shared" si="11"/>
        <v>0</v>
      </c>
      <c r="I91" s="3">
        <f t="shared" si="9"/>
        <v>0</v>
      </c>
      <c r="J91" s="3">
        <f t="shared" si="10"/>
        <v>100000</v>
      </c>
      <c r="K91" s="43">
        <f t="shared" si="6"/>
        <v>100000</v>
      </c>
      <c r="M91">
        <f t="shared" si="7"/>
        <v>0</v>
      </c>
      <c r="R91">
        <f t="shared" si="8"/>
        <v>0</v>
      </c>
    </row>
    <row r="92" spans="3:18">
      <c r="C92">
        <f>_xlfn.XLOOKUP(D92,'Liste '!$H$2:$H$168,'Liste '!$I$2:$I$168,"-",0)</f>
        <v>0</v>
      </c>
      <c r="E92">
        <f>_xlfn.XLOOKUP(D92,'Liste '!$H$2:$H$168,'Liste '!$J$2:$J$168,"-",0)</f>
        <v>0</v>
      </c>
      <c r="F92" s="3">
        <f>_xlfn.XLOOKUP(D92,'Liste '!$H$2:$H$168,'Liste '!$K$2:$K$168,"-",0)</f>
        <v>0</v>
      </c>
      <c r="H92" s="3">
        <f t="shared" si="11"/>
        <v>0</v>
      </c>
      <c r="I92" s="3">
        <f t="shared" si="9"/>
        <v>0</v>
      </c>
      <c r="J92" s="3">
        <f t="shared" si="10"/>
        <v>100000</v>
      </c>
      <c r="K92" s="43">
        <f t="shared" si="6"/>
        <v>100000</v>
      </c>
      <c r="M92">
        <f t="shared" si="7"/>
        <v>0</v>
      </c>
      <c r="R92">
        <f t="shared" si="8"/>
        <v>0</v>
      </c>
    </row>
    <row r="93" spans="3:18">
      <c r="C93">
        <f>_xlfn.XLOOKUP(D93,'Liste '!$H$2:$H$168,'Liste '!$I$2:$I$168,"-",0)</f>
        <v>0</v>
      </c>
      <c r="E93">
        <f>_xlfn.XLOOKUP(D93,'Liste '!$H$2:$H$168,'Liste '!$J$2:$J$168,"-",0)</f>
        <v>0</v>
      </c>
      <c r="F93" s="3">
        <f>_xlfn.XLOOKUP(D93,'Liste '!$H$2:$H$168,'Liste '!$K$2:$K$168,"-",0)</f>
        <v>0</v>
      </c>
      <c r="H93" s="3">
        <f t="shared" si="11"/>
        <v>0</v>
      </c>
      <c r="I93" s="3">
        <f t="shared" si="9"/>
        <v>0</v>
      </c>
      <c r="J93" s="3">
        <f t="shared" si="10"/>
        <v>100000</v>
      </c>
      <c r="K93" s="43">
        <f t="shared" si="6"/>
        <v>100000</v>
      </c>
      <c r="M93">
        <f t="shared" si="7"/>
        <v>0</v>
      </c>
      <c r="R93">
        <f t="shared" si="8"/>
        <v>0</v>
      </c>
    </row>
    <row r="94" spans="3:18">
      <c r="C94">
        <f>_xlfn.XLOOKUP(D94,'Liste '!$H$2:$H$168,'Liste '!$I$2:$I$168,"-",0)</f>
        <v>0</v>
      </c>
      <c r="E94">
        <f>_xlfn.XLOOKUP(D94,'Liste '!$H$2:$H$168,'Liste '!$J$2:$J$168,"-",0)</f>
        <v>0</v>
      </c>
      <c r="F94" s="3">
        <f>_xlfn.XLOOKUP(D94,'Liste '!$H$2:$H$168,'Liste '!$K$2:$K$168,"-",0)</f>
        <v>0</v>
      </c>
      <c r="H94" s="3">
        <f>$F$2*$G$2</f>
        <v>0</v>
      </c>
      <c r="I94" s="3">
        <f>I93+H94</f>
        <v>0</v>
      </c>
      <c r="J94" s="3">
        <f t="shared" si="10"/>
        <v>100000</v>
      </c>
      <c r="K94" s="43">
        <f>J94-I94</f>
        <v>100000</v>
      </c>
      <c r="M94">
        <f>L94-G94</f>
        <v>0</v>
      </c>
      <c r="R94">
        <f>N94-O94</f>
        <v>0</v>
      </c>
    </row>
    <row r="95" spans="3:18">
      <c r="C95">
        <f>_xlfn.XLOOKUP(D95,'Liste '!$H$2:$H$168,'Liste '!$I$2:$I$168,"-",0)</f>
        <v>0</v>
      </c>
      <c r="E95">
        <f>_xlfn.XLOOKUP(D95,'Liste '!$H$2:$H$168,'Liste '!$J$2:$J$168,"-",0)</f>
        <v>0</v>
      </c>
      <c r="F95" s="3">
        <f>_xlfn.XLOOKUP(D95,'Liste '!$H$2:$H$168,'Liste '!$K$2:$K$168,"-",0)</f>
        <v>0</v>
      </c>
      <c r="H95" s="3">
        <f t="shared" si="11"/>
        <v>0</v>
      </c>
      <c r="I95" s="3">
        <f>I93+H95</f>
        <v>0</v>
      </c>
      <c r="J95" s="3">
        <f>K93</f>
        <v>100000</v>
      </c>
      <c r="K95" s="43">
        <f t="shared" si="6"/>
        <v>100000</v>
      </c>
      <c r="M95">
        <f t="shared" si="7"/>
        <v>0</v>
      </c>
      <c r="R95">
        <f t="shared" si="8"/>
        <v>0</v>
      </c>
    </row>
    <row r="96" spans="3:18">
      <c r="C96">
        <f>_xlfn.XLOOKUP(D96,'Liste '!$H$2:$H$168,'Liste '!$I$2:$I$168,"-",0)</f>
        <v>0</v>
      </c>
      <c r="E96">
        <f>_xlfn.XLOOKUP(D96,'Liste '!$H$2:$H$168,'Liste '!$J$2:$J$168,"-",0)</f>
        <v>0</v>
      </c>
      <c r="F96" s="3">
        <f>_xlfn.XLOOKUP(D96,'Liste '!$H$2:$H$168,'Liste '!$K$2:$K$168,"-",0)</f>
        <v>0</v>
      </c>
      <c r="H96" s="3">
        <f t="shared" si="11"/>
        <v>0</v>
      </c>
      <c r="I96" s="3">
        <f t="shared" si="9"/>
        <v>0</v>
      </c>
      <c r="J96" s="3">
        <f t="shared" si="10"/>
        <v>100000</v>
      </c>
      <c r="K96" s="43">
        <f t="shared" si="6"/>
        <v>100000</v>
      </c>
      <c r="M96">
        <f t="shared" si="7"/>
        <v>0</v>
      </c>
      <c r="R96">
        <f t="shared" si="8"/>
        <v>0</v>
      </c>
    </row>
    <row r="97" spans="1:20">
      <c r="A97" s="46"/>
      <c r="B97" s="46"/>
      <c r="C97" s="46">
        <f>_xlfn.XLOOKUP(D97,'Liste '!$H$2:$H$168,'Liste '!$I$2:$I$168,"-",0)</f>
        <v>0</v>
      </c>
      <c r="D97" s="47"/>
      <c r="E97" s="45" t="s">
        <v>81</v>
      </c>
      <c r="F97" s="48"/>
      <c r="G97" s="46"/>
      <c r="H97" s="48">
        <f>SUM(H66:H95)</f>
        <v>0</v>
      </c>
      <c r="I97" s="48"/>
      <c r="J97" s="48"/>
      <c r="K97" s="49"/>
      <c r="L97" s="46"/>
      <c r="M97" s="46">
        <f t="shared" si="7"/>
        <v>0</v>
      </c>
      <c r="N97" s="50"/>
      <c r="O97" s="50"/>
      <c r="P97" s="50"/>
      <c r="Q97" s="46"/>
      <c r="R97" s="46">
        <f t="shared" si="8"/>
        <v>0</v>
      </c>
      <c r="S97" s="46"/>
      <c r="T97" s="46"/>
    </row>
    <row r="98" spans="1:20">
      <c r="C98">
        <f>_xlfn.XLOOKUP(D98,'Liste '!$H$2:$H$168,'Liste '!$I$2:$I$168,"-",0)</f>
        <v>0</v>
      </c>
      <c r="E98">
        <f>_xlfn.XLOOKUP(D98,'Liste '!$H$2:$H$168,'Liste '!$J$2:$J$168,"-",0)</f>
        <v>0</v>
      </c>
      <c r="F98" s="3">
        <f>_xlfn.XLOOKUP(D98,'Liste '!$H$2:$H$168,'Liste '!$K$2:$K$168,"-",0)</f>
        <v>0</v>
      </c>
      <c r="H98" s="3">
        <f t="shared" si="11"/>
        <v>0</v>
      </c>
      <c r="I98" s="3">
        <f>I96+H98</f>
        <v>0</v>
      </c>
      <c r="J98" s="3">
        <f>K96</f>
        <v>100000</v>
      </c>
      <c r="K98" s="43">
        <f t="shared" si="6"/>
        <v>100000</v>
      </c>
      <c r="M98">
        <f t="shared" si="7"/>
        <v>0</v>
      </c>
      <c r="R98">
        <f t="shared" si="8"/>
        <v>0</v>
      </c>
    </row>
    <row r="99" spans="1:20">
      <c r="C99">
        <f>_xlfn.XLOOKUP(D99,'Liste '!$H$2:$H$168,'Liste '!$I$2:$I$168,"-",0)</f>
        <v>0</v>
      </c>
      <c r="E99">
        <f>_xlfn.XLOOKUP(D99,'Liste '!$H$2:$H$168,'Liste '!$J$2:$J$168,"-",0)</f>
        <v>0</v>
      </c>
      <c r="F99" s="3">
        <f>_xlfn.XLOOKUP(D99,'Liste '!$H$2:$H$168,'Liste '!$K$2:$K$168,"-",0)</f>
        <v>0</v>
      </c>
      <c r="H99" s="3">
        <f t="shared" si="11"/>
        <v>0</v>
      </c>
      <c r="I99" s="3">
        <f t="shared" si="9"/>
        <v>0</v>
      </c>
      <c r="J99" s="3">
        <f t="shared" si="10"/>
        <v>100000</v>
      </c>
      <c r="K99" s="43">
        <f t="shared" si="6"/>
        <v>100000</v>
      </c>
      <c r="M99">
        <f t="shared" si="7"/>
        <v>0</v>
      </c>
      <c r="R99">
        <f t="shared" si="8"/>
        <v>0</v>
      </c>
    </row>
    <row r="100" spans="1:20">
      <c r="C100">
        <f>_xlfn.XLOOKUP(D100,'Liste '!$H$2:$H$168,'Liste '!$I$2:$I$168,"-",0)</f>
        <v>0</v>
      </c>
      <c r="E100">
        <f>_xlfn.XLOOKUP(D100,'Liste '!$H$2:$H$168,'Liste '!$J$2:$J$168,"-",0)</f>
        <v>0</v>
      </c>
      <c r="F100" s="3">
        <f>_xlfn.XLOOKUP(D100,'Liste '!$H$2:$H$168,'Liste '!$K$2:$K$168,"-",0)</f>
        <v>0</v>
      </c>
      <c r="H100" s="3">
        <f t="shared" si="11"/>
        <v>0</v>
      </c>
      <c r="I100" s="3">
        <f t="shared" si="9"/>
        <v>0</v>
      </c>
      <c r="J100" s="3">
        <f t="shared" si="10"/>
        <v>100000</v>
      </c>
      <c r="K100" s="43">
        <f t="shared" si="6"/>
        <v>100000</v>
      </c>
      <c r="M100">
        <f t="shared" si="7"/>
        <v>0</v>
      </c>
      <c r="R100">
        <f t="shared" si="8"/>
        <v>0</v>
      </c>
    </row>
    <row r="101" spans="1:20">
      <c r="C101">
        <f>_xlfn.XLOOKUP(D101,'Liste '!$H$2:$H$168,'Liste '!$I$2:$I$168,"-",0)</f>
        <v>0</v>
      </c>
      <c r="E101">
        <f>_xlfn.XLOOKUP(D101,'Liste '!$H$2:$H$168,'Liste '!$J$2:$J$168,"-",0)</f>
        <v>0</v>
      </c>
      <c r="F101" s="3">
        <f>_xlfn.XLOOKUP(D101,'Liste '!$H$2:$H$168,'Liste '!$K$2:$K$168,"-",0)</f>
        <v>0</v>
      </c>
      <c r="H101" s="3">
        <f t="shared" si="11"/>
        <v>0</v>
      </c>
      <c r="I101" s="3">
        <f t="shared" si="9"/>
        <v>0</v>
      </c>
      <c r="J101" s="3">
        <f t="shared" si="10"/>
        <v>100000</v>
      </c>
      <c r="K101" s="43">
        <f t="shared" si="6"/>
        <v>100000</v>
      </c>
      <c r="M101">
        <f t="shared" si="7"/>
        <v>0</v>
      </c>
      <c r="R101">
        <f t="shared" si="8"/>
        <v>0</v>
      </c>
    </row>
    <row r="102" spans="1:20">
      <c r="C102">
        <f>_xlfn.XLOOKUP(D102,'Liste '!$H$2:$H$168,'Liste '!$I$2:$I$168,"-",0)</f>
        <v>0</v>
      </c>
      <c r="E102">
        <f>_xlfn.XLOOKUP(D102,'Liste '!$H$2:$H$168,'Liste '!$J$2:$J$168,"-",0)</f>
        <v>0</v>
      </c>
      <c r="F102" s="3">
        <f>_xlfn.XLOOKUP(D102,'Liste '!$H$2:$H$168,'Liste '!$K$2:$K$168,"-",0)</f>
        <v>0</v>
      </c>
      <c r="H102" s="3">
        <f t="shared" si="11"/>
        <v>0</v>
      </c>
      <c r="I102" s="3">
        <f t="shared" si="9"/>
        <v>0</v>
      </c>
      <c r="J102" s="3">
        <f t="shared" si="10"/>
        <v>100000</v>
      </c>
      <c r="K102" s="43">
        <f t="shared" si="6"/>
        <v>100000</v>
      </c>
      <c r="M102">
        <f t="shared" si="7"/>
        <v>0</v>
      </c>
      <c r="R102">
        <f t="shared" si="8"/>
        <v>0</v>
      </c>
    </row>
    <row r="103" spans="1:20">
      <c r="C103">
        <f>_xlfn.XLOOKUP(D103,'Liste '!$H$2:$H$168,'Liste '!$I$2:$I$168,"-",0)</f>
        <v>0</v>
      </c>
      <c r="E103">
        <f>_xlfn.XLOOKUP(D103,'Liste '!$H$2:$H$168,'Liste '!$J$2:$J$168,"-",0)</f>
        <v>0</v>
      </c>
      <c r="F103" s="3">
        <f>_xlfn.XLOOKUP(D103,'Liste '!$H$2:$H$168,'Liste '!$K$2:$K$168,"-",0)</f>
        <v>0</v>
      </c>
      <c r="H103" s="3">
        <f t="shared" si="11"/>
        <v>0</v>
      </c>
      <c r="I103" s="3">
        <f t="shared" si="9"/>
        <v>0</v>
      </c>
      <c r="J103" s="3">
        <f t="shared" si="10"/>
        <v>100000</v>
      </c>
      <c r="K103" s="43">
        <f t="shared" si="6"/>
        <v>100000</v>
      </c>
      <c r="M103">
        <f t="shared" si="7"/>
        <v>0</v>
      </c>
      <c r="R103">
        <f t="shared" si="8"/>
        <v>0</v>
      </c>
    </row>
    <row r="104" spans="1:20">
      <c r="C104">
        <f>_xlfn.XLOOKUP(D104,'Liste '!$H$2:$H$168,'Liste '!$I$2:$I$168,"-",0)</f>
        <v>0</v>
      </c>
      <c r="E104">
        <f>_xlfn.XLOOKUP(D104,'Liste '!$H$2:$H$168,'Liste '!$J$2:$J$168,"-",0)</f>
        <v>0</v>
      </c>
      <c r="F104" s="3">
        <f>_xlfn.XLOOKUP(D104,'Liste '!$H$2:$H$168,'Liste '!$K$2:$K$168,"-",0)</f>
        <v>0</v>
      </c>
      <c r="H104" s="3">
        <f t="shared" si="11"/>
        <v>0</v>
      </c>
      <c r="I104" s="3">
        <f t="shared" si="9"/>
        <v>0</v>
      </c>
      <c r="J104" s="3">
        <f t="shared" si="10"/>
        <v>100000</v>
      </c>
      <c r="K104" s="43">
        <f t="shared" si="6"/>
        <v>100000</v>
      </c>
      <c r="M104">
        <f t="shared" si="7"/>
        <v>0</v>
      </c>
      <c r="R104">
        <f t="shared" si="8"/>
        <v>0</v>
      </c>
    </row>
    <row r="105" spans="1:20">
      <c r="C105">
        <f>_xlfn.XLOOKUP(D105,'Liste '!$H$2:$H$168,'Liste '!$I$2:$I$168,"-",0)</f>
        <v>0</v>
      </c>
      <c r="E105">
        <f>_xlfn.XLOOKUP(D105,'Liste '!$H$2:$H$168,'Liste '!$J$2:$J$168,"-",0)</f>
        <v>0</v>
      </c>
      <c r="F105" s="3">
        <f>_xlfn.XLOOKUP(D105,'Liste '!$H$2:$H$168,'Liste '!$K$2:$K$168,"-",0)</f>
        <v>0</v>
      </c>
      <c r="H105" s="3">
        <f t="shared" si="11"/>
        <v>0</v>
      </c>
      <c r="I105" s="3">
        <f t="shared" si="9"/>
        <v>0</v>
      </c>
      <c r="J105" s="3">
        <f t="shared" si="10"/>
        <v>100000</v>
      </c>
      <c r="K105" s="43">
        <f t="shared" si="6"/>
        <v>100000</v>
      </c>
      <c r="M105">
        <f t="shared" si="7"/>
        <v>0</v>
      </c>
      <c r="R105">
        <f t="shared" si="8"/>
        <v>0</v>
      </c>
    </row>
    <row r="106" spans="1:20">
      <c r="C106">
        <f>_xlfn.XLOOKUP(D106,'Liste '!$H$2:$H$168,'Liste '!$I$2:$I$168,"-",0)</f>
        <v>0</v>
      </c>
      <c r="E106">
        <f>_xlfn.XLOOKUP(D106,'Liste '!$H$2:$H$168,'Liste '!$J$2:$J$168,"-",0)</f>
        <v>0</v>
      </c>
      <c r="F106" s="3">
        <f>_xlfn.XLOOKUP(D106,'Liste '!$H$2:$H$168,'Liste '!$K$2:$K$168,"-",0)</f>
        <v>0</v>
      </c>
      <c r="H106" s="3">
        <f t="shared" si="11"/>
        <v>0</v>
      </c>
      <c r="I106" s="3">
        <f t="shared" si="9"/>
        <v>0</v>
      </c>
      <c r="J106" s="3">
        <f t="shared" si="10"/>
        <v>100000</v>
      </c>
      <c r="K106" s="43">
        <f t="shared" si="6"/>
        <v>100000</v>
      </c>
      <c r="M106">
        <f t="shared" si="7"/>
        <v>0</v>
      </c>
      <c r="R106">
        <f t="shared" si="8"/>
        <v>0</v>
      </c>
    </row>
    <row r="107" spans="1:20">
      <c r="C107">
        <f>_xlfn.XLOOKUP(D107,'Liste '!$H$2:$H$168,'Liste '!$I$2:$I$168,"-",0)</f>
        <v>0</v>
      </c>
      <c r="E107">
        <f>_xlfn.XLOOKUP(D107,'Liste '!$H$2:$H$168,'Liste '!$J$2:$J$168,"-",0)</f>
        <v>0</v>
      </c>
      <c r="F107" s="3">
        <f>_xlfn.XLOOKUP(D107,'Liste '!$H$2:$H$168,'Liste '!$K$2:$K$168,"-",0)</f>
        <v>0</v>
      </c>
      <c r="H107" s="3">
        <f t="shared" si="11"/>
        <v>0</v>
      </c>
      <c r="I107" s="3">
        <f t="shared" si="9"/>
        <v>0</v>
      </c>
      <c r="J107" s="3">
        <f t="shared" si="10"/>
        <v>100000</v>
      </c>
      <c r="K107" s="43">
        <f t="shared" si="6"/>
        <v>100000</v>
      </c>
      <c r="M107">
        <f t="shared" si="7"/>
        <v>0</v>
      </c>
      <c r="R107">
        <f t="shared" si="8"/>
        <v>0</v>
      </c>
    </row>
    <row r="108" spans="1:20">
      <c r="C108">
        <f>_xlfn.XLOOKUP(D108,'Liste '!$H$2:$H$168,'Liste '!$I$2:$I$168,"-",0)</f>
        <v>0</v>
      </c>
      <c r="E108">
        <f>_xlfn.XLOOKUP(D108,'Liste '!$H$2:$H$168,'Liste '!$J$2:$J$168,"-",0)</f>
        <v>0</v>
      </c>
      <c r="F108" s="3">
        <f>_xlfn.XLOOKUP(D108,'Liste '!$H$2:$H$168,'Liste '!$K$2:$K$168,"-",0)</f>
        <v>0</v>
      </c>
      <c r="H108" s="3">
        <f t="shared" si="11"/>
        <v>0</v>
      </c>
      <c r="I108" s="3">
        <f t="shared" si="9"/>
        <v>0</v>
      </c>
      <c r="J108" s="3">
        <f t="shared" si="10"/>
        <v>100000</v>
      </c>
      <c r="K108" s="43">
        <f t="shared" si="6"/>
        <v>100000</v>
      </c>
      <c r="M108">
        <f t="shared" si="7"/>
        <v>0</v>
      </c>
      <c r="R108">
        <f t="shared" si="8"/>
        <v>0</v>
      </c>
    </row>
    <row r="109" spans="1:20">
      <c r="C109">
        <f>_xlfn.XLOOKUP(D109,'Liste '!$H$2:$H$168,'Liste '!$I$2:$I$168,"-",0)</f>
        <v>0</v>
      </c>
      <c r="E109">
        <f>_xlfn.XLOOKUP(D109,'Liste '!$H$2:$H$168,'Liste '!$J$2:$J$168,"-",0)</f>
        <v>0</v>
      </c>
      <c r="F109" s="3">
        <f>_xlfn.XLOOKUP(D109,'Liste '!$H$2:$H$168,'Liste '!$K$2:$K$168,"-",0)</f>
        <v>0</v>
      </c>
      <c r="H109" s="3">
        <f t="shared" si="11"/>
        <v>0</v>
      </c>
      <c r="I109" s="3">
        <f t="shared" si="9"/>
        <v>0</v>
      </c>
      <c r="J109" s="3">
        <f t="shared" si="10"/>
        <v>100000</v>
      </c>
      <c r="K109" s="43">
        <f t="shared" si="6"/>
        <v>100000</v>
      </c>
      <c r="M109">
        <f t="shared" si="7"/>
        <v>0</v>
      </c>
      <c r="R109">
        <f t="shared" si="8"/>
        <v>0</v>
      </c>
    </row>
    <row r="110" spans="1:20">
      <c r="C110">
        <f>_xlfn.XLOOKUP(D110,'Liste '!$H$2:$H$168,'Liste '!$I$2:$I$168,"-",0)</f>
        <v>0</v>
      </c>
      <c r="E110">
        <f>_xlfn.XLOOKUP(D110,'Liste '!$H$2:$H$168,'Liste '!$J$2:$J$168,"-",0)</f>
        <v>0</v>
      </c>
      <c r="F110" s="3">
        <f>_xlfn.XLOOKUP(D110,'Liste '!$H$2:$H$168,'Liste '!$K$2:$K$168,"-",0)</f>
        <v>0</v>
      </c>
      <c r="H110" s="3">
        <f t="shared" si="11"/>
        <v>0</v>
      </c>
      <c r="I110" s="3">
        <f t="shared" si="9"/>
        <v>0</v>
      </c>
      <c r="J110" s="3">
        <f t="shared" si="10"/>
        <v>100000</v>
      </c>
      <c r="K110" s="43">
        <f t="shared" si="6"/>
        <v>100000</v>
      </c>
      <c r="M110">
        <f t="shared" si="7"/>
        <v>0</v>
      </c>
      <c r="R110">
        <f t="shared" si="8"/>
        <v>0</v>
      </c>
    </row>
    <row r="111" spans="1:20">
      <c r="C111">
        <f>_xlfn.XLOOKUP(D111,'Liste '!$H$2:$H$168,'Liste '!$I$2:$I$168,"-",0)</f>
        <v>0</v>
      </c>
      <c r="E111">
        <f>_xlfn.XLOOKUP(D111,'Liste '!$H$2:$H$168,'Liste '!$J$2:$J$168,"-",0)</f>
        <v>0</v>
      </c>
      <c r="F111" s="3">
        <f>_xlfn.XLOOKUP(D111,'Liste '!$H$2:$H$168,'Liste '!$K$2:$K$168,"-",0)</f>
        <v>0</v>
      </c>
      <c r="H111" s="3">
        <f t="shared" si="11"/>
        <v>0</v>
      </c>
      <c r="I111" s="3">
        <f t="shared" si="9"/>
        <v>0</v>
      </c>
      <c r="J111" s="3">
        <f t="shared" si="10"/>
        <v>100000</v>
      </c>
      <c r="K111" s="43">
        <f t="shared" si="6"/>
        <v>100000</v>
      </c>
      <c r="M111">
        <f t="shared" si="7"/>
        <v>0</v>
      </c>
      <c r="R111">
        <f t="shared" si="8"/>
        <v>0</v>
      </c>
    </row>
    <row r="112" spans="1:20">
      <c r="C112">
        <f>_xlfn.XLOOKUP(D112,'Liste '!$H$2:$H$168,'Liste '!$I$2:$I$168,"-",0)</f>
        <v>0</v>
      </c>
      <c r="E112">
        <f>_xlfn.XLOOKUP(D112,'Liste '!$H$2:$H$168,'Liste '!$J$2:$J$168,"-",0)</f>
        <v>0</v>
      </c>
      <c r="F112" s="3">
        <f>_xlfn.XLOOKUP(D112,'Liste '!$H$2:$H$168,'Liste '!$K$2:$K$168,"-",0)</f>
        <v>0</v>
      </c>
      <c r="H112" s="3">
        <f t="shared" si="11"/>
        <v>0</v>
      </c>
      <c r="I112" s="3">
        <f t="shared" si="9"/>
        <v>0</v>
      </c>
      <c r="J112" s="3">
        <f t="shared" si="10"/>
        <v>100000</v>
      </c>
      <c r="K112" s="43">
        <f t="shared" si="6"/>
        <v>100000</v>
      </c>
      <c r="M112">
        <f t="shared" si="7"/>
        <v>0</v>
      </c>
      <c r="R112">
        <f t="shared" si="8"/>
        <v>0</v>
      </c>
    </row>
    <row r="113" spans="3:18">
      <c r="C113">
        <f>_xlfn.XLOOKUP(D113,'Liste '!$H$2:$H$168,'Liste '!$I$2:$I$168,"-",0)</f>
        <v>0</v>
      </c>
      <c r="E113">
        <f>_xlfn.XLOOKUP(D113,'Liste '!$H$2:$H$168,'Liste '!$J$2:$J$168,"-",0)</f>
        <v>0</v>
      </c>
      <c r="F113" s="3">
        <f>_xlfn.XLOOKUP(D113,'Liste '!$H$2:$H$168,'Liste '!$K$2:$K$168,"-",0)</f>
        <v>0</v>
      </c>
      <c r="H113" s="3">
        <f t="shared" si="11"/>
        <v>0</v>
      </c>
      <c r="I113" s="3">
        <f t="shared" si="9"/>
        <v>0</v>
      </c>
      <c r="J113" s="3">
        <f t="shared" si="10"/>
        <v>100000</v>
      </c>
      <c r="K113" s="43">
        <f t="shared" si="6"/>
        <v>100000</v>
      </c>
      <c r="M113">
        <f t="shared" si="7"/>
        <v>0</v>
      </c>
      <c r="R113">
        <f t="shared" si="8"/>
        <v>0</v>
      </c>
    </row>
    <row r="114" spans="3:18">
      <c r="C114">
        <f>_xlfn.XLOOKUP(D114,'Liste '!$H$2:$H$168,'Liste '!$I$2:$I$168,"-",0)</f>
        <v>0</v>
      </c>
      <c r="E114">
        <f>_xlfn.XLOOKUP(D114,'Liste '!$H$2:$H$168,'Liste '!$J$2:$J$168,"-",0)</f>
        <v>0</v>
      </c>
      <c r="F114" s="3">
        <f>_xlfn.XLOOKUP(D114,'Liste '!$H$2:$H$168,'Liste '!$K$2:$K$168,"-",0)</f>
        <v>0</v>
      </c>
      <c r="H114" s="3">
        <f t="shared" si="11"/>
        <v>0</v>
      </c>
      <c r="I114" s="3">
        <f t="shared" si="9"/>
        <v>0</v>
      </c>
      <c r="J114" s="3">
        <f t="shared" si="10"/>
        <v>100000</v>
      </c>
      <c r="K114" s="43">
        <f t="shared" si="6"/>
        <v>100000</v>
      </c>
      <c r="M114">
        <f t="shared" si="7"/>
        <v>0</v>
      </c>
      <c r="R114">
        <f t="shared" si="8"/>
        <v>0</v>
      </c>
    </row>
    <row r="115" spans="3:18">
      <c r="C115">
        <f>_xlfn.XLOOKUP(D115,'Liste '!$H$2:$H$168,'Liste '!$I$2:$I$168,"-",0)</f>
        <v>0</v>
      </c>
      <c r="E115">
        <f>_xlfn.XLOOKUP(D115,'Liste '!$H$2:$H$168,'Liste '!$J$2:$J$168,"-",0)</f>
        <v>0</v>
      </c>
      <c r="F115" s="3">
        <f>_xlfn.XLOOKUP(D115,'Liste '!$H$2:$H$168,'Liste '!$K$2:$K$168,"-",0)</f>
        <v>0</v>
      </c>
      <c r="H115" s="3">
        <f t="shared" si="11"/>
        <v>0</v>
      </c>
      <c r="I115" s="3">
        <f t="shared" si="9"/>
        <v>0</v>
      </c>
      <c r="J115" s="3">
        <f t="shared" si="10"/>
        <v>100000</v>
      </c>
      <c r="K115" s="43">
        <f t="shared" si="6"/>
        <v>100000</v>
      </c>
      <c r="M115">
        <f t="shared" si="7"/>
        <v>0</v>
      </c>
      <c r="R115">
        <f t="shared" si="8"/>
        <v>0</v>
      </c>
    </row>
    <row r="116" spans="3:18">
      <c r="C116">
        <f>_xlfn.XLOOKUP(D116,'Liste '!$H$2:$H$168,'Liste '!$I$2:$I$168,"-",0)</f>
        <v>0</v>
      </c>
      <c r="E116">
        <f>_xlfn.XLOOKUP(D116,'Liste '!$H$2:$H$168,'Liste '!$J$2:$J$168,"-",0)</f>
        <v>0</v>
      </c>
      <c r="F116" s="3">
        <f>_xlfn.XLOOKUP(D116,'Liste '!$H$2:$H$168,'Liste '!$K$2:$K$168,"-",0)</f>
        <v>0</v>
      </c>
      <c r="H116" s="3">
        <f t="shared" si="11"/>
        <v>0</v>
      </c>
      <c r="I116" s="3">
        <f t="shared" si="9"/>
        <v>0</v>
      </c>
      <c r="J116" s="3">
        <f t="shared" si="10"/>
        <v>100000</v>
      </c>
      <c r="K116" s="43">
        <f t="shared" si="6"/>
        <v>100000</v>
      </c>
      <c r="M116">
        <f t="shared" si="7"/>
        <v>0</v>
      </c>
      <c r="R116">
        <f t="shared" si="8"/>
        <v>0</v>
      </c>
    </row>
    <row r="117" spans="3:18">
      <c r="C117">
        <f>_xlfn.XLOOKUP(D117,'Liste '!$H$2:$H$168,'Liste '!$I$2:$I$168,"-",0)</f>
        <v>0</v>
      </c>
      <c r="E117">
        <f>_xlfn.XLOOKUP(D117,'Liste '!$H$2:$H$168,'Liste '!$J$2:$J$168,"-",0)</f>
        <v>0</v>
      </c>
      <c r="F117" s="3">
        <f>_xlfn.XLOOKUP(D117,'Liste '!$H$2:$H$168,'Liste '!$K$2:$K$168,"-",0)</f>
        <v>0</v>
      </c>
      <c r="H117" s="3">
        <f t="shared" si="11"/>
        <v>0</v>
      </c>
      <c r="I117" s="3">
        <f t="shared" si="9"/>
        <v>0</v>
      </c>
      <c r="J117" s="3">
        <f t="shared" si="10"/>
        <v>100000</v>
      </c>
      <c r="K117" s="43">
        <f t="shared" si="6"/>
        <v>100000</v>
      </c>
      <c r="M117">
        <f t="shared" si="7"/>
        <v>0</v>
      </c>
      <c r="R117">
        <f t="shared" si="8"/>
        <v>0</v>
      </c>
    </row>
    <row r="118" spans="3:18">
      <c r="C118">
        <f>_xlfn.XLOOKUP(D118,'Liste '!$H$2:$H$168,'Liste '!$I$2:$I$168,"-",0)</f>
        <v>0</v>
      </c>
      <c r="E118">
        <f>_xlfn.XLOOKUP(D118,'Liste '!$H$2:$H$168,'Liste '!$J$2:$J$168,"-",0)</f>
        <v>0</v>
      </c>
      <c r="F118" s="3">
        <f>_xlfn.XLOOKUP(D118,'Liste '!$H$2:$H$168,'Liste '!$K$2:$K$168,"-",0)</f>
        <v>0</v>
      </c>
      <c r="H118" s="3">
        <f t="shared" si="11"/>
        <v>0</v>
      </c>
      <c r="I118" s="3">
        <f t="shared" si="9"/>
        <v>0</v>
      </c>
      <c r="J118" s="3">
        <f t="shared" si="10"/>
        <v>100000</v>
      </c>
      <c r="K118" s="43">
        <f t="shared" si="6"/>
        <v>100000</v>
      </c>
      <c r="M118">
        <f t="shared" si="7"/>
        <v>0</v>
      </c>
      <c r="R118">
        <f t="shared" si="8"/>
        <v>0</v>
      </c>
    </row>
    <row r="119" spans="3:18">
      <c r="C119">
        <f>_xlfn.XLOOKUP(D119,'Liste '!$H$2:$H$168,'Liste '!$I$2:$I$168,"-",0)</f>
        <v>0</v>
      </c>
      <c r="E119">
        <f>_xlfn.XLOOKUP(D119,'Liste '!$H$2:$H$168,'Liste '!$J$2:$J$168,"-",0)</f>
        <v>0</v>
      </c>
      <c r="F119" s="3">
        <f>_xlfn.XLOOKUP(D119,'Liste '!$H$2:$H$168,'Liste '!$K$2:$K$168,"-",0)</f>
        <v>0</v>
      </c>
      <c r="H119" s="3">
        <f t="shared" si="11"/>
        <v>0</v>
      </c>
      <c r="I119" s="3">
        <f t="shared" si="9"/>
        <v>0</v>
      </c>
      <c r="J119" s="3">
        <f t="shared" si="10"/>
        <v>100000</v>
      </c>
      <c r="K119" s="43">
        <f t="shared" si="6"/>
        <v>100000</v>
      </c>
      <c r="M119">
        <f t="shared" si="7"/>
        <v>0</v>
      </c>
      <c r="R119">
        <f t="shared" si="8"/>
        <v>0</v>
      </c>
    </row>
    <row r="120" spans="3:18">
      <c r="C120">
        <f>_xlfn.XLOOKUP(D120,'Liste '!$H$2:$H$168,'Liste '!$I$2:$I$168,"-",0)</f>
        <v>0</v>
      </c>
      <c r="E120">
        <f>_xlfn.XLOOKUP(D120,'Liste '!$H$2:$H$168,'Liste '!$J$2:$J$168,"-",0)</f>
        <v>0</v>
      </c>
      <c r="F120" s="3">
        <f>_xlfn.XLOOKUP(D120,'Liste '!$H$2:$H$168,'Liste '!$K$2:$K$168,"-",0)</f>
        <v>0</v>
      </c>
      <c r="H120" s="3">
        <f t="shared" si="11"/>
        <v>0</v>
      </c>
      <c r="I120" s="3">
        <f t="shared" si="9"/>
        <v>0</v>
      </c>
      <c r="J120" s="3">
        <f t="shared" si="10"/>
        <v>100000</v>
      </c>
      <c r="K120" s="43">
        <f t="shared" si="6"/>
        <v>100000</v>
      </c>
      <c r="M120">
        <f t="shared" si="7"/>
        <v>0</v>
      </c>
      <c r="R120">
        <f t="shared" si="8"/>
        <v>0</v>
      </c>
    </row>
    <row r="121" spans="3:18">
      <c r="C121">
        <f>_xlfn.XLOOKUP(D121,'Liste '!$H$2:$H$168,'Liste '!$I$2:$I$168,"-",0)</f>
        <v>0</v>
      </c>
      <c r="E121">
        <f>_xlfn.XLOOKUP(D121,'Liste '!$H$2:$H$168,'Liste '!$J$2:$J$168,"-",0)</f>
        <v>0</v>
      </c>
      <c r="F121" s="3">
        <f>_xlfn.XLOOKUP(D121,'Liste '!$H$2:$H$168,'Liste '!$K$2:$K$168,"-",0)</f>
        <v>0</v>
      </c>
      <c r="H121" s="3">
        <f t="shared" si="11"/>
        <v>0</v>
      </c>
      <c r="I121" s="3">
        <f t="shared" si="9"/>
        <v>0</v>
      </c>
      <c r="J121" s="3">
        <f t="shared" si="10"/>
        <v>100000</v>
      </c>
      <c r="K121" s="43">
        <f t="shared" si="6"/>
        <v>100000</v>
      </c>
      <c r="M121">
        <f t="shared" si="7"/>
        <v>0</v>
      </c>
      <c r="R121">
        <f t="shared" si="8"/>
        <v>0</v>
      </c>
    </row>
    <row r="122" spans="3:18">
      <c r="C122">
        <f>_xlfn.XLOOKUP(D122,'Liste '!$H$2:$H$168,'Liste '!$I$2:$I$168,"-",0)</f>
        <v>0</v>
      </c>
      <c r="E122">
        <f>_xlfn.XLOOKUP(D122,'Liste '!$H$2:$H$168,'Liste '!$J$2:$J$168,"-",0)</f>
        <v>0</v>
      </c>
      <c r="F122" s="3">
        <f>_xlfn.XLOOKUP(D122,'Liste '!$H$2:$H$168,'Liste '!$K$2:$K$168,"-",0)</f>
        <v>0</v>
      </c>
      <c r="H122" s="3">
        <f t="shared" si="11"/>
        <v>0</v>
      </c>
      <c r="I122" s="3">
        <f t="shared" si="9"/>
        <v>0</v>
      </c>
      <c r="J122" s="3">
        <f t="shared" si="10"/>
        <v>100000</v>
      </c>
      <c r="K122" s="43">
        <f t="shared" si="6"/>
        <v>100000</v>
      </c>
      <c r="M122">
        <f t="shared" si="7"/>
        <v>0</v>
      </c>
      <c r="R122">
        <f t="shared" si="8"/>
        <v>0</v>
      </c>
    </row>
    <row r="123" spans="3:18">
      <c r="C123">
        <f>_xlfn.XLOOKUP(D123,'Liste '!$H$2:$H$168,'Liste '!$I$2:$I$168,"-",0)</f>
        <v>0</v>
      </c>
      <c r="E123">
        <f>_xlfn.XLOOKUP(D123,'Liste '!$H$2:$H$168,'Liste '!$J$2:$J$168,"-",0)</f>
        <v>0</v>
      </c>
      <c r="F123" s="3">
        <f>_xlfn.XLOOKUP(D123,'Liste '!$H$2:$H$168,'Liste '!$K$2:$K$168,"-",0)</f>
        <v>0</v>
      </c>
      <c r="H123" s="3">
        <f t="shared" si="11"/>
        <v>0</v>
      </c>
      <c r="I123" s="3">
        <f t="shared" si="9"/>
        <v>0</v>
      </c>
      <c r="J123" s="3">
        <f t="shared" si="10"/>
        <v>100000</v>
      </c>
      <c r="K123" s="43">
        <f t="shared" si="6"/>
        <v>100000</v>
      </c>
      <c r="M123">
        <f t="shared" si="7"/>
        <v>0</v>
      </c>
      <c r="R123">
        <f t="shared" si="8"/>
        <v>0</v>
      </c>
    </row>
    <row r="124" spans="3:18">
      <c r="C124">
        <f>_xlfn.XLOOKUP(D124,'Liste '!$H$2:$H$168,'Liste '!$I$2:$I$168,"-",0)</f>
        <v>0</v>
      </c>
      <c r="E124">
        <f>_xlfn.XLOOKUP(D124,'Liste '!$H$2:$H$168,'Liste '!$J$2:$J$168,"-",0)</f>
        <v>0</v>
      </c>
      <c r="F124" s="3">
        <f>_xlfn.XLOOKUP(D124,'Liste '!$H$2:$H$168,'Liste '!$K$2:$K$168,"-",0)</f>
        <v>0</v>
      </c>
      <c r="H124" s="3">
        <f t="shared" si="11"/>
        <v>0</v>
      </c>
      <c r="I124" s="3">
        <f t="shared" si="9"/>
        <v>0</v>
      </c>
      <c r="J124" s="3">
        <f t="shared" si="10"/>
        <v>100000</v>
      </c>
      <c r="K124" s="43">
        <f t="shared" si="6"/>
        <v>100000</v>
      </c>
      <c r="M124">
        <f t="shared" si="7"/>
        <v>0</v>
      </c>
      <c r="R124">
        <f t="shared" si="8"/>
        <v>0</v>
      </c>
    </row>
    <row r="125" spans="3:18">
      <c r="C125">
        <f>_xlfn.XLOOKUP(D125,'Liste '!$H$2:$H$168,'Liste '!$I$2:$I$168,"-",0)</f>
        <v>0</v>
      </c>
      <c r="E125">
        <f>_xlfn.XLOOKUP(D125,'Liste '!$H$2:$H$168,'Liste '!$J$2:$J$168,"-",0)</f>
        <v>0</v>
      </c>
      <c r="F125" s="3">
        <f>_xlfn.XLOOKUP(D125,'Liste '!$H$2:$H$168,'Liste '!$K$2:$K$168,"-",0)</f>
        <v>0</v>
      </c>
      <c r="H125" s="3">
        <f t="shared" si="11"/>
        <v>0</v>
      </c>
      <c r="I125" s="3">
        <f t="shared" si="9"/>
        <v>0</v>
      </c>
      <c r="J125" s="3">
        <f t="shared" si="10"/>
        <v>100000</v>
      </c>
      <c r="K125" s="43">
        <f t="shared" si="6"/>
        <v>100000</v>
      </c>
      <c r="M125">
        <f t="shared" si="7"/>
        <v>0</v>
      </c>
      <c r="R125">
        <f t="shared" si="8"/>
        <v>0</v>
      </c>
    </row>
    <row r="126" spans="3:18">
      <c r="C126">
        <f>_xlfn.XLOOKUP(D126,'Liste '!$H$2:$H$168,'Liste '!$I$2:$I$168,"-",0)</f>
        <v>0</v>
      </c>
      <c r="E126">
        <f>_xlfn.XLOOKUP(D126,'Liste '!$H$2:$H$168,'Liste '!$J$2:$J$168,"-",0)</f>
        <v>0</v>
      </c>
      <c r="F126" s="3">
        <f>_xlfn.XLOOKUP(D126,'Liste '!$H$2:$H$168,'Liste '!$K$2:$K$168,"-",0)</f>
        <v>0</v>
      </c>
      <c r="H126" s="3">
        <f t="shared" si="11"/>
        <v>0</v>
      </c>
      <c r="I126" s="3">
        <f t="shared" si="9"/>
        <v>0</v>
      </c>
      <c r="J126" s="3">
        <f t="shared" si="10"/>
        <v>100000</v>
      </c>
      <c r="K126" s="43">
        <f t="shared" si="6"/>
        <v>100000</v>
      </c>
      <c r="M126">
        <f t="shared" si="7"/>
        <v>0</v>
      </c>
      <c r="R126">
        <f t="shared" si="8"/>
        <v>0</v>
      </c>
    </row>
    <row r="127" spans="3:18">
      <c r="C127">
        <f>_xlfn.XLOOKUP(D127,'Liste '!$H$2:$H$168,'Liste '!$I$2:$I$168,"-",0)</f>
        <v>0</v>
      </c>
      <c r="E127">
        <f>_xlfn.XLOOKUP(D127,'Liste '!$H$2:$H$168,'Liste '!$J$2:$J$168,"-",0)</f>
        <v>0</v>
      </c>
      <c r="F127" s="3">
        <f>_xlfn.XLOOKUP(D127,'Liste '!$H$2:$H$168,'Liste '!$K$2:$K$168,"-",0)</f>
        <v>0</v>
      </c>
      <c r="H127" s="3">
        <f>$F$2*$G$2</f>
        <v>0</v>
      </c>
      <c r="I127" s="3">
        <f>I126+H127</f>
        <v>0</v>
      </c>
      <c r="J127" s="3">
        <f t="shared" si="10"/>
        <v>100000</v>
      </c>
      <c r="K127" s="43">
        <f>J127-I127</f>
        <v>100000</v>
      </c>
      <c r="M127">
        <f>L127-G127</f>
        <v>0</v>
      </c>
      <c r="R127">
        <f>N127-O127</f>
        <v>0</v>
      </c>
    </row>
    <row r="128" spans="3:18">
      <c r="C128">
        <f>_xlfn.XLOOKUP(D128,'Liste '!$H$2:$H$168,'Liste '!$I$2:$I$168,"-",0)</f>
        <v>0</v>
      </c>
      <c r="E128">
        <f>_xlfn.XLOOKUP(D128,'Liste '!$H$2:$H$168,'Liste '!$J$2:$J$168,"-",0)</f>
        <v>0</v>
      </c>
      <c r="F128" s="3">
        <f>_xlfn.XLOOKUP(D128,'Liste '!$H$2:$H$168,'Liste '!$K$2:$K$168,"-",0)</f>
        <v>0</v>
      </c>
      <c r="H128" s="3">
        <f t="shared" si="11"/>
        <v>0</v>
      </c>
      <c r="I128" s="3">
        <f>I126+H128</f>
        <v>0</v>
      </c>
      <c r="J128" s="3">
        <f>K126</f>
        <v>100000</v>
      </c>
      <c r="K128" s="43">
        <f t="shared" si="6"/>
        <v>100000</v>
      </c>
      <c r="M128">
        <f t="shared" si="7"/>
        <v>0</v>
      </c>
      <c r="R128">
        <f t="shared" si="8"/>
        <v>0</v>
      </c>
    </row>
    <row r="129" spans="1:20">
      <c r="A129" s="46"/>
      <c r="B129" s="46"/>
      <c r="C129" s="46">
        <f>_xlfn.XLOOKUP(D129,'Liste '!$H$2:$H$168,'Liste '!$I$2:$I$168,"-",0)</f>
        <v>0</v>
      </c>
      <c r="D129" s="47"/>
      <c r="E129" s="45" t="s">
        <v>82</v>
      </c>
      <c r="F129" s="48"/>
      <c r="G129" s="46"/>
      <c r="H129" s="48">
        <f>SUM(H98:H128)</f>
        <v>0</v>
      </c>
      <c r="I129" s="48"/>
      <c r="J129" s="48"/>
      <c r="K129" s="49"/>
      <c r="L129" s="46"/>
      <c r="M129" s="46"/>
      <c r="N129" s="50"/>
      <c r="O129" s="50"/>
      <c r="P129" s="50"/>
      <c r="Q129" s="46"/>
      <c r="R129" s="46"/>
      <c r="S129" s="46"/>
      <c r="T129" s="46"/>
    </row>
    <row r="130" spans="1:20">
      <c r="C130">
        <f>_xlfn.XLOOKUP(D130,'Liste '!$H$2:$H$168,'Liste '!$I$2:$I$168,"-",0)</f>
        <v>0</v>
      </c>
      <c r="E130">
        <f>_xlfn.XLOOKUP(D130,'Liste '!$H$2:$H$168,'Liste '!$J$2:$J$168,"-",0)</f>
        <v>0</v>
      </c>
      <c r="F130" s="3">
        <f>_xlfn.XLOOKUP(D130,'Liste '!$H$2:$H$168,'Liste '!$K$2:$K$168,"-",0)</f>
        <v>0</v>
      </c>
      <c r="H130" s="3">
        <f t="shared" si="11"/>
        <v>0</v>
      </c>
      <c r="I130" s="3">
        <f>I128+H130</f>
        <v>0</v>
      </c>
      <c r="J130" s="3">
        <f>K128</f>
        <v>100000</v>
      </c>
      <c r="K130" s="43">
        <f t="shared" si="6"/>
        <v>100000</v>
      </c>
      <c r="M130">
        <f t="shared" si="7"/>
        <v>0</v>
      </c>
      <c r="R130">
        <f t="shared" si="8"/>
        <v>0</v>
      </c>
    </row>
    <row r="131" spans="1:20">
      <c r="C131">
        <f>_xlfn.XLOOKUP(D131,'Liste '!$H$2:$H$168,'Liste '!$I$2:$I$168,"-",0)</f>
        <v>0</v>
      </c>
      <c r="E131">
        <f>_xlfn.XLOOKUP(D131,'Liste '!$H$2:$H$168,'Liste '!$J$2:$J$168,"-",0)</f>
        <v>0</v>
      </c>
      <c r="F131" s="3">
        <f>_xlfn.XLOOKUP(D131,'Liste '!$H$2:$H$168,'Liste '!$K$2:$K$168,"-",0)</f>
        <v>0</v>
      </c>
      <c r="H131" s="3">
        <f t="shared" si="11"/>
        <v>0</v>
      </c>
      <c r="I131" s="3">
        <f t="shared" si="9"/>
        <v>0</v>
      </c>
      <c r="J131" s="3">
        <f t="shared" si="10"/>
        <v>100000</v>
      </c>
      <c r="K131" s="43">
        <f t="shared" si="6"/>
        <v>100000</v>
      </c>
      <c r="M131">
        <f t="shared" si="7"/>
        <v>0</v>
      </c>
      <c r="R131">
        <f t="shared" si="8"/>
        <v>0</v>
      </c>
    </row>
    <row r="132" spans="1:20">
      <c r="C132">
        <f>_xlfn.XLOOKUP(D132,'Liste '!$H$2:$H$168,'Liste '!$I$2:$I$168,"-",0)</f>
        <v>0</v>
      </c>
      <c r="E132">
        <f>_xlfn.XLOOKUP(D132,'Liste '!$H$2:$H$168,'Liste '!$J$2:$J$168,"-",0)</f>
        <v>0</v>
      </c>
      <c r="F132" s="3">
        <f>_xlfn.XLOOKUP(D132,'Liste '!$H$2:$H$168,'Liste '!$K$2:$K$168,"-",0)</f>
        <v>0</v>
      </c>
      <c r="H132" s="3">
        <f t="shared" si="11"/>
        <v>0</v>
      </c>
      <c r="I132" s="3">
        <f t="shared" si="9"/>
        <v>0</v>
      </c>
      <c r="J132" s="3">
        <f t="shared" si="10"/>
        <v>100000</v>
      </c>
      <c r="K132" s="43">
        <f t="shared" ref="K132:K195" si="12">J132-I132</f>
        <v>100000</v>
      </c>
      <c r="M132">
        <f t="shared" ref="M132:M195" si="13">L132-G132</f>
        <v>0</v>
      </c>
      <c r="R132">
        <f t="shared" ref="R132:R195" si="14">N132-O132</f>
        <v>0</v>
      </c>
    </row>
    <row r="133" spans="1:20">
      <c r="C133">
        <f>_xlfn.XLOOKUP(D133,'Liste '!$H$2:$H$168,'Liste '!$I$2:$I$168,"-",0)</f>
        <v>0</v>
      </c>
      <c r="E133">
        <f>_xlfn.XLOOKUP(D133,'Liste '!$H$2:$H$168,'Liste '!$J$2:$J$168,"-",0)</f>
        <v>0</v>
      </c>
      <c r="F133" s="3">
        <f>_xlfn.XLOOKUP(D133,'Liste '!$H$2:$H$168,'Liste '!$K$2:$K$168,"-",0)</f>
        <v>0</v>
      </c>
      <c r="H133" s="3">
        <f t="shared" si="11"/>
        <v>0</v>
      </c>
      <c r="I133" s="3">
        <f t="shared" si="9"/>
        <v>0</v>
      </c>
      <c r="J133" s="3">
        <f t="shared" si="10"/>
        <v>100000</v>
      </c>
      <c r="K133" s="43">
        <f t="shared" si="12"/>
        <v>100000</v>
      </c>
      <c r="M133">
        <f t="shared" si="13"/>
        <v>0</v>
      </c>
      <c r="R133">
        <f t="shared" si="14"/>
        <v>0</v>
      </c>
    </row>
    <row r="134" spans="1:20">
      <c r="C134">
        <f>_xlfn.XLOOKUP(D134,'Liste '!$H$2:$H$168,'Liste '!$I$2:$I$168,"-",0)</f>
        <v>0</v>
      </c>
      <c r="E134">
        <f>_xlfn.XLOOKUP(D134,'Liste '!$H$2:$H$168,'Liste '!$J$2:$J$168,"-",0)</f>
        <v>0</v>
      </c>
      <c r="F134" s="3">
        <f>_xlfn.XLOOKUP(D134,'Liste '!$H$2:$H$168,'Liste '!$K$2:$K$168,"-",0)</f>
        <v>0</v>
      </c>
      <c r="H134" s="3">
        <f t="shared" si="11"/>
        <v>0</v>
      </c>
      <c r="I134" s="3">
        <f t="shared" ref="I134:I197" si="15">I133+H134</f>
        <v>0</v>
      </c>
      <c r="J134" s="3">
        <f t="shared" ref="J134:J197" si="16">K133</f>
        <v>100000</v>
      </c>
      <c r="K134" s="43">
        <f t="shared" si="12"/>
        <v>100000</v>
      </c>
      <c r="M134">
        <f t="shared" si="13"/>
        <v>0</v>
      </c>
      <c r="R134">
        <f t="shared" si="14"/>
        <v>0</v>
      </c>
    </row>
    <row r="135" spans="1:20">
      <c r="C135">
        <f>_xlfn.XLOOKUP(D135,'Liste '!$H$2:$H$168,'Liste '!$I$2:$I$168,"-",0)</f>
        <v>0</v>
      </c>
      <c r="E135">
        <f>_xlfn.XLOOKUP(D135,'Liste '!$H$2:$H$168,'Liste '!$J$2:$J$168,"-",0)</f>
        <v>0</v>
      </c>
      <c r="F135" s="3">
        <f>_xlfn.XLOOKUP(D135,'Liste '!$H$2:$H$168,'Liste '!$K$2:$K$168,"-",0)</f>
        <v>0</v>
      </c>
      <c r="H135" s="3">
        <f t="shared" ref="H135:H198" si="17">F135*G135</f>
        <v>0</v>
      </c>
      <c r="I135" s="3">
        <f t="shared" si="15"/>
        <v>0</v>
      </c>
      <c r="J135" s="3">
        <f t="shared" si="16"/>
        <v>100000</v>
      </c>
      <c r="K135" s="43">
        <f t="shared" si="12"/>
        <v>100000</v>
      </c>
      <c r="M135">
        <f t="shared" si="13"/>
        <v>0</v>
      </c>
      <c r="R135">
        <f t="shared" si="14"/>
        <v>0</v>
      </c>
    </row>
    <row r="136" spans="1:20">
      <c r="C136">
        <f>_xlfn.XLOOKUP(D136,'Liste '!$H$2:$H$168,'Liste '!$I$2:$I$168,"-",0)</f>
        <v>0</v>
      </c>
      <c r="E136">
        <f>_xlfn.XLOOKUP(D136,'Liste '!$H$2:$H$168,'Liste '!$J$2:$J$168,"-",0)</f>
        <v>0</v>
      </c>
      <c r="F136" s="3">
        <f>_xlfn.XLOOKUP(D136,'Liste '!$H$2:$H$168,'Liste '!$K$2:$K$168,"-",0)</f>
        <v>0</v>
      </c>
      <c r="H136" s="3">
        <f t="shared" si="17"/>
        <v>0</v>
      </c>
      <c r="I136" s="3">
        <f t="shared" si="15"/>
        <v>0</v>
      </c>
      <c r="J136" s="3">
        <f t="shared" si="16"/>
        <v>100000</v>
      </c>
      <c r="K136" s="43">
        <f t="shared" si="12"/>
        <v>100000</v>
      </c>
      <c r="M136">
        <f t="shared" si="13"/>
        <v>0</v>
      </c>
      <c r="R136">
        <f t="shared" si="14"/>
        <v>0</v>
      </c>
    </row>
    <row r="137" spans="1:20">
      <c r="C137">
        <f>_xlfn.XLOOKUP(D137,'Liste '!$H$2:$H$168,'Liste '!$I$2:$I$168,"-",0)</f>
        <v>0</v>
      </c>
      <c r="E137">
        <f>_xlfn.XLOOKUP(D137,'Liste '!$H$2:$H$168,'Liste '!$J$2:$J$168,"-",0)</f>
        <v>0</v>
      </c>
      <c r="F137" s="3">
        <f>_xlfn.XLOOKUP(D137,'Liste '!$H$2:$H$168,'Liste '!$K$2:$K$168,"-",0)</f>
        <v>0</v>
      </c>
      <c r="H137" s="3">
        <f t="shared" si="17"/>
        <v>0</v>
      </c>
      <c r="I137" s="3">
        <f t="shared" si="15"/>
        <v>0</v>
      </c>
      <c r="J137" s="3">
        <f t="shared" si="16"/>
        <v>100000</v>
      </c>
      <c r="K137" s="43">
        <f t="shared" si="12"/>
        <v>100000</v>
      </c>
      <c r="M137">
        <f t="shared" si="13"/>
        <v>0</v>
      </c>
      <c r="R137">
        <f t="shared" si="14"/>
        <v>0</v>
      </c>
    </row>
    <row r="138" spans="1:20">
      <c r="C138">
        <f>_xlfn.XLOOKUP(D138,'Liste '!$H$2:$H$168,'Liste '!$I$2:$I$168,"-",0)</f>
        <v>0</v>
      </c>
      <c r="E138">
        <f>_xlfn.XLOOKUP(D138,'Liste '!$H$2:$H$168,'Liste '!$J$2:$J$168,"-",0)</f>
        <v>0</v>
      </c>
      <c r="F138" s="3">
        <f>_xlfn.XLOOKUP(D138,'Liste '!$H$2:$H$168,'Liste '!$K$2:$K$168,"-",0)</f>
        <v>0</v>
      </c>
      <c r="H138" s="3">
        <f t="shared" si="17"/>
        <v>0</v>
      </c>
      <c r="I138" s="3">
        <f t="shared" si="15"/>
        <v>0</v>
      </c>
      <c r="J138" s="3">
        <f t="shared" si="16"/>
        <v>100000</v>
      </c>
      <c r="K138" s="43">
        <f t="shared" si="12"/>
        <v>100000</v>
      </c>
      <c r="M138">
        <f t="shared" si="13"/>
        <v>0</v>
      </c>
      <c r="R138">
        <f t="shared" si="14"/>
        <v>0</v>
      </c>
    </row>
    <row r="139" spans="1:20">
      <c r="C139">
        <f>_xlfn.XLOOKUP(D139,'Liste '!$H$2:$H$168,'Liste '!$I$2:$I$168,"-",0)</f>
        <v>0</v>
      </c>
      <c r="E139">
        <f>_xlfn.XLOOKUP(D139,'Liste '!$H$2:$H$168,'Liste '!$J$2:$J$168,"-",0)</f>
        <v>0</v>
      </c>
      <c r="F139" s="3">
        <f>_xlfn.XLOOKUP(D139,'Liste '!$H$2:$H$168,'Liste '!$K$2:$K$168,"-",0)</f>
        <v>0</v>
      </c>
      <c r="H139" s="3">
        <f t="shared" si="17"/>
        <v>0</v>
      </c>
      <c r="I139" s="3">
        <f t="shared" si="15"/>
        <v>0</v>
      </c>
      <c r="J139" s="3">
        <f t="shared" si="16"/>
        <v>100000</v>
      </c>
      <c r="K139" s="43">
        <f t="shared" si="12"/>
        <v>100000</v>
      </c>
      <c r="M139">
        <f t="shared" si="13"/>
        <v>0</v>
      </c>
      <c r="R139">
        <f t="shared" si="14"/>
        <v>0</v>
      </c>
    </row>
    <row r="140" spans="1:20">
      <c r="C140">
        <f>_xlfn.XLOOKUP(D140,'Liste '!$H$2:$H$168,'Liste '!$I$2:$I$168,"-",0)</f>
        <v>0</v>
      </c>
      <c r="E140">
        <f>_xlfn.XLOOKUP(D140,'Liste '!$H$2:$H$168,'Liste '!$J$2:$J$168,"-",0)</f>
        <v>0</v>
      </c>
      <c r="F140" s="3">
        <f>_xlfn.XLOOKUP(D140,'Liste '!$H$2:$H$168,'Liste '!$K$2:$K$168,"-",0)</f>
        <v>0</v>
      </c>
      <c r="H140" s="3">
        <f t="shared" si="17"/>
        <v>0</v>
      </c>
      <c r="I140" s="3">
        <f t="shared" si="15"/>
        <v>0</v>
      </c>
      <c r="J140" s="3">
        <f t="shared" si="16"/>
        <v>100000</v>
      </c>
      <c r="K140" s="43">
        <f t="shared" si="12"/>
        <v>100000</v>
      </c>
      <c r="M140">
        <f t="shared" si="13"/>
        <v>0</v>
      </c>
      <c r="R140">
        <f t="shared" si="14"/>
        <v>0</v>
      </c>
    </row>
    <row r="141" spans="1:20">
      <c r="C141">
        <f>_xlfn.XLOOKUP(D141,'Liste '!$H$2:$H$168,'Liste '!$I$2:$I$168,"-",0)</f>
        <v>0</v>
      </c>
      <c r="E141">
        <f>_xlfn.XLOOKUP(D141,'Liste '!$H$2:$H$168,'Liste '!$J$2:$J$168,"-",0)</f>
        <v>0</v>
      </c>
      <c r="F141" s="3">
        <f>_xlfn.XLOOKUP(D141,'Liste '!$H$2:$H$168,'Liste '!$K$2:$K$168,"-",0)</f>
        <v>0</v>
      </c>
      <c r="H141" s="3">
        <f t="shared" si="17"/>
        <v>0</v>
      </c>
      <c r="I141" s="3">
        <f t="shared" si="15"/>
        <v>0</v>
      </c>
      <c r="J141" s="3">
        <f t="shared" si="16"/>
        <v>100000</v>
      </c>
      <c r="K141" s="43">
        <f t="shared" si="12"/>
        <v>100000</v>
      </c>
      <c r="M141">
        <f t="shared" si="13"/>
        <v>0</v>
      </c>
      <c r="R141">
        <f t="shared" si="14"/>
        <v>0</v>
      </c>
    </row>
    <row r="142" spans="1:20">
      <c r="C142">
        <f>_xlfn.XLOOKUP(D142,'Liste '!$H$2:$H$168,'Liste '!$I$2:$I$168,"-",0)</f>
        <v>0</v>
      </c>
      <c r="E142">
        <f>_xlfn.XLOOKUP(D142,'Liste '!$H$2:$H$168,'Liste '!$J$2:$J$168,"-",0)</f>
        <v>0</v>
      </c>
      <c r="F142" s="3">
        <f>_xlfn.XLOOKUP(D142,'Liste '!$H$2:$H$168,'Liste '!$K$2:$K$168,"-",0)</f>
        <v>0</v>
      </c>
      <c r="H142" s="3">
        <f t="shared" si="17"/>
        <v>0</v>
      </c>
      <c r="I142" s="3">
        <f t="shared" si="15"/>
        <v>0</v>
      </c>
      <c r="J142" s="3">
        <f t="shared" si="16"/>
        <v>100000</v>
      </c>
      <c r="K142" s="43">
        <f t="shared" si="12"/>
        <v>100000</v>
      </c>
      <c r="M142">
        <f t="shared" si="13"/>
        <v>0</v>
      </c>
      <c r="R142">
        <f t="shared" si="14"/>
        <v>0</v>
      </c>
    </row>
    <row r="143" spans="1:20">
      <c r="C143">
        <f>_xlfn.XLOOKUP(D143,'Liste '!$H$2:$H$168,'Liste '!$I$2:$I$168,"-",0)</f>
        <v>0</v>
      </c>
      <c r="E143">
        <f>_xlfn.XLOOKUP(D143,'Liste '!$H$2:$H$168,'Liste '!$J$2:$J$168,"-",0)</f>
        <v>0</v>
      </c>
      <c r="F143" s="3">
        <f>_xlfn.XLOOKUP(D143,'Liste '!$H$2:$H$168,'Liste '!$K$2:$K$168,"-",0)</f>
        <v>0</v>
      </c>
      <c r="H143" s="3">
        <f t="shared" si="17"/>
        <v>0</v>
      </c>
      <c r="I143" s="3">
        <f t="shared" si="15"/>
        <v>0</v>
      </c>
      <c r="J143" s="3">
        <f t="shared" si="16"/>
        <v>100000</v>
      </c>
      <c r="K143" s="43">
        <f t="shared" si="12"/>
        <v>100000</v>
      </c>
      <c r="M143">
        <f t="shared" si="13"/>
        <v>0</v>
      </c>
      <c r="R143">
        <f t="shared" si="14"/>
        <v>0</v>
      </c>
    </row>
    <row r="144" spans="1:20">
      <c r="C144">
        <f>_xlfn.XLOOKUP(D144,'Liste '!$H$2:$H$168,'Liste '!$I$2:$I$168,"-",0)</f>
        <v>0</v>
      </c>
      <c r="E144">
        <f>_xlfn.XLOOKUP(D144,'Liste '!$H$2:$H$168,'Liste '!$J$2:$J$168,"-",0)</f>
        <v>0</v>
      </c>
      <c r="F144" s="3">
        <f>_xlfn.XLOOKUP(D144,'Liste '!$H$2:$H$168,'Liste '!$K$2:$K$168,"-",0)</f>
        <v>0</v>
      </c>
      <c r="H144" s="3">
        <f t="shared" si="17"/>
        <v>0</v>
      </c>
      <c r="I144" s="3">
        <f t="shared" si="15"/>
        <v>0</v>
      </c>
      <c r="J144" s="3">
        <f t="shared" si="16"/>
        <v>100000</v>
      </c>
      <c r="K144" s="43">
        <f t="shared" si="12"/>
        <v>100000</v>
      </c>
      <c r="M144">
        <f t="shared" si="13"/>
        <v>0</v>
      </c>
      <c r="R144">
        <f t="shared" si="14"/>
        <v>0</v>
      </c>
    </row>
    <row r="145" spans="3:18">
      <c r="C145">
        <f>_xlfn.XLOOKUP(D145,'Liste '!$H$2:$H$168,'Liste '!$I$2:$I$168,"-",0)</f>
        <v>0</v>
      </c>
      <c r="E145">
        <f>_xlfn.XLOOKUP(D145,'Liste '!$H$2:$H$168,'Liste '!$J$2:$J$168,"-",0)</f>
        <v>0</v>
      </c>
      <c r="F145" s="3">
        <f>_xlfn.XLOOKUP(D145,'Liste '!$H$2:$H$168,'Liste '!$K$2:$K$168,"-",0)</f>
        <v>0</v>
      </c>
      <c r="H145" s="3">
        <f t="shared" si="17"/>
        <v>0</v>
      </c>
      <c r="I145" s="3">
        <f t="shared" si="15"/>
        <v>0</v>
      </c>
      <c r="J145" s="3">
        <f t="shared" si="16"/>
        <v>100000</v>
      </c>
      <c r="K145" s="43">
        <f t="shared" si="12"/>
        <v>100000</v>
      </c>
      <c r="M145">
        <f t="shared" si="13"/>
        <v>0</v>
      </c>
      <c r="R145">
        <f t="shared" si="14"/>
        <v>0</v>
      </c>
    </row>
    <row r="146" spans="3:18">
      <c r="C146">
        <f>_xlfn.XLOOKUP(D146,'Liste '!$H$2:$H$168,'Liste '!$I$2:$I$168,"-",0)</f>
        <v>0</v>
      </c>
      <c r="E146">
        <f>_xlfn.XLOOKUP(D146,'Liste '!$H$2:$H$168,'Liste '!$J$2:$J$168,"-",0)</f>
        <v>0</v>
      </c>
      <c r="F146" s="3">
        <f>_xlfn.XLOOKUP(D146,'Liste '!$H$2:$H$168,'Liste '!$K$2:$K$168,"-",0)</f>
        <v>0</v>
      </c>
      <c r="H146" s="3">
        <f t="shared" si="17"/>
        <v>0</v>
      </c>
      <c r="I146" s="3">
        <f t="shared" si="15"/>
        <v>0</v>
      </c>
      <c r="J146" s="3">
        <f t="shared" si="16"/>
        <v>100000</v>
      </c>
      <c r="K146" s="43">
        <f t="shared" si="12"/>
        <v>100000</v>
      </c>
      <c r="M146">
        <f t="shared" si="13"/>
        <v>0</v>
      </c>
      <c r="R146">
        <f t="shared" si="14"/>
        <v>0</v>
      </c>
    </row>
    <row r="147" spans="3:18">
      <c r="C147">
        <f>_xlfn.XLOOKUP(D147,'Liste '!$H$2:$H$168,'Liste '!$I$2:$I$168,"-",0)</f>
        <v>0</v>
      </c>
      <c r="E147">
        <f>_xlfn.XLOOKUP(D147,'Liste '!$H$2:$H$168,'Liste '!$J$2:$J$168,"-",0)</f>
        <v>0</v>
      </c>
      <c r="F147" s="3">
        <f>_xlfn.XLOOKUP(D147,'Liste '!$H$2:$H$168,'Liste '!$K$2:$K$168,"-",0)</f>
        <v>0</v>
      </c>
      <c r="H147" s="3">
        <f t="shared" si="17"/>
        <v>0</v>
      </c>
      <c r="I147" s="3">
        <f t="shared" si="15"/>
        <v>0</v>
      </c>
      <c r="J147" s="3">
        <f t="shared" si="16"/>
        <v>100000</v>
      </c>
      <c r="K147" s="43">
        <f t="shared" si="12"/>
        <v>100000</v>
      </c>
      <c r="M147">
        <f t="shared" si="13"/>
        <v>0</v>
      </c>
      <c r="R147">
        <f t="shared" si="14"/>
        <v>0</v>
      </c>
    </row>
    <row r="148" spans="3:18">
      <c r="C148">
        <f>_xlfn.XLOOKUP(D148,'Liste '!$H$2:$H$168,'Liste '!$I$2:$I$168,"-",0)</f>
        <v>0</v>
      </c>
      <c r="E148">
        <f>_xlfn.XLOOKUP(D148,'Liste '!$H$2:$H$168,'Liste '!$J$2:$J$168,"-",0)</f>
        <v>0</v>
      </c>
      <c r="F148" s="3">
        <f>_xlfn.XLOOKUP(D148,'Liste '!$H$2:$H$168,'Liste '!$K$2:$K$168,"-",0)</f>
        <v>0</v>
      </c>
      <c r="H148" s="3">
        <f t="shared" si="17"/>
        <v>0</v>
      </c>
      <c r="I148" s="3">
        <f t="shared" si="15"/>
        <v>0</v>
      </c>
      <c r="J148" s="3">
        <f t="shared" si="16"/>
        <v>100000</v>
      </c>
      <c r="K148" s="43">
        <f t="shared" si="12"/>
        <v>100000</v>
      </c>
      <c r="M148">
        <f t="shared" si="13"/>
        <v>0</v>
      </c>
      <c r="R148">
        <f t="shared" si="14"/>
        <v>0</v>
      </c>
    </row>
    <row r="149" spans="3:18">
      <c r="C149">
        <f>_xlfn.XLOOKUP(D149,'Liste '!$H$2:$H$168,'Liste '!$I$2:$I$168,"-",0)</f>
        <v>0</v>
      </c>
      <c r="E149">
        <f>_xlfn.XLOOKUP(D149,'Liste '!$H$2:$H$168,'Liste '!$J$2:$J$168,"-",0)</f>
        <v>0</v>
      </c>
      <c r="F149" s="3">
        <f>_xlfn.XLOOKUP(D149,'Liste '!$H$2:$H$168,'Liste '!$K$2:$K$168,"-",0)</f>
        <v>0</v>
      </c>
      <c r="H149" s="3">
        <f t="shared" si="17"/>
        <v>0</v>
      </c>
      <c r="I149" s="3">
        <f t="shared" si="15"/>
        <v>0</v>
      </c>
      <c r="J149" s="3">
        <f t="shared" si="16"/>
        <v>100000</v>
      </c>
      <c r="K149" s="43">
        <f t="shared" si="12"/>
        <v>100000</v>
      </c>
      <c r="M149">
        <f t="shared" si="13"/>
        <v>0</v>
      </c>
      <c r="R149">
        <f t="shared" si="14"/>
        <v>0</v>
      </c>
    </row>
    <row r="150" spans="3:18">
      <c r="C150">
        <f>_xlfn.XLOOKUP(D150,'Liste '!$H$2:$H$168,'Liste '!$I$2:$I$168,"-",0)</f>
        <v>0</v>
      </c>
      <c r="E150">
        <f>_xlfn.XLOOKUP(D150,'Liste '!$H$2:$H$168,'Liste '!$J$2:$J$168,"-",0)</f>
        <v>0</v>
      </c>
      <c r="F150" s="3">
        <f>_xlfn.XLOOKUP(D150,'Liste '!$H$2:$H$168,'Liste '!$K$2:$K$168,"-",0)</f>
        <v>0</v>
      </c>
      <c r="H150" s="3">
        <f t="shared" si="17"/>
        <v>0</v>
      </c>
      <c r="I150" s="3">
        <f t="shared" si="15"/>
        <v>0</v>
      </c>
      <c r="J150" s="3">
        <f t="shared" si="16"/>
        <v>100000</v>
      </c>
      <c r="K150" s="43">
        <f t="shared" si="12"/>
        <v>100000</v>
      </c>
      <c r="M150">
        <f t="shared" si="13"/>
        <v>0</v>
      </c>
      <c r="R150">
        <f t="shared" si="14"/>
        <v>0</v>
      </c>
    </row>
    <row r="151" spans="3:18">
      <c r="C151">
        <f>_xlfn.XLOOKUP(D151,'Liste '!$H$2:$H$168,'Liste '!$I$2:$I$168,"-",0)</f>
        <v>0</v>
      </c>
      <c r="E151">
        <f>_xlfn.XLOOKUP(D151,'Liste '!$H$2:$H$168,'Liste '!$J$2:$J$168,"-",0)</f>
        <v>0</v>
      </c>
      <c r="F151" s="3">
        <f>_xlfn.XLOOKUP(D151,'Liste '!$H$2:$H$168,'Liste '!$K$2:$K$168,"-",0)</f>
        <v>0</v>
      </c>
      <c r="H151" s="3">
        <f t="shared" si="17"/>
        <v>0</v>
      </c>
      <c r="I151" s="3">
        <f t="shared" si="15"/>
        <v>0</v>
      </c>
      <c r="J151" s="3">
        <f t="shared" si="16"/>
        <v>100000</v>
      </c>
      <c r="K151" s="43">
        <f t="shared" si="12"/>
        <v>100000</v>
      </c>
      <c r="M151">
        <f t="shared" si="13"/>
        <v>0</v>
      </c>
      <c r="R151">
        <f t="shared" si="14"/>
        <v>0</v>
      </c>
    </row>
    <row r="152" spans="3:18">
      <c r="C152">
        <f>_xlfn.XLOOKUP(D152,'Liste '!$H$2:$H$168,'Liste '!$I$2:$I$168,"-",0)</f>
        <v>0</v>
      </c>
      <c r="E152">
        <f>_xlfn.XLOOKUP(D152,'Liste '!$H$2:$H$168,'Liste '!$J$2:$J$168,"-",0)</f>
        <v>0</v>
      </c>
      <c r="F152" s="3">
        <f>_xlfn.XLOOKUP(D152,'Liste '!$H$2:$H$168,'Liste '!$K$2:$K$168,"-",0)</f>
        <v>0</v>
      </c>
      <c r="H152" s="3">
        <f t="shared" si="17"/>
        <v>0</v>
      </c>
      <c r="I152" s="3">
        <f t="shared" si="15"/>
        <v>0</v>
      </c>
      <c r="J152" s="3">
        <f t="shared" si="16"/>
        <v>100000</v>
      </c>
      <c r="K152" s="43">
        <f t="shared" si="12"/>
        <v>100000</v>
      </c>
      <c r="M152">
        <f t="shared" si="13"/>
        <v>0</v>
      </c>
      <c r="R152">
        <f t="shared" si="14"/>
        <v>0</v>
      </c>
    </row>
    <row r="153" spans="3:18">
      <c r="C153">
        <f>_xlfn.XLOOKUP(D153,'Liste '!$H$2:$H$168,'Liste '!$I$2:$I$168,"-",0)</f>
        <v>0</v>
      </c>
      <c r="E153">
        <f>_xlfn.XLOOKUP(D153,'Liste '!$H$2:$H$168,'Liste '!$J$2:$J$168,"-",0)</f>
        <v>0</v>
      </c>
      <c r="F153" s="3">
        <f>_xlfn.XLOOKUP(D153,'Liste '!$H$2:$H$168,'Liste '!$K$2:$K$168,"-",0)</f>
        <v>0</v>
      </c>
      <c r="H153" s="3">
        <f t="shared" si="17"/>
        <v>0</v>
      </c>
      <c r="I153" s="3">
        <f t="shared" si="15"/>
        <v>0</v>
      </c>
      <c r="J153" s="3">
        <f t="shared" si="16"/>
        <v>100000</v>
      </c>
      <c r="K153" s="43">
        <f t="shared" si="12"/>
        <v>100000</v>
      </c>
      <c r="M153">
        <f t="shared" si="13"/>
        <v>0</v>
      </c>
      <c r="R153">
        <f t="shared" si="14"/>
        <v>0</v>
      </c>
    </row>
    <row r="154" spans="3:18">
      <c r="C154">
        <f>_xlfn.XLOOKUP(D154,'Liste '!$H$2:$H$168,'Liste '!$I$2:$I$168,"-",0)</f>
        <v>0</v>
      </c>
      <c r="E154">
        <f>_xlfn.XLOOKUP(D154,'Liste '!$H$2:$H$168,'Liste '!$J$2:$J$168,"-",0)</f>
        <v>0</v>
      </c>
      <c r="F154" s="3">
        <f>_xlfn.XLOOKUP(D154,'Liste '!$H$2:$H$168,'Liste '!$K$2:$K$168,"-",0)</f>
        <v>0</v>
      </c>
      <c r="H154" s="3">
        <f t="shared" si="17"/>
        <v>0</v>
      </c>
      <c r="I154" s="3">
        <f t="shared" si="15"/>
        <v>0</v>
      </c>
      <c r="J154" s="3">
        <f t="shared" si="16"/>
        <v>100000</v>
      </c>
      <c r="K154" s="43">
        <f t="shared" si="12"/>
        <v>100000</v>
      </c>
      <c r="M154">
        <f t="shared" si="13"/>
        <v>0</v>
      </c>
      <c r="R154">
        <f t="shared" si="14"/>
        <v>0</v>
      </c>
    </row>
    <row r="155" spans="3:18">
      <c r="C155">
        <f>_xlfn.XLOOKUP(D155,'Liste '!$H$2:$H$168,'Liste '!$I$2:$I$168,"-",0)</f>
        <v>0</v>
      </c>
      <c r="E155">
        <f>_xlfn.XLOOKUP(D155,'Liste '!$H$2:$H$168,'Liste '!$J$2:$J$168,"-",0)</f>
        <v>0</v>
      </c>
      <c r="F155" s="3">
        <f>_xlfn.XLOOKUP(D155,'Liste '!$H$2:$H$168,'Liste '!$K$2:$K$168,"-",0)</f>
        <v>0</v>
      </c>
      <c r="H155" s="3">
        <f t="shared" si="17"/>
        <v>0</v>
      </c>
      <c r="I155" s="3">
        <f t="shared" si="15"/>
        <v>0</v>
      </c>
      <c r="J155" s="3">
        <f t="shared" si="16"/>
        <v>100000</v>
      </c>
      <c r="K155" s="43">
        <f t="shared" si="12"/>
        <v>100000</v>
      </c>
      <c r="M155">
        <f t="shared" si="13"/>
        <v>0</v>
      </c>
      <c r="R155">
        <f t="shared" si="14"/>
        <v>0</v>
      </c>
    </row>
    <row r="156" spans="3:18">
      <c r="C156">
        <f>_xlfn.XLOOKUP(D156,'Liste '!$H$2:$H$168,'Liste '!$I$2:$I$168,"-",0)</f>
        <v>0</v>
      </c>
      <c r="E156">
        <f>_xlfn.XLOOKUP(D156,'Liste '!$H$2:$H$168,'Liste '!$J$2:$J$168,"-",0)</f>
        <v>0</v>
      </c>
      <c r="F156" s="3">
        <f>_xlfn.XLOOKUP(D156,'Liste '!$H$2:$H$168,'Liste '!$K$2:$K$168,"-",0)</f>
        <v>0</v>
      </c>
      <c r="H156" s="3">
        <f t="shared" si="17"/>
        <v>0</v>
      </c>
      <c r="I156" s="3">
        <f t="shared" si="15"/>
        <v>0</v>
      </c>
      <c r="J156" s="3">
        <f t="shared" si="16"/>
        <v>100000</v>
      </c>
      <c r="K156" s="43">
        <f t="shared" si="12"/>
        <v>100000</v>
      </c>
      <c r="M156">
        <f t="shared" si="13"/>
        <v>0</v>
      </c>
      <c r="R156">
        <f t="shared" si="14"/>
        <v>0</v>
      </c>
    </row>
    <row r="157" spans="3:18">
      <c r="C157">
        <f>_xlfn.XLOOKUP(D157,'Liste '!$H$2:$H$168,'Liste '!$I$2:$I$168,"-",0)</f>
        <v>0</v>
      </c>
      <c r="E157">
        <f>_xlfn.XLOOKUP(D157,'Liste '!$H$2:$H$168,'Liste '!$J$2:$J$168,"-",0)</f>
        <v>0</v>
      </c>
      <c r="F157" s="3">
        <f>_xlfn.XLOOKUP(D157,'Liste '!$H$2:$H$168,'Liste '!$K$2:$K$168,"-",0)</f>
        <v>0</v>
      </c>
      <c r="H157" s="3">
        <f t="shared" si="17"/>
        <v>0</v>
      </c>
      <c r="I157" s="3">
        <f t="shared" si="15"/>
        <v>0</v>
      </c>
      <c r="J157" s="3">
        <f t="shared" si="16"/>
        <v>100000</v>
      </c>
      <c r="K157" s="43">
        <f t="shared" si="12"/>
        <v>100000</v>
      </c>
      <c r="M157">
        <f t="shared" si="13"/>
        <v>0</v>
      </c>
      <c r="R157">
        <f t="shared" si="14"/>
        <v>0</v>
      </c>
    </row>
    <row r="158" spans="3:18">
      <c r="C158">
        <f>_xlfn.XLOOKUP(D158,'Liste '!$H$2:$H$168,'Liste '!$I$2:$I$168,"-",0)</f>
        <v>0</v>
      </c>
      <c r="E158">
        <f>_xlfn.XLOOKUP(D158,'Liste '!$H$2:$H$168,'Liste '!$J$2:$J$168,"-",0)</f>
        <v>0</v>
      </c>
      <c r="F158" s="3">
        <f>_xlfn.XLOOKUP(D158,'Liste '!$H$2:$H$168,'Liste '!$K$2:$K$168,"-",0)</f>
        <v>0</v>
      </c>
      <c r="H158" s="3">
        <f t="shared" si="17"/>
        <v>0</v>
      </c>
      <c r="I158" s="3">
        <f t="shared" si="15"/>
        <v>0</v>
      </c>
      <c r="J158" s="3">
        <f t="shared" si="16"/>
        <v>100000</v>
      </c>
      <c r="K158" s="43">
        <f t="shared" si="12"/>
        <v>100000</v>
      </c>
      <c r="M158">
        <f t="shared" si="13"/>
        <v>0</v>
      </c>
      <c r="R158">
        <f t="shared" si="14"/>
        <v>0</v>
      </c>
    </row>
    <row r="159" spans="3:18">
      <c r="C159">
        <f>_xlfn.XLOOKUP(D159,'Liste '!$H$2:$H$168,'Liste '!$I$2:$I$168,"-",0)</f>
        <v>0</v>
      </c>
      <c r="E159">
        <f>_xlfn.XLOOKUP(D159,'Liste '!$H$2:$H$168,'Liste '!$J$2:$J$168,"-",0)</f>
        <v>0</v>
      </c>
      <c r="F159" s="3">
        <f>_xlfn.XLOOKUP(D159,'Liste '!$H$2:$H$168,'Liste '!$K$2:$K$168,"-",0)</f>
        <v>0</v>
      </c>
      <c r="H159" s="3">
        <f t="shared" si="17"/>
        <v>0</v>
      </c>
      <c r="I159" s="3">
        <f t="shared" si="15"/>
        <v>0</v>
      </c>
      <c r="J159" s="3">
        <f t="shared" si="16"/>
        <v>100000</v>
      </c>
      <c r="K159" s="43">
        <f t="shared" si="12"/>
        <v>100000</v>
      </c>
      <c r="M159">
        <f t="shared" si="13"/>
        <v>0</v>
      </c>
      <c r="R159">
        <f t="shared" si="14"/>
        <v>0</v>
      </c>
    </row>
    <row r="160" spans="3:18">
      <c r="C160">
        <f>_xlfn.XLOOKUP(D160,'Liste '!$H$2:$H$168,'Liste '!$I$2:$I$168,"-",0)</f>
        <v>0</v>
      </c>
      <c r="E160">
        <f>_xlfn.XLOOKUP(D160,'Liste '!$H$2:$H$168,'Liste '!$J$2:$J$168,"-",0)</f>
        <v>0</v>
      </c>
      <c r="F160" s="3">
        <f>_xlfn.XLOOKUP(D160,'Liste '!$H$2:$H$168,'Liste '!$K$2:$K$168,"-",0)</f>
        <v>0</v>
      </c>
      <c r="H160" s="3">
        <f t="shared" si="17"/>
        <v>0</v>
      </c>
      <c r="I160" s="3">
        <f t="shared" si="15"/>
        <v>0</v>
      </c>
      <c r="J160" s="3">
        <f t="shared" si="16"/>
        <v>100000</v>
      </c>
      <c r="K160" s="43">
        <f t="shared" si="12"/>
        <v>100000</v>
      </c>
      <c r="M160">
        <f t="shared" si="13"/>
        <v>0</v>
      </c>
      <c r="R160">
        <f t="shared" si="14"/>
        <v>0</v>
      </c>
    </row>
    <row r="161" spans="1:20">
      <c r="A161" s="46"/>
      <c r="B161" s="46"/>
      <c r="C161" s="46">
        <f>_xlfn.XLOOKUP(D161,'Liste '!$H$2:$H$168,'Liste '!$I$2:$I$168,"-",0)</f>
        <v>0</v>
      </c>
      <c r="D161" s="47"/>
      <c r="E161" s="45" t="s">
        <v>83</v>
      </c>
      <c r="F161" s="48">
        <f>_xlfn.XLOOKUP(D161,'Liste '!$H$2:$H$168,'Liste '!$K$2:$K$168,"-",0)</f>
        <v>0</v>
      </c>
      <c r="G161" s="46"/>
      <c r="H161" s="48">
        <f>SUM(H130:H160)</f>
        <v>0</v>
      </c>
      <c r="I161" s="48"/>
      <c r="J161" s="48"/>
      <c r="K161" s="49"/>
      <c r="L161" s="46"/>
      <c r="M161" s="46"/>
      <c r="N161" s="50"/>
      <c r="O161" s="50"/>
      <c r="P161" s="50"/>
      <c r="Q161" s="46"/>
      <c r="R161" s="46"/>
      <c r="S161" s="46"/>
      <c r="T161" s="46"/>
    </row>
    <row r="162" spans="1:20">
      <c r="C162">
        <f>_xlfn.XLOOKUP(D162,'Liste '!$H$2:$H$168,'Liste '!$I$2:$I$168,"-",0)</f>
        <v>0</v>
      </c>
      <c r="E162">
        <f>_xlfn.XLOOKUP(D162,'Liste '!$H$2:$H$168,'Liste '!$J$2:$J$168,"-",0)</f>
        <v>0</v>
      </c>
      <c r="F162" s="3">
        <f>_xlfn.XLOOKUP(D162,'Liste '!$H$2:$H$168,'Liste '!$K$2:$K$168,"-",0)</f>
        <v>0</v>
      </c>
      <c r="H162" s="3">
        <f t="shared" si="17"/>
        <v>0</v>
      </c>
      <c r="I162" s="3">
        <f>I160+H162</f>
        <v>0</v>
      </c>
      <c r="J162" s="3">
        <f>K160</f>
        <v>100000</v>
      </c>
      <c r="K162" s="43">
        <f t="shared" si="12"/>
        <v>100000</v>
      </c>
      <c r="M162">
        <f t="shared" si="13"/>
        <v>0</v>
      </c>
      <c r="R162">
        <f t="shared" si="14"/>
        <v>0</v>
      </c>
    </row>
    <row r="163" spans="1:20">
      <c r="C163">
        <f>_xlfn.XLOOKUP(D163,'Liste '!$H$2:$H$168,'Liste '!$I$2:$I$168,"-",0)</f>
        <v>0</v>
      </c>
      <c r="E163">
        <f>_xlfn.XLOOKUP(D163,'Liste '!$H$2:$H$168,'Liste '!$J$2:$J$168,"-",0)</f>
        <v>0</v>
      </c>
      <c r="F163" s="3">
        <f>_xlfn.XLOOKUP(D163,'Liste '!$H$2:$H$168,'Liste '!$K$2:$K$168,"-",0)</f>
        <v>0</v>
      </c>
      <c r="H163" s="3">
        <f t="shared" si="17"/>
        <v>0</v>
      </c>
      <c r="I163" s="3">
        <f t="shared" si="15"/>
        <v>0</v>
      </c>
      <c r="J163" s="3">
        <f t="shared" si="16"/>
        <v>100000</v>
      </c>
      <c r="K163" s="43">
        <f t="shared" si="12"/>
        <v>100000</v>
      </c>
      <c r="M163">
        <f t="shared" si="13"/>
        <v>0</v>
      </c>
      <c r="R163">
        <f t="shared" si="14"/>
        <v>0</v>
      </c>
    </row>
    <row r="164" spans="1:20">
      <c r="C164">
        <f>_xlfn.XLOOKUP(D164,'Liste '!$H$2:$H$168,'Liste '!$I$2:$I$168,"-",0)</f>
        <v>0</v>
      </c>
      <c r="E164">
        <f>_xlfn.XLOOKUP(D164,'Liste '!$H$2:$H$168,'Liste '!$J$2:$J$168,"-",0)</f>
        <v>0</v>
      </c>
      <c r="F164" s="3">
        <f>_xlfn.XLOOKUP(D164,'Liste '!$H$2:$H$168,'Liste '!$K$2:$K$168,"-",0)</f>
        <v>0</v>
      </c>
      <c r="H164" s="3">
        <f t="shared" si="17"/>
        <v>0</v>
      </c>
      <c r="I164" s="3">
        <f t="shared" si="15"/>
        <v>0</v>
      </c>
      <c r="J164" s="3">
        <f t="shared" si="16"/>
        <v>100000</v>
      </c>
      <c r="K164" s="43">
        <f t="shared" si="12"/>
        <v>100000</v>
      </c>
      <c r="M164">
        <f t="shared" si="13"/>
        <v>0</v>
      </c>
      <c r="R164">
        <f t="shared" si="14"/>
        <v>0</v>
      </c>
    </row>
    <row r="165" spans="1:20">
      <c r="C165">
        <f>_xlfn.XLOOKUP(D165,'Liste '!$H$2:$H$168,'Liste '!$I$2:$I$168,"-",0)</f>
        <v>0</v>
      </c>
      <c r="E165">
        <f>_xlfn.XLOOKUP(D165,'Liste '!$H$2:$H$168,'Liste '!$J$2:$J$168,"-",0)</f>
        <v>0</v>
      </c>
      <c r="F165" s="3">
        <f>_xlfn.XLOOKUP(D165,'Liste '!$H$2:$H$168,'Liste '!$K$2:$K$168,"-",0)</f>
        <v>0</v>
      </c>
      <c r="H165" s="3">
        <f t="shared" si="17"/>
        <v>0</v>
      </c>
      <c r="I165" s="3">
        <f t="shared" si="15"/>
        <v>0</v>
      </c>
      <c r="J165" s="3">
        <f t="shared" si="16"/>
        <v>100000</v>
      </c>
      <c r="K165" s="43">
        <f t="shared" si="12"/>
        <v>100000</v>
      </c>
      <c r="M165">
        <f t="shared" si="13"/>
        <v>0</v>
      </c>
      <c r="R165">
        <f t="shared" si="14"/>
        <v>0</v>
      </c>
    </row>
    <row r="166" spans="1:20">
      <c r="C166">
        <f>_xlfn.XLOOKUP(D166,'Liste '!$H$2:$H$168,'Liste '!$I$2:$I$168,"-",0)</f>
        <v>0</v>
      </c>
      <c r="E166">
        <f>_xlfn.XLOOKUP(D166,'Liste '!$H$2:$H$168,'Liste '!$J$2:$J$168,"-",0)</f>
        <v>0</v>
      </c>
      <c r="F166" s="3">
        <f>_xlfn.XLOOKUP(D166,'Liste '!$H$2:$H$168,'Liste '!$K$2:$K$168,"-",0)</f>
        <v>0</v>
      </c>
      <c r="H166" s="3">
        <f t="shared" si="17"/>
        <v>0</v>
      </c>
      <c r="I166" s="3">
        <f t="shared" si="15"/>
        <v>0</v>
      </c>
      <c r="J166" s="3">
        <f t="shared" si="16"/>
        <v>100000</v>
      </c>
      <c r="K166" s="43">
        <f t="shared" si="12"/>
        <v>100000</v>
      </c>
      <c r="M166">
        <f t="shared" si="13"/>
        <v>0</v>
      </c>
      <c r="R166">
        <f t="shared" si="14"/>
        <v>0</v>
      </c>
    </row>
    <row r="167" spans="1:20">
      <c r="C167">
        <f>_xlfn.XLOOKUP(D167,'Liste '!$H$2:$H$168,'Liste '!$I$2:$I$168,"-",0)</f>
        <v>0</v>
      </c>
      <c r="E167">
        <f>_xlfn.XLOOKUP(D167,'Liste '!$H$2:$H$168,'Liste '!$J$2:$J$168,"-",0)</f>
        <v>0</v>
      </c>
      <c r="F167" s="3">
        <f>_xlfn.XLOOKUP(D167,'Liste '!$H$2:$H$168,'Liste '!$K$2:$K$168,"-",0)</f>
        <v>0</v>
      </c>
      <c r="H167" s="3">
        <f t="shared" si="17"/>
        <v>0</v>
      </c>
      <c r="I167" s="3">
        <f t="shared" si="15"/>
        <v>0</v>
      </c>
      <c r="J167" s="3">
        <f t="shared" si="16"/>
        <v>100000</v>
      </c>
      <c r="K167" s="43">
        <f t="shared" si="12"/>
        <v>100000</v>
      </c>
      <c r="M167">
        <f t="shared" si="13"/>
        <v>0</v>
      </c>
      <c r="R167">
        <f t="shared" si="14"/>
        <v>0</v>
      </c>
    </row>
    <row r="168" spans="1:20">
      <c r="C168">
        <f>_xlfn.XLOOKUP(D168,'Liste '!$H$2:$H$168,'Liste '!$I$2:$I$168,"-",0)</f>
        <v>0</v>
      </c>
      <c r="E168">
        <f>_xlfn.XLOOKUP(D168,'Liste '!$H$2:$H$168,'Liste '!$J$2:$J$168,"-",0)</f>
        <v>0</v>
      </c>
      <c r="F168" s="3">
        <f>_xlfn.XLOOKUP(D168,'Liste '!$H$2:$H$168,'Liste '!$K$2:$K$168,"-",0)</f>
        <v>0</v>
      </c>
      <c r="H168" s="3">
        <f t="shared" si="17"/>
        <v>0</v>
      </c>
      <c r="I168" s="3">
        <f t="shared" si="15"/>
        <v>0</v>
      </c>
      <c r="J168" s="3">
        <f t="shared" si="16"/>
        <v>100000</v>
      </c>
      <c r="K168" s="43">
        <f t="shared" si="12"/>
        <v>100000</v>
      </c>
      <c r="M168">
        <f t="shared" si="13"/>
        <v>0</v>
      </c>
      <c r="R168">
        <f t="shared" si="14"/>
        <v>0</v>
      </c>
    </row>
    <row r="169" spans="1:20">
      <c r="C169">
        <f>_xlfn.XLOOKUP(D169,'Liste '!$H$2:$H$168,'Liste '!$I$2:$I$168,"-",0)</f>
        <v>0</v>
      </c>
      <c r="E169">
        <f>_xlfn.XLOOKUP(D169,'Liste '!$H$2:$H$168,'Liste '!$J$2:$J$168,"-",0)</f>
        <v>0</v>
      </c>
      <c r="F169" s="3">
        <f>_xlfn.XLOOKUP(D169,'Liste '!$H$2:$H$168,'Liste '!$K$2:$K$168,"-",0)</f>
        <v>0</v>
      </c>
      <c r="H169" s="3">
        <f t="shared" si="17"/>
        <v>0</v>
      </c>
      <c r="I169" s="3">
        <f t="shared" si="15"/>
        <v>0</v>
      </c>
      <c r="J169" s="3">
        <f t="shared" si="16"/>
        <v>100000</v>
      </c>
      <c r="K169" s="43">
        <f t="shared" si="12"/>
        <v>100000</v>
      </c>
      <c r="M169">
        <f t="shared" si="13"/>
        <v>0</v>
      </c>
      <c r="R169">
        <f t="shared" si="14"/>
        <v>0</v>
      </c>
    </row>
    <row r="170" spans="1:20">
      <c r="C170">
        <f>_xlfn.XLOOKUP(D170,'Liste '!$H$2:$H$168,'Liste '!$I$2:$I$168,"-",0)</f>
        <v>0</v>
      </c>
      <c r="E170">
        <f>_xlfn.XLOOKUP(D170,'Liste '!$H$2:$H$168,'Liste '!$J$2:$J$168,"-",0)</f>
        <v>0</v>
      </c>
      <c r="F170" s="3">
        <f>_xlfn.XLOOKUP(D170,'Liste '!$H$2:$H$168,'Liste '!$K$2:$K$168,"-",0)</f>
        <v>0</v>
      </c>
      <c r="H170" s="3">
        <f t="shared" si="17"/>
        <v>0</v>
      </c>
      <c r="I170" s="3">
        <f t="shared" si="15"/>
        <v>0</v>
      </c>
      <c r="J170" s="3">
        <f t="shared" si="16"/>
        <v>100000</v>
      </c>
      <c r="K170" s="43">
        <f t="shared" si="12"/>
        <v>100000</v>
      </c>
      <c r="M170">
        <f t="shared" si="13"/>
        <v>0</v>
      </c>
      <c r="R170">
        <f t="shared" si="14"/>
        <v>0</v>
      </c>
    </row>
    <row r="171" spans="1:20">
      <c r="C171">
        <f>_xlfn.XLOOKUP(D171,'Liste '!$H$2:$H$168,'Liste '!$I$2:$I$168,"-",0)</f>
        <v>0</v>
      </c>
      <c r="E171">
        <f>_xlfn.XLOOKUP(D171,'Liste '!$H$2:$H$168,'Liste '!$J$2:$J$168,"-",0)</f>
        <v>0</v>
      </c>
      <c r="F171" s="3">
        <f>_xlfn.XLOOKUP(D171,'Liste '!$H$2:$H$168,'Liste '!$K$2:$K$168,"-",0)</f>
        <v>0</v>
      </c>
      <c r="H171" s="3">
        <f t="shared" si="17"/>
        <v>0</v>
      </c>
      <c r="I171" s="3">
        <f t="shared" si="15"/>
        <v>0</v>
      </c>
      <c r="J171" s="3">
        <f t="shared" si="16"/>
        <v>100000</v>
      </c>
      <c r="K171" s="43">
        <f t="shared" si="12"/>
        <v>100000</v>
      </c>
      <c r="M171">
        <f t="shared" si="13"/>
        <v>0</v>
      </c>
      <c r="R171">
        <f t="shared" si="14"/>
        <v>0</v>
      </c>
    </row>
    <row r="172" spans="1:20">
      <c r="C172">
        <f>_xlfn.XLOOKUP(D172,'Liste '!$H$2:$H$168,'Liste '!$I$2:$I$168,"-",0)</f>
        <v>0</v>
      </c>
      <c r="E172">
        <f>_xlfn.XLOOKUP(D172,'Liste '!$H$2:$H$168,'Liste '!$J$2:$J$168,"-",0)</f>
        <v>0</v>
      </c>
      <c r="F172" s="3">
        <f>_xlfn.XLOOKUP(D172,'Liste '!$H$2:$H$168,'Liste '!$K$2:$K$168,"-",0)</f>
        <v>0</v>
      </c>
      <c r="H172" s="3">
        <f t="shared" si="17"/>
        <v>0</v>
      </c>
      <c r="I172" s="3">
        <f t="shared" si="15"/>
        <v>0</v>
      </c>
      <c r="J172" s="3">
        <f t="shared" si="16"/>
        <v>100000</v>
      </c>
      <c r="K172" s="43">
        <f t="shared" si="12"/>
        <v>100000</v>
      </c>
      <c r="M172">
        <f t="shared" si="13"/>
        <v>0</v>
      </c>
      <c r="R172">
        <f t="shared" si="14"/>
        <v>0</v>
      </c>
    </row>
    <row r="173" spans="1:20">
      <c r="C173">
        <f>_xlfn.XLOOKUP(D173,'Liste '!$H$2:$H$168,'Liste '!$I$2:$I$168,"-",0)</f>
        <v>0</v>
      </c>
      <c r="E173">
        <f>_xlfn.XLOOKUP(D173,'Liste '!$H$2:$H$168,'Liste '!$J$2:$J$168,"-",0)</f>
        <v>0</v>
      </c>
      <c r="F173" s="3">
        <f>_xlfn.XLOOKUP(D173,'Liste '!$H$2:$H$168,'Liste '!$K$2:$K$168,"-",0)</f>
        <v>0</v>
      </c>
      <c r="H173" s="3">
        <f t="shared" si="17"/>
        <v>0</v>
      </c>
      <c r="I173" s="3">
        <f t="shared" si="15"/>
        <v>0</v>
      </c>
      <c r="J173" s="3">
        <f t="shared" si="16"/>
        <v>100000</v>
      </c>
      <c r="K173" s="43">
        <f t="shared" si="12"/>
        <v>100000</v>
      </c>
      <c r="M173">
        <f t="shared" si="13"/>
        <v>0</v>
      </c>
      <c r="R173">
        <f t="shared" si="14"/>
        <v>0</v>
      </c>
    </row>
    <row r="174" spans="1:20">
      <c r="C174">
        <f>_xlfn.XLOOKUP(D174,'Liste '!$H$2:$H$168,'Liste '!$I$2:$I$168,"-",0)</f>
        <v>0</v>
      </c>
      <c r="E174">
        <f>_xlfn.XLOOKUP(D174,'Liste '!$H$2:$H$168,'Liste '!$J$2:$J$168,"-",0)</f>
        <v>0</v>
      </c>
      <c r="F174" s="3">
        <f>_xlfn.XLOOKUP(D174,'Liste '!$H$2:$H$168,'Liste '!$K$2:$K$168,"-",0)</f>
        <v>0</v>
      </c>
      <c r="H174" s="3">
        <f t="shared" si="17"/>
        <v>0</v>
      </c>
      <c r="I174" s="3">
        <f t="shared" si="15"/>
        <v>0</v>
      </c>
      <c r="J174" s="3">
        <f t="shared" si="16"/>
        <v>100000</v>
      </c>
      <c r="K174" s="43">
        <f t="shared" si="12"/>
        <v>100000</v>
      </c>
      <c r="M174">
        <f t="shared" si="13"/>
        <v>0</v>
      </c>
      <c r="R174">
        <f t="shared" si="14"/>
        <v>0</v>
      </c>
    </row>
    <row r="175" spans="1:20">
      <c r="C175">
        <f>_xlfn.XLOOKUP(D175,'Liste '!$H$2:$H$168,'Liste '!$I$2:$I$168,"-",0)</f>
        <v>0</v>
      </c>
      <c r="E175">
        <f>_xlfn.XLOOKUP(D175,'Liste '!$H$2:$H$168,'Liste '!$J$2:$J$168,"-",0)</f>
        <v>0</v>
      </c>
      <c r="F175" s="3">
        <f>_xlfn.XLOOKUP(D175,'Liste '!$H$2:$H$168,'Liste '!$K$2:$K$168,"-",0)</f>
        <v>0</v>
      </c>
      <c r="H175" s="3">
        <f t="shared" si="17"/>
        <v>0</v>
      </c>
      <c r="I175" s="3">
        <f t="shared" si="15"/>
        <v>0</v>
      </c>
      <c r="J175" s="3">
        <f t="shared" si="16"/>
        <v>100000</v>
      </c>
      <c r="K175" s="43">
        <f t="shared" si="12"/>
        <v>100000</v>
      </c>
      <c r="M175">
        <f t="shared" si="13"/>
        <v>0</v>
      </c>
      <c r="R175">
        <f t="shared" si="14"/>
        <v>0</v>
      </c>
    </row>
    <row r="176" spans="1:20">
      <c r="C176">
        <f>_xlfn.XLOOKUP(D176,'Liste '!$H$2:$H$168,'Liste '!$I$2:$I$168,"-",0)</f>
        <v>0</v>
      </c>
      <c r="E176">
        <f>_xlfn.XLOOKUP(D176,'Liste '!$H$2:$H$168,'Liste '!$J$2:$J$168,"-",0)</f>
        <v>0</v>
      </c>
      <c r="F176" s="3">
        <f>_xlfn.XLOOKUP(D176,'Liste '!$H$2:$H$168,'Liste '!$K$2:$K$168,"-",0)</f>
        <v>0</v>
      </c>
      <c r="H176" s="3">
        <f t="shared" si="17"/>
        <v>0</v>
      </c>
      <c r="I176" s="3">
        <f t="shared" si="15"/>
        <v>0</v>
      </c>
      <c r="J176" s="3">
        <f t="shared" si="16"/>
        <v>100000</v>
      </c>
      <c r="K176" s="43">
        <f t="shared" si="12"/>
        <v>100000</v>
      </c>
      <c r="M176">
        <f t="shared" si="13"/>
        <v>0</v>
      </c>
      <c r="R176">
        <f t="shared" si="14"/>
        <v>0</v>
      </c>
    </row>
    <row r="177" spans="3:18">
      <c r="C177">
        <f>_xlfn.XLOOKUP(D177,'Liste '!$H$2:$H$168,'Liste '!$I$2:$I$168,"-",0)</f>
        <v>0</v>
      </c>
      <c r="E177">
        <f>_xlfn.XLOOKUP(D177,'Liste '!$H$2:$H$168,'Liste '!$J$2:$J$168,"-",0)</f>
        <v>0</v>
      </c>
      <c r="F177" s="3">
        <f>_xlfn.XLOOKUP(D177,'Liste '!$H$2:$H$168,'Liste '!$K$2:$K$168,"-",0)</f>
        <v>0</v>
      </c>
      <c r="H177" s="3">
        <f t="shared" si="17"/>
        <v>0</v>
      </c>
      <c r="I177" s="3">
        <f t="shared" si="15"/>
        <v>0</v>
      </c>
      <c r="J177" s="3">
        <f t="shared" si="16"/>
        <v>100000</v>
      </c>
      <c r="K177" s="43">
        <f t="shared" si="12"/>
        <v>100000</v>
      </c>
      <c r="M177">
        <f t="shared" si="13"/>
        <v>0</v>
      </c>
      <c r="R177">
        <f t="shared" si="14"/>
        <v>0</v>
      </c>
    </row>
    <row r="178" spans="3:18">
      <c r="C178">
        <f>_xlfn.XLOOKUP(D178,'Liste '!$H$2:$H$168,'Liste '!$I$2:$I$168,"-",0)</f>
        <v>0</v>
      </c>
      <c r="E178">
        <f>_xlfn.XLOOKUP(D178,'Liste '!$H$2:$H$168,'Liste '!$J$2:$J$168,"-",0)</f>
        <v>0</v>
      </c>
      <c r="F178" s="3">
        <f>_xlfn.XLOOKUP(D178,'Liste '!$H$2:$H$168,'Liste '!$K$2:$K$168,"-",0)</f>
        <v>0</v>
      </c>
      <c r="H178" s="3">
        <f t="shared" si="17"/>
        <v>0</v>
      </c>
      <c r="I178" s="3">
        <f t="shared" si="15"/>
        <v>0</v>
      </c>
      <c r="J178" s="3">
        <f t="shared" si="16"/>
        <v>100000</v>
      </c>
      <c r="K178" s="43">
        <f t="shared" si="12"/>
        <v>100000</v>
      </c>
      <c r="M178">
        <f t="shared" si="13"/>
        <v>0</v>
      </c>
      <c r="R178">
        <f t="shared" si="14"/>
        <v>0</v>
      </c>
    </row>
    <row r="179" spans="3:18">
      <c r="C179">
        <f>_xlfn.XLOOKUP(D179,'Liste '!$H$2:$H$168,'Liste '!$I$2:$I$168,"-",0)</f>
        <v>0</v>
      </c>
      <c r="E179">
        <f>_xlfn.XLOOKUP(D179,'Liste '!$H$2:$H$168,'Liste '!$J$2:$J$168,"-",0)</f>
        <v>0</v>
      </c>
      <c r="F179" s="3">
        <f>_xlfn.XLOOKUP(D179,'Liste '!$H$2:$H$168,'Liste '!$K$2:$K$168,"-",0)</f>
        <v>0</v>
      </c>
      <c r="H179" s="3">
        <f t="shared" si="17"/>
        <v>0</v>
      </c>
      <c r="I179" s="3">
        <f t="shared" si="15"/>
        <v>0</v>
      </c>
      <c r="J179" s="3">
        <f t="shared" si="16"/>
        <v>100000</v>
      </c>
      <c r="K179" s="43">
        <f t="shared" si="12"/>
        <v>100000</v>
      </c>
      <c r="M179">
        <f t="shared" si="13"/>
        <v>0</v>
      </c>
      <c r="R179">
        <f t="shared" si="14"/>
        <v>0</v>
      </c>
    </row>
    <row r="180" spans="3:18">
      <c r="C180">
        <f>_xlfn.XLOOKUP(D180,'Liste '!$H$2:$H$168,'Liste '!$I$2:$I$168,"-",0)</f>
        <v>0</v>
      </c>
      <c r="E180">
        <f>_xlfn.XLOOKUP(D180,'Liste '!$H$2:$H$168,'Liste '!$J$2:$J$168,"-",0)</f>
        <v>0</v>
      </c>
      <c r="F180" s="3">
        <f>_xlfn.XLOOKUP(D180,'Liste '!$H$2:$H$168,'Liste '!$K$2:$K$168,"-",0)</f>
        <v>0</v>
      </c>
      <c r="H180" s="3">
        <f t="shared" si="17"/>
        <v>0</v>
      </c>
      <c r="I180" s="3">
        <f t="shared" si="15"/>
        <v>0</v>
      </c>
      <c r="J180" s="3">
        <f t="shared" si="16"/>
        <v>100000</v>
      </c>
      <c r="K180" s="43">
        <f t="shared" si="12"/>
        <v>100000</v>
      </c>
      <c r="M180">
        <f t="shared" si="13"/>
        <v>0</v>
      </c>
      <c r="R180">
        <f t="shared" si="14"/>
        <v>0</v>
      </c>
    </row>
    <row r="181" spans="3:18">
      <c r="C181">
        <f>_xlfn.XLOOKUP(D181,'Liste '!$H$2:$H$168,'Liste '!$I$2:$I$168,"-",0)</f>
        <v>0</v>
      </c>
      <c r="E181">
        <f>_xlfn.XLOOKUP(D181,'Liste '!$H$2:$H$168,'Liste '!$J$2:$J$168,"-",0)</f>
        <v>0</v>
      </c>
      <c r="F181" s="3">
        <f>_xlfn.XLOOKUP(D181,'Liste '!$H$2:$H$168,'Liste '!$K$2:$K$168,"-",0)</f>
        <v>0</v>
      </c>
      <c r="H181" s="3">
        <f t="shared" si="17"/>
        <v>0</v>
      </c>
      <c r="I181" s="3">
        <f t="shared" si="15"/>
        <v>0</v>
      </c>
      <c r="J181" s="3">
        <f t="shared" si="16"/>
        <v>100000</v>
      </c>
      <c r="K181" s="43">
        <f t="shared" si="12"/>
        <v>100000</v>
      </c>
      <c r="M181">
        <f t="shared" si="13"/>
        <v>0</v>
      </c>
      <c r="R181">
        <f t="shared" si="14"/>
        <v>0</v>
      </c>
    </row>
    <row r="182" spans="3:18">
      <c r="C182">
        <f>_xlfn.XLOOKUP(D182,'Liste '!$H$2:$H$168,'Liste '!$I$2:$I$168,"-",0)</f>
        <v>0</v>
      </c>
      <c r="E182">
        <f>_xlfn.XLOOKUP(D182,'Liste '!$H$2:$H$168,'Liste '!$J$2:$J$168,"-",0)</f>
        <v>0</v>
      </c>
      <c r="F182" s="3">
        <f>_xlfn.XLOOKUP(D182,'Liste '!$H$2:$H$168,'Liste '!$K$2:$K$168,"-",0)</f>
        <v>0</v>
      </c>
      <c r="H182" s="3">
        <f t="shared" si="17"/>
        <v>0</v>
      </c>
      <c r="I182" s="3">
        <f t="shared" si="15"/>
        <v>0</v>
      </c>
      <c r="J182" s="3">
        <f t="shared" si="16"/>
        <v>100000</v>
      </c>
      <c r="K182" s="43">
        <f t="shared" si="12"/>
        <v>100000</v>
      </c>
      <c r="M182">
        <f t="shared" si="13"/>
        <v>0</v>
      </c>
      <c r="R182">
        <f t="shared" si="14"/>
        <v>0</v>
      </c>
    </row>
    <row r="183" spans="3:18">
      <c r="C183">
        <f>_xlfn.XLOOKUP(D183,'Liste '!$H$2:$H$168,'Liste '!$I$2:$I$168,"-",0)</f>
        <v>0</v>
      </c>
      <c r="E183">
        <f>_xlfn.XLOOKUP(D183,'Liste '!$H$2:$H$168,'Liste '!$J$2:$J$168,"-",0)</f>
        <v>0</v>
      </c>
      <c r="F183" s="3">
        <f>_xlfn.XLOOKUP(D183,'Liste '!$H$2:$H$168,'Liste '!$K$2:$K$168,"-",0)</f>
        <v>0</v>
      </c>
      <c r="H183" s="3">
        <f t="shared" si="17"/>
        <v>0</v>
      </c>
      <c r="I183" s="3">
        <f t="shared" si="15"/>
        <v>0</v>
      </c>
      <c r="J183" s="3">
        <f t="shared" si="16"/>
        <v>100000</v>
      </c>
      <c r="K183" s="43">
        <f t="shared" si="12"/>
        <v>100000</v>
      </c>
      <c r="M183">
        <f t="shared" si="13"/>
        <v>0</v>
      </c>
      <c r="R183">
        <f t="shared" si="14"/>
        <v>0</v>
      </c>
    </row>
    <row r="184" spans="3:18">
      <c r="C184">
        <f>_xlfn.XLOOKUP(D184,'Liste '!$H$2:$H$168,'Liste '!$I$2:$I$168,"-",0)</f>
        <v>0</v>
      </c>
      <c r="E184">
        <f>_xlfn.XLOOKUP(D184,'Liste '!$H$2:$H$168,'Liste '!$J$2:$J$168,"-",0)</f>
        <v>0</v>
      </c>
      <c r="F184" s="3">
        <f>_xlfn.XLOOKUP(D184,'Liste '!$H$2:$H$168,'Liste '!$K$2:$K$168,"-",0)</f>
        <v>0</v>
      </c>
      <c r="H184" s="3">
        <f t="shared" si="17"/>
        <v>0</v>
      </c>
      <c r="I184" s="3">
        <f t="shared" si="15"/>
        <v>0</v>
      </c>
      <c r="J184" s="3">
        <f t="shared" si="16"/>
        <v>100000</v>
      </c>
      <c r="K184" s="43">
        <f t="shared" si="12"/>
        <v>100000</v>
      </c>
      <c r="M184">
        <f t="shared" si="13"/>
        <v>0</v>
      </c>
      <c r="R184">
        <f t="shared" si="14"/>
        <v>0</v>
      </c>
    </row>
    <row r="185" spans="3:18">
      <c r="C185">
        <f>_xlfn.XLOOKUP(D185,'Liste '!$H$2:$H$168,'Liste '!$I$2:$I$168,"-",0)</f>
        <v>0</v>
      </c>
      <c r="E185">
        <f>_xlfn.XLOOKUP(D185,'Liste '!$H$2:$H$168,'Liste '!$J$2:$J$168,"-",0)</f>
        <v>0</v>
      </c>
      <c r="F185" s="3">
        <f>_xlfn.XLOOKUP(D185,'Liste '!$H$2:$H$168,'Liste '!$K$2:$K$168,"-",0)</f>
        <v>0</v>
      </c>
      <c r="H185" s="3">
        <f t="shared" si="17"/>
        <v>0</v>
      </c>
      <c r="I185" s="3">
        <f t="shared" si="15"/>
        <v>0</v>
      </c>
      <c r="J185" s="3">
        <f t="shared" si="16"/>
        <v>100000</v>
      </c>
      <c r="K185" s="43">
        <f t="shared" si="12"/>
        <v>100000</v>
      </c>
      <c r="M185">
        <f t="shared" si="13"/>
        <v>0</v>
      </c>
      <c r="R185">
        <f t="shared" si="14"/>
        <v>0</v>
      </c>
    </row>
    <row r="186" spans="3:18">
      <c r="C186">
        <f>_xlfn.XLOOKUP(D186,'Liste '!$H$2:$H$168,'Liste '!$I$2:$I$168,"-",0)</f>
        <v>0</v>
      </c>
      <c r="E186">
        <f>_xlfn.XLOOKUP(D186,'Liste '!$H$2:$H$168,'Liste '!$J$2:$J$168,"-",0)</f>
        <v>0</v>
      </c>
      <c r="F186" s="3">
        <f>_xlfn.XLOOKUP(D186,'Liste '!$H$2:$H$168,'Liste '!$K$2:$K$168,"-",0)</f>
        <v>0</v>
      </c>
      <c r="H186" s="3">
        <f t="shared" si="17"/>
        <v>0</v>
      </c>
      <c r="I186" s="3">
        <f t="shared" si="15"/>
        <v>0</v>
      </c>
      <c r="J186" s="3">
        <f t="shared" si="16"/>
        <v>100000</v>
      </c>
      <c r="K186" s="43">
        <f t="shared" si="12"/>
        <v>100000</v>
      </c>
      <c r="M186">
        <f t="shared" si="13"/>
        <v>0</v>
      </c>
      <c r="R186">
        <f t="shared" si="14"/>
        <v>0</v>
      </c>
    </row>
    <row r="187" spans="3:18">
      <c r="C187">
        <f>_xlfn.XLOOKUP(D187,'Liste '!$H$2:$H$168,'Liste '!$I$2:$I$168,"-",0)</f>
        <v>0</v>
      </c>
      <c r="E187">
        <f>_xlfn.XLOOKUP(D187,'Liste '!$H$2:$H$168,'Liste '!$J$2:$J$168,"-",0)</f>
        <v>0</v>
      </c>
      <c r="F187" s="3">
        <f>_xlfn.XLOOKUP(D187,'Liste '!$H$2:$H$168,'Liste '!$K$2:$K$168,"-",0)</f>
        <v>0</v>
      </c>
      <c r="H187" s="3">
        <f t="shared" si="17"/>
        <v>0</v>
      </c>
      <c r="I187" s="3">
        <f t="shared" si="15"/>
        <v>0</v>
      </c>
      <c r="J187" s="3">
        <f t="shared" si="16"/>
        <v>100000</v>
      </c>
      <c r="K187" s="43">
        <f t="shared" si="12"/>
        <v>100000</v>
      </c>
      <c r="M187">
        <f t="shared" si="13"/>
        <v>0</v>
      </c>
      <c r="R187">
        <f t="shared" si="14"/>
        <v>0</v>
      </c>
    </row>
    <row r="188" spans="3:18">
      <c r="C188">
        <f>_xlfn.XLOOKUP(D188,'Liste '!$H$2:$H$168,'Liste '!$I$2:$I$168,"-",0)</f>
        <v>0</v>
      </c>
      <c r="E188">
        <f>_xlfn.XLOOKUP(D188,'Liste '!$H$2:$H$168,'Liste '!$J$2:$J$168,"-",0)</f>
        <v>0</v>
      </c>
      <c r="F188" s="3">
        <f>_xlfn.XLOOKUP(D188,'Liste '!$H$2:$H$168,'Liste '!$K$2:$K$168,"-",0)</f>
        <v>0</v>
      </c>
      <c r="H188" s="3">
        <f t="shared" si="17"/>
        <v>0</v>
      </c>
      <c r="I188" s="3">
        <f t="shared" si="15"/>
        <v>0</v>
      </c>
      <c r="J188" s="3">
        <f t="shared" si="16"/>
        <v>100000</v>
      </c>
      <c r="K188" s="43">
        <f t="shared" si="12"/>
        <v>100000</v>
      </c>
      <c r="M188">
        <f t="shared" si="13"/>
        <v>0</v>
      </c>
      <c r="R188">
        <f t="shared" si="14"/>
        <v>0</v>
      </c>
    </row>
    <row r="189" spans="3:18">
      <c r="C189">
        <f>_xlfn.XLOOKUP(D189,'Liste '!$H$2:$H$168,'Liste '!$I$2:$I$168,"-",0)</f>
        <v>0</v>
      </c>
      <c r="E189">
        <f>_xlfn.XLOOKUP(D189,'Liste '!$H$2:$H$168,'Liste '!$J$2:$J$168,"-",0)</f>
        <v>0</v>
      </c>
      <c r="F189" s="3">
        <f>_xlfn.XLOOKUP(D189,'Liste '!$H$2:$H$168,'Liste '!$K$2:$K$168,"-",0)</f>
        <v>0</v>
      </c>
      <c r="H189" s="3">
        <f t="shared" si="17"/>
        <v>0</v>
      </c>
      <c r="I189" s="3">
        <f t="shared" si="15"/>
        <v>0</v>
      </c>
      <c r="J189" s="3">
        <f t="shared" si="16"/>
        <v>100000</v>
      </c>
      <c r="K189" s="43">
        <f t="shared" si="12"/>
        <v>100000</v>
      </c>
      <c r="M189">
        <f t="shared" si="13"/>
        <v>0</v>
      </c>
      <c r="R189">
        <f t="shared" si="14"/>
        <v>0</v>
      </c>
    </row>
    <row r="190" spans="3:18">
      <c r="C190">
        <f>_xlfn.XLOOKUP(D190,'Liste '!$H$2:$H$168,'Liste '!$I$2:$I$168,"-",0)</f>
        <v>0</v>
      </c>
      <c r="E190">
        <f>_xlfn.XLOOKUP(D190,'Liste '!$H$2:$H$168,'Liste '!$J$2:$J$168,"-",0)</f>
        <v>0</v>
      </c>
      <c r="F190" s="3">
        <f>_xlfn.XLOOKUP(D190,'Liste '!$H$2:$H$168,'Liste '!$K$2:$K$168,"-",0)</f>
        <v>0</v>
      </c>
      <c r="H190" s="3">
        <f t="shared" si="17"/>
        <v>0</v>
      </c>
      <c r="I190" s="3">
        <f t="shared" si="15"/>
        <v>0</v>
      </c>
      <c r="J190" s="3">
        <f t="shared" si="16"/>
        <v>100000</v>
      </c>
      <c r="K190" s="43">
        <f t="shared" si="12"/>
        <v>100000</v>
      </c>
      <c r="M190">
        <f t="shared" si="13"/>
        <v>0</v>
      </c>
      <c r="R190">
        <f t="shared" si="14"/>
        <v>0</v>
      </c>
    </row>
    <row r="191" spans="3:18">
      <c r="C191">
        <f>_xlfn.XLOOKUP(D191,'Liste '!$H$2:$H$168,'Liste '!$I$2:$I$168,"-",0)</f>
        <v>0</v>
      </c>
      <c r="E191">
        <f>_xlfn.XLOOKUP(D191,'Liste '!$H$2:$H$168,'Liste '!$J$2:$J$168,"-",0)</f>
        <v>0</v>
      </c>
      <c r="F191" s="3">
        <f>_xlfn.XLOOKUP(D191,'Liste '!$H$2:$H$168,'Liste '!$K$2:$K$168,"-",0)</f>
        <v>0</v>
      </c>
      <c r="H191" s="3">
        <f t="shared" si="17"/>
        <v>0</v>
      </c>
      <c r="I191" s="3">
        <f t="shared" si="15"/>
        <v>0</v>
      </c>
      <c r="J191" s="3">
        <f t="shared" si="16"/>
        <v>100000</v>
      </c>
      <c r="K191" s="43">
        <f t="shared" si="12"/>
        <v>100000</v>
      </c>
      <c r="M191">
        <f t="shared" si="13"/>
        <v>0</v>
      </c>
      <c r="R191">
        <f t="shared" si="14"/>
        <v>0</v>
      </c>
    </row>
    <row r="192" spans="3:18">
      <c r="C192">
        <f>_xlfn.XLOOKUP(D192,'Liste '!$H$2:$H$168,'Liste '!$I$2:$I$168,"-",0)</f>
        <v>0</v>
      </c>
      <c r="E192">
        <f>_xlfn.XLOOKUP(D192,'Liste '!$H$2:$H$168,'Liste '!$J$2:$J$168,"-",0)</f>
        <v>0</v>
      </c>
      <c r="F192" s="3">
        <f>_xlfn.XLOOKUP(D192,'Liste '!$H$2:$H$168,'Liste '!$K$2:$K$168,"-",0)</f>
        <v>0</v>
      </c>
      <c r="H192" s="3">
        <f t="shared" si="17"/>
        <v>0</v>
      </c>
      <c r="I192" s="3">
        <f t="shared" si="15"/>
        <v>0</v>
      </c>
      <c r="J192" s="3">
        <f t="shared" si="16"/>
        <v>100000</v>
      </c>
      <c r="K192" s="43">
        <f t="shared" si="12"/>
        <v>100000</v>
      </c>
      <c r="M192">
        <f t="shared" si="13"/>
        <v>0</v>
      </c>
      <c r="R192">
        <f t="shared" si="14"/>
        <v>0</v>
      </c>
    </row>
    <row r="193" spans="1:20">
      <c r="A193" s="46"/>
      <c r="B193" s="46"/>
      <c r="C193" s="46">
        <f>_xlfn.XLOOKUP(D193,'Liste '!$H$2:$H$168,'Liste '!$I$2:$I$168,"-",0)</f>
        <v>0</v>
      </c>
      <c r="D193" s="47"/>
      <c r="E193" s="45" t="s">
        <v>84</v>
      </c>
      <c r="F193" s="48">
        <f>_xlfn.XLOOKUP(D193,'Liste '!$H$2:$H$168,'Liste '!$K$2:$K$168,"-",0)</f>
        <v>0</v>
      </c>
      <c r="G193" s="46"/>
      <c r="H193" s="48">
        <f>SUM(H162:H192)</f>
        <v>0</v>
      </c>
      <c r="I193" s="48"/>
      <c r="J193" s="48"/>
      <c r="K193" s="49"/>
      <c r="L193" s="46"/>
      <c r="M193" s="46"/>
      <c r="N193" s="50"/>
      <c r="O193" s="50"/>
      <c r="P193" s="50"/>
      <c r="Q193" s="46"/>
      <c r="R193" s="46"/>
      <c r="S193" s="46"/>
      <c r="T193" s="46"/>
    </row>
    <row r="194" spans="1:20">
      <c r="C194">
        <f>_xlfn.XLOOKUP(D194,'Liste '!$H$2:$H$168,'Liste '!$I$2:$I$168,"-",0)</f>
        <v>0</v>
      </c>
      <c r="E194">
        <f>_xlfn.XLOOKUP(D194,'Liste '!$H$2:$H$168,'Liste '!$J$2:$J$168,"-",0)</f>
        <v>0</v>
      </c>
      <c r="F194" s="3">
        <f>_xlfn.XLOOKUP(D194,'Liste '!$H$2:$H$168,'Liste '!$K$2:$K$168,"-",0)</f>
        <v>0</v>
      </c>
      <c r="H194" s="3">
        <f t="shared" si="17"/>
        <v>0</v>
      </c>
      <c r="I194" s="3">
        <f>I192+H194</f>
        <v>0</v>
      </c>
      <c r="J194" s="3">
        <f>K192</f>
        <v>100000</v>
      </c>
      <c r="K194" s="43">
        <f t="shared" si="12"/>
        <v>100000</v>
      </c>
      <c r="M194">
        <f t="shared" si="13"/>
        <v>0</v>
      </c>
      <c r="R194">
        <f t="shared" si="14"/>
        <v>0</v>
      </c>
    </row>
    <row r="195" spans="1:20">
      <c r="C195">
        <f>_xlfn.XLOOKUP(D195,'Liste '!$H$2:$H$168,'Liste '!$I$2:$I$168,"-",0)</f>
        <v>0</v>
      </c>
      <c r="E195">
        <f>_xlfn.XLOOKUP(D195,'Liste '!$H$2:$H$168,'Liste '!$J$2:$J$168,"-",0)</f>
        <v>0</v>
      </c>
      <c r="F195" s="3">
        <f>_xlfn.XLOOKUP(D195,'Liste '!$H$2:$H$168,'Liste '!$K$2:$K$168,"-",0)</f>
        <v>0</v>
      </c>
      <c r="H195" s="3">
        <f t="shared" si="17"/>
        <v>0</v>
      </c>
      <c r="I195" s="3">
        <f t="shared" si="15"/>
        <v>0</v>
      </c>
      <c r="J195" s="3">
        <f t="shared" si="16"/>
        <v>100000</v>
      </c>
      <c r="K195" s="43">
        <f t="shared" si="12"/>
        <v>100000</v>
      </c>
      <c r="M195">
        <f t="shared" si="13"/>
        <v>0</v>
      </c>
      <c r="R195">
        <f t="shared" si="14"/>
        <v>0</v>
      </c>
    </row>
    <row r="196" spans="1:20">
      <c r="C196">
        <f>_xlfn.XLOOKUP(D196,'Liste '!$H$2:$H$168,'Liste '!$I$2:$I$168,"-",0)</f>
        <v>0</v>
      </c>
      <c r="E196">
        <f>_xlfn.XLOOKUP(D196,'Liste '!$H$2:$H$168,'Liste '!$J$2:$J$168,"-",0)</f>
        <v>0</v>
      </c>
      <c r="F196" s="3">
        <f>_xlfn.XLOOKUP(D196,'Liste '!$H$2:$H$168,'Liste '!$K$2:$K$168,"-",0)</f>
        <v>0</v>
      </c>
      <c r="H196" s="3">
        <f t="shared" si="17"/>
        <v>0</v>
      </c>
      <c r="I196" s="3">
        <f t="shared" si="15"/>
        <v>0</v>
      </c>
      <c r="J196" s="3">
        <f t="shared" si="16"/>
        <v>100000</v>
      </c>
      <c r="K196" s="43">
        <f t="shared" ref="K196:K260" si="18">J196-I196</f>
        <v>100000</v>
      </c>
      <c r="M196">
        <f t="shared" ref="M196:M260" si="19">L196-G196</f>
        <v>0</v>
      </c>
      <c r="R196">
        <f t="shared" ref="R196:R260" si="20">N196-O196</f>
        <v>0</v>
      </c>
    </row>
    <row r="197" spans="1:20">
      <c r="C197">
        <f>_xlfn.XLOOKUP(D197,'Liste '!$H$2:$H$168,'Liste '!$I$2:$I$168,"-",0)</f>
        <v>0</v>
      </c>
      <c r="E197">
        <f>_xlfn.XLOOKUP(D197,'Liste '!$H$2:$H$168,'Liste '!$J$2:$J$168,"-",0)</f>
        <v>0</v>
      </c>
      <c r="F197" s="3">
        <f>_xlfn.XLOOKUP(D197,'Liste '!$H$2:$H$168,'Liste '!$K$2:$K$168,"-",0)</f>
        <v>0</v>
      </c>
      <c r="H197" s="3">
        <f t="shared" si="17"/>
        <v>0</v>
      </c>
      <c r="I197" s="3">
        <f t="shared" si="15"/>
        <v>0</v>
      </c>
      <c r="J197" s="3">
        <f t="shared" si="16"/>
        <v>100000</v>
      </c>
      <c r="K197" s="43">
        <f t="shared" si="18"/>
        <v>100000</v>
      </c>
      <c r="M197">
        <f t="shared" si="19"/>
        <v>0</v>
      </c>
      <c r="R197">
        <f t="shared" si="20"/>
        <v>0</v>
      </c>
    </row>
    <row r="198" spans="1:20">
      <c r="C198">
        <f>_xlfn.XLOOKUP(D198,'Liste '!$H$2:$H$168,'Liste '!$I$2:$I$168,"-",0)</f>
        <v>0</v>
      </c>
      <c r="E198">
        <f>_xlfn.XLOOKUP(D198,'Liste '!$H$2:$H$168,'Liste '!$J$2:$J$168,"-",0)</f>
        <v>0</v>
      </c>
      <c r="F198" s="3">
        <f>_xlfn.XLOOKUP(D198,'Liste '!$H$2:$H$168,'Liste '!$K$2:$K$168,"-",0)</f>
        <v>0</v>
      </c>
      <c r="H198" s="3">
        <f t="shared" si="17"/>
        <v>0</v>
      </c>
      <c r="I198" s="3">
        <f t="shared" ref="I198:I262" si="21">I197+H198</f>
        <v>0</v>
      </c>
      <c r="J198" s="3">
        <f t="shared" ref="J198:J262" si="22">K197</f>
        <v>100000</v>
      </c>
      <c r="K198" s="43">
        <f t="shared" si="18"/>
        <v>100000</v>
      </c>
      <c r="M198">
        <f t="shared" si="19"/>
        <v>0</v>
      </c>
      <c r="R198">
        <f t="shared" si="20"/>
        <v>0</v>
      </c>
    </row>
    <row r="199" spans="1:20">
      <c r="C199">
        <f>_xlfn.XLOOKUP(D199,'Liste '!$H$2:$H$168,'Liste '!$I$2:$I$168,"-",0)</f>
        <v>0</v>
      </c>
      <c r="E199">
        <f>_xlfn.XLOOKUP(D199,'Liste '!$H$2:$H$168,'Liste '!$J$2:$J$168,"-",0)</f>
        <v>0</v>
      </c>
      <c r="F199" s="3">
        <f>_xlfn.XLOOKUP(D199,'Liste '!$H$2:$H$168,'Liste '!$K$2:$K$168,"-",0)</f>
        <v>0</v>
      </c>
      <c r="H199" s="3">
        <f t="shared" ref="H199:H263" si="23">F199*G199</f>
        <v>0</v>
      </c>
      <c r="I199" s="3">
        <f t="shared" si="21"/>
        <v>0</v>
      </c>
      <c r="J199" s="3">
        <f t="shared" si="22"/>
        <v>100000</v>
      </c>
      <c r="K199" s="43">
        <f t="shared" si="18"/>
        <v>100000</v>
      </c>
      <c r="M199">
        <f t="shared" si="19"/>
        <v>0</v>
      </c>
      <c r="R199">
        <f t="shared" si="20"/>
        <v>0</v>
      </c>
    </row>
    <row r="200" spans="1:20">
      <c r="C200">
        <f>_xlfn.XLOOKUP(D200,'Liste '!$H$2:$H$168,'Liste '!$I$2:$I$168,"-",0)</f>
        <v>0</v>
      </c>
      <c r="E200">
        <f>_xlfn.XLOOKUP(D200,'Liste '!$H$2:$H$168,'Liste '!$J$2:$J$168,"-",0)</f>
        <v>0</v>
      </c>
      <c r="F200" s="3">
        <f>_xlfn.XLOOKUP(D200,'Liste '!$H$2:$H$168,'Liste '!$K$2:$K$168,"-",0)</f>
        <v>0</v>
      </c>
      <c r="H200" s="3">
        <f t="shared" si="23"/>
        <v>0</v>
      </c>
      <c r="I200" s="3">
        <f t="shared" si="21"/>
        <v>0</v>
      </c>
      <c r="J200" s="3">
        <f t="shared" si="22"/>
        <v>100000</v>
      </c>
      <c r="K200" s="43">
        <f t="shared" si="18"/>
        <v>100000</v>
      </c>
      <c r="M200">
        <f t="shared" si="19"/>
        <v>0</v>
      </c>
      <c r="R200">
        <f t="shared" si="20"/>
        <v>0</v>
      </c>
    </row>
    <row r="201" spans="1:20">
      <c r="C201">
        <f>_xlfn.XLOOKUP(D201,'Liste '!$H$2:$H$168,'Liste '!$I$2:$I$168,"-",0)</f>
        <v>0</v>
      </c>
      <c r="E201">
        <f>_xlfn.XLOOKUP(D201,'Liste '!$H$2:$H$168,'Liste '!$J$2:$J$168,"-",0)</f>
        <v>0</v>
      </c>
      <c r="F201" s="3">
        <f>_xlfn.XLOOKUP(D201,'Liste '!$H$2:$H$168,'Liste '!$K$2:$K$168,"-",0)</f>
        <v>0</v>
      </c>
      <c r="H201" s="3">
        <f t="shared" si="23"/>
        <v>0</v>
      </c>
      <c r="I201" s="3">
        <f t="shared" si="21"/>
        <v>0</v>
      </c>
      <c r="J201" s="3">
        <f t="shared" si="22"/>
        <v>100000</v>
      </c>
      <c r="K201" s="43">
        <f t="shared" si="18"/>
        <v>100000</v>
      </c>
      <c r="M201">
        <f t="shared" si="19"/>
        <v>0</v>
      </c>
      <c r="R201">
        <f t="shared" si="20"/>
        <v>0</v>
      </c>
    </row>
    <row r="202" spans="1:20">
      <c r="C202">
        <f>_xlfn.XLOOKUP(D202,'Liste '!$H$2:$H$168,'Liste '!$I$2:$I$168,"-",0)</f>
        <v>0</v>
      </c>
      <c r="E202">
        <f>_xlfn.XLOOKUP(D202,'Liste '!$H$2:$H$168,'Liste '!$J$2:$J$168,"-",0)</f>
        <v>0</v>
      </c>
      <c r="F202" s="3">
        <f>_xlfn.XLOOKUP(D202,'Liste '!$H$2:$H$168,'Liste '!$K$2:$K$168,"-",0)</f>
        <v>0</v>
      </c>
      <c r="H202" s="3">
        <f t="shared" si="23"/>
        <v>0</v>
      </c>
      <c r="I202" s="3">
        <f t="shared" si="21"/>
        <v>0</v>
      </c>
      <c r="J202" s="3">
        <f t="shared" si="22"/>
        <v>100000</v>
      </c>
      <c r="K202" s="43">
        <f t="shared" si="18"/>
        <v>100000</v>
      </c>
      <c r="M202">
        <f t="shared" si="19"/>
        <v>0</v>
      </c>
      <c r="R202">
        <f t="shared" si="20"/>
        <v>0</v>
      </c>
    </row>
    <row r="203" spans="1:20">
      <c r="C203">
        <f>_xlfn.XLOOKUP(D203,'Liste '!$H$2:$H$168,'Liste '!$I$2:$I$168,"-",0)</f>
        <v>0</v>
      </c>
      <c r="E203">
        <f>_xlfn.XLOOKUP(D203,'Liste '!$H$2:$H$168,'Liste '!$J$2:$J$168,"-",0)</f>
        <v>0</v>
      </c>
      <c r="F203" s="3">
        <f>_xlfn.XLOOKUP(D203,'Liste '!$H$2:$H$168,'Liste '!$K$2:$K$168,"-",0)</f>
        <v>0</v>
      </c>
      <c r="H203" s="3">
        <f t="shared" si="23"/>
        <v>0</v>
      </c>
      <c r="I203" s="3">
        <f t="shared" si="21"/>
        <v>0</v>
      </c>
      <c r="J203" s="3">
        <f t="shared" si="22"/>
        <v>100000</v>
      </c>
      <c r="K203" s="43">
        <f t="shared" si="18"/>
        <v>100000</v>
      </c>
      <c r="M203">
        <f t="shared" si="19"/>
        <v>0</v>
      </c>
      <c r="R203">
        <f t="shared" si="20"/>
        <v>0</v>
      </c>
    </row>
    <row r="204" spans="1:20">
      <c r="C204">
        <f>_xlfn.XLOOKUP(D204,'Liste '!$H$2:$H$168,'Liste '!$I$2:$I$168,"-",0)</f>
        <v>0</v>
      </c>
      <c r="E204">
        <f>_xlfn.XLOOKUP(D204,'Liste '!$H$2:$H$168,'Liste '!$J$2:$J$168,"-",0)</f>
        <v>0</v>
      </c>
      <c r="F204" s="3">
        <f>_xlfn.XLOOKUP(D204,'Liste '!$H$2:$H$168,'Liste '!$K$2:$K$168,"-",0)</f>
        <v>0</v>
      </c>
      <c r="H204" s="3">
        <f t="shared" si="23"/>
        <v>0</v>
      </c>
      <c r="I204" s="3">
        <f t="shared" si="21"/>
        <v>0</v>
      </c>
      <c r="J204" s="3">
        <f t="shared" si="22"/>
        <v>100000</v>
      </c>
      <c r="K204" s="43">
        <f t="shared" si="18"/>
        <v>100000</v>
      </c>
      <c r="M204">
        <f t="shared" si="19"/>
        <v>0</v>
      </c>
      <c r="R204">
        <f t="shared" si="20"/>
        <v>0</v>
      </c>
    </row>
    <row r="205" spans="1:20">
      <c r="C205">
        <f>_xlfn.XLOOKUP(D205,'Liste '!$H$2:$H$168,'Liste '!$I$2:$I$168,"-",0)</f>
        <v>0</v>
      </c>
      <c r="E205">
        <f>_xlfn.XLOOKUP(D205,'Liste '!$H$2:$H$168,'Liste '!$J$2:$J$168,"-",0)</f>
        <v>0</v>
      </c>
      <c r="F205" s="3">
        <f>_xlfn.XLOOKUP(D205,'Liste '!$H$2:$H$168,'Liste '!$K$2:$K$168,"-",0)</f>
        <v>0</v>
      </c>
      <c r="H205" s="3">
        <f t="shared" si="23"/>
        <v>0</v>
      </c>
      <c r="I205" s="3">
        <f t="shared" si="21"/>
        <v>0</v>
      </c>
      <c r="J205" s="3">
        <f t="shared" si="22"/>
        <v>100000</v>
      </c>
      <c r="K205" s="43">
        <f t="shared" si="18"/>
        <v>100000</v>
      </c>
      <c r="M205">
        <f t="shared" si="19"/>
        <v>0</v>
      </c>
      <c r="R205">
        <f t="shared" si="20"/>
        <v>0</v>
      </c>
    </row>
    <row r="206" spans="1:20">
      <c r="C206">
        <f>_xlfn.XLOOKUP(D206,'Liste '!$H$2:$H$168,'Liste '!$I$2:$I$168,"-",0)</f>
        <v>0</v>
      </c>
      <c r="E206">
        <f>_xlfn.XLOOKUP(D206,'Liste '!$H$2:$H$168,'Liste '!$J$2:$J$168,"-",0)</f>
        <v>0</v>
      </c>
      <c r="F206" s="3">
        <f>_xlfn.XLOOKUP(D206,'Liste '!$H$2:$H$168,'Liste '!$K$2:$K$168,"-",0)</f>
        <v>0</v>
      </c>
      <c r="H206" s="3">
        <f t="shared" si="23"/>
        <v>0</v>
      </c>
      <c r="I206" s="3">
        <f t="shared" si="21"/>
        <v>0</v>
      </c>
      <c r="J206" s="3">
        <f t="shared" si="22"/>
        <v>100000</v>
      </c>
      <c r="K206" s="43">
        <f t="shared" si="18"/>
        <v>100000</v>
      </c>
      <c r="M206">
        <f t="shared" si="19"/>
        <v>0</v>
      </c>
      <c r="R206">
        <f t="shared" si="20"/>
        <v>0</v>
      </c>
    </row>
    <row r="207" spans="1:20">
      <c r="C207">
        <f>_xlfn.XLOOKUP(D207,'Liste '!$H$2:$H$168,'Liste '!$I$2:$I$168,"-",0)</f>
        <v>0</v>
      </c>
      <c r="E207">
        <f>_xlfn.XLOOKUP(D207,'Liste '!$H$2:$H$168,'Liste '!$J$2:$J$168,"-",0)</f>
        <v>0</v>
      </c>
      <c r="F207" s="3">
        <f>_xlfn.XLOOKUP(D207,'Liste '!$H$2:$H$168,'Liste '!$K$2:$K$168,"-",0)</f>
        <v>0</v>
      </c>
      <c r="H207" s="3">
        <f t="shared" si="23"/>
        <v>0</v>
      </c>
      <c r="I207" s="3">
        <f t="shared" si="21"/>
        <v>0</v>
      </c>
      <c r="J207" s="3">
        <f t="shared" si="22"/>
        <v>100000</v>
      </c>
      <c r="K207" s="43">
        <f t="shared" si="18"/>
        <v>100000</v>
      </c>
      <c r="M207">
        <f t="shared" si="19"/>
        <v>0</v>
      </c>
      <c r="R207">
        <f t="shared" si="20"/>
        <v>0</v>
      </c>
    </row>
    <row r="208" spans="1:20">
      <c r="C208">
        <f>_xlfn.XLOOKUP(D208,'Liste '!$H$2:$H$168,'Liste '!$I$2:$I$168,"-",0)</f>
        <v>0</v>
      </c>
      <c r="E208">
        <f>_xlfn.XLOOKUP(D208,'Liste '!$H$2:$H$168,'Liste '!$J$2:$J$168,"-",0)</f>
        <v>0</v>
      </c>
      <c r="F208" s="3">
        <f>_xlfn.XLOOKUP(D208,'Liste '!$H$2:$H$168,'Liste '!$K$2:$K$168,"-",0)</f>
        <v>0</v>
      </c>
      <c r="H208" s="3">
        <f t="shared" si="23"/>
        <v>0</v>
      </c>
      <c r="I208" s="3">
        <f t="shared" si="21"/>
        <v>0</v>
      </c>
      <c r="J208" s="3">
        <f t="shared" si="22"/>
        <v>100000</v>
      </c>
      <c r="K208" s="43">
        <f t="shared" si="18"/>
        <v>100000</v>
      </c>
      <c r="M208">
        <f t="shared" si="19"/>
        <v>0</v>
      </c>
      <c r="R208">
        <f t="shared" si="20"/>
        <v>0</v>
      </c>
    </row>
    <row r="209" spans="3:18">
      <c r="C209">
        <f>_xlfn.XLOOKUP(D209,'Liste '!$H$2:$H$168,'Liste '!$I$2:$I$168,"-",0)</f>
        <v>0</v>
      </c>
      <c r="E209">
        <f>_xlfn.XLOOKUP(D209,'Liste '!$H$2:$H$168,'Liste '!$J$2:$J$168,"-",0)</f>
        <v>0</v>
      </c>
      <c r="F209" s="3">
        <f>_xlfn.XLOOKUP(D209,'Liste '!$H$2:$H$168,'Liste '!$K$2:$K$168,"-",0)</f>
        <v>0</v>
      </c>
      <c r="H209" s="3">
        <f t="shared" si="23"/>
        <v>0</v>
      </c>
      <c r="I209" s="3">
        <f t="shared" si="21"/>
        <v>0</v>
      </c>
      <c r="J209" s="3">
        <f t="shared" si="22"/>
        <v>100000</v>
      </c>
      <c r="K209" s="43">
        <f t="shared" si="18"/>
        <v>100000</v>
      </c>
      <c r="M209">
        <f t="shared" si="19"/>
        <v>0</v>
      </c>
      <c r="R209">
        <f t="shared" si="20"/>
        <v>0</v>
      </c>
    </row>
    <row r="210" spans="3:18">
      <c r="C210">
        <f>_xlfn.XLOOKUP(D210,'Liste '!$H$2:$H$168,'Liste '!$I$2:$I$168,"-",0)</f>
        <v>0</v>
      </c>
      <c r="E210">
        <f>_xlfn.XLOOKUP(D210,'Liste '!$H$2:$H$168,'Liste '!$J$2:$J$168,"-",0)</f>
        <v>0</v>
      </c>
      <c r="F210" s="3">
        <f>_xlfn.XLOOKUP(D210,'Liste '!$H$2:$H$168,'Liste '!$K$2:$K$168,"-",0)</f>
        <v>0</v>
      </c>
      <c r="H210" s="3">
        <f t="shared" si="23"/>
        <v>0</v>
      </c>
      <c r="I210" s="3">
        <f t="shared" si="21"/>
        <v>0</v>
      </c>
      <c r="J210" s="3">
        <f t="shared" si="22"/>
        <v>100000</v>
      </c>
      <c r="K210" s="43">
        <f t="shared" si="18"/>
        <v>100000</v>
      </c>
      <c r="M210">
        <f t="shared" si="19"/>
        <v>0</v>
      </c>
      <c r="R210">
        <f t="shared" si="20"/>
        <v>0</v>
      </c>
    </row>
    <row r="211" spans="3:18">
      <c r="C211">
        <f>_xlfn.XLOOKUP(D211,'Liste '!$H$2:$H$168,'Liste '!$I$2:$I$168,"-",0)</f>
        <v>0</v>
      </c>
      <c r="E211">
        <f>_xlfn.XLOOKUP(D211,'Liste '!$H$2:$H$168,'Liste '!$J$2:$J$168,"-",0)</f>
        <v>0</v>
      </c>
      <c r="F211" s="3">
        <f>_xlfn.XLOOKUP(D211,'Liste '!$H$2:$H$168,'Liste '!$K$2:$K$168,"-",0)</f>
        <v>0</v>
      </c>
      <c r="H211" s="3">
        <f t="shared" si="23"/>
        <v>0</v>
      </c>
      <c r="I211" s="3">
        <f t="shared" si="21"/>
        <v>0</v>
      </c>
      <c r="J211" s="3">
        <f t="shared" si="22"/>
        <v>100000</v>
      </c>
      <c r="K211" s="43">
        <f t="shared" si="18"/>
        <v>100000</v>
      </c>
      <c r="M211">
        <f t="shared" si="19"/>
        <v>0</v>
      </c>
      <c r="R211">
        <f t="shared" si="20"/>
        <v>0</v>
      </c>
    </row>
    <row r="212" spans="3:18">
      <c r="C212">
        <f>_xlfn.XLOOKUP(D212,'Liste '!$H$2:$H$168,'Liste '!$I$2:$I$168,"-",0)</f>
        <v>0</v>
      </c>
      <c r="E212">
        <f>_xlfn.XLOOKUP(D212,'Liste '!$H$2:$H$168,'Liste '!$J$2:$J$168,"-",0)</f>
        <v>0</v>
      </c>
      <c r="F212" s="3">
        <f>_xlfn.XLOOKUP(D212,'Liste '!$H$2:$H$168,'Liste '!$K$2:$K$168,"-",0)</f>
        <v>0</v>
      </c>
      <c r="H212" s="3">
        <f t="shared" si="23"/>
        <v>0</v>
      </c>
      <c r="I212" s="3">
        <f t="shared" si="21"/>
        <v>0</v>
      </c>
      <c r="J212" s="3">
        <f t="shared" si="22"/>
        <v>100000</v>
      </c>
      <c r="K212" s="43">
        <f t="shared" si="18"/>
        <v>100000</v>
      </c>
      <c r="M212">
        <f t="shared" si="19"/>
        <v>0</v>
      </c>
      <c r="R212">
        <f t="shared" si="20"/>
        <v>0</v>
      </c>
    </row>
    <row r="213" spans="3:18">
      <c r="C213">
        <f>_xlfn.XLOOKUP(D213,'Liste '!$H$2:$H$168,'Liste '!$I$2:$I$168,"-",0)</f>
        <v>0</v>
      </c>
      <c r="E213">
        <f>_xlfn.XLOOKUP(D213,'Liste '!$H$2:$H$168,'Liste '!$J$2:$J$168,"-",0)</f>
        <v>0</v>
      </c>
      <c r="F213" s="3">
        <f>_xlfn.XLOOKUP(D213,'Liste '!$H$2:$H$168,'Liste '!$K$2:$K$168,"-",0)</f>
        <v>0</v>
      </c>
      <c r="H213" s="3">
        <f t="shared" si="23"/>
        <v>0</v>
      </c>
      <c r="I213" s="3">
        <f t="shared" si="21"/>
        <v>0</v>
      </c>
      <c r="J213" s="3">
        <f t="shared" si="22"/>
        <v>100000</v>
      </c>
      <c r="K213" s="43">
        <f t="shared" si="18"/>
        <v>100000</v>
      </c>
      <c r="M213">
        <f t="shared" si="19"/>
        <v>0</v>
      </c>
      <c r="R213">
        <f t="shared" si="20"/>
        <v>0</v>
      </c>
    </row>
    <row r="214" spans="3:18">
      <c r="C214">
        <f>_xlfn.XLOOKUP(D214,'Liste '!$H$2:$H$168,'Liste '!$I$2:$I$168,"-",0)</f>
        <v>0</v>
      </c>
      <c r="E214">
        <f>_xlfn.XLOOKUP(D214,'Liste '!$H$2:$H$168,'Liste '!$J$2:$J$168,"-",0)</f>
        <v>0</v>
      </c>
      <c r="F214" s="3">
        <f>_xlfn.XLOOKUP(D214,'Liste '!$H$2:$H$168,'Liste '!$K$2:$K$168,"-",0)</f>
        <v>0</v>
      </c>
      <c r="H214" s="3">
        <f t="shared" si="23"/>
        <v>0</v>
      </c>
      <c r="I214" s="3">
        <f t="shared" si="21"/>
        <v>0</v>
      </c>
      <c r="J214" s="3">
        <f t="shared" si="22"/>
        <v>100000</v>
      </c>
      <c r="K214" s="43">
        <f t="shared" si="18"/>
        <v>100000</v>
      </c>
      <c r="M214">
        <f t="shared" si="19"/>
        <v>0</v>
      </c>
      <c r="R214">
        <f t="shared" si="20"/>
        <v>0</v>
      </c>
    </row>
    <row r="215" spans="3:18">
      <c r="C215">
        <f>_xlfn.XLOOKUP(D215,'Liste '!$H$2:$H$168,'Liste '!$I$2:$I$168,"-",0)</f>
        <v>0</v>
      </c>
      <c r="E215">
        <f>_xlfn.XLOOKUP(D215,'Liste '!$H$2:$H$168,'Liste '!$J$2:$J$168,"-",0)</f>
        <v>0</v>
      </c>
      <c r="F215" s="3">
        <f>_xlfn.XLOOKUP(D215,'Liste '!$H$2:$H$168,'Liste '!$K$2:$K$168,"-",0)</f>
        <v>0</v>
      </c>
      <c r="H215" s="3">
        <f t="shared" si="23"/>
        <v>0</v>
      </c>
      <c r="I215" s="3">
        <f t="shared" si="21"/>
        <v>0</v>
      </c>
      <c r="J215" s="3">
        <f t="shared" si="22"/>
        <v>100000</v>
      </c>
      <c r="K215" s="43">
        <f t="shared" si="18"/>
        <v>100000</v>
      </c>
      <c r="M215">
        <f t="shared" si="19"/>
        <v>0</v>
      </c>
      <c r="R215">
        <f t="shared" si="20"/>
        <v>0</v>
      </c>
    </row>
    <row r="216" spans="3:18">
      <c r="C216">
        <f>_xlfn.XLOOKUP(D216,'Liste '!$H$2:$H$168,'Liste '!$I$2:$I$168,"-",0)</f>
        <v>0</v>
      </c>
      <c r="E216">
        <f>_xlfn.XLOOKUP(D216,'Liste '!$H$2:$H$168,'Liste '!$J$2:$J$168,"-",0)</f>
        <v>0</v>
      </c>
      <c r="F216" s="3">
        <f>_xlfn.XLOOKUP(D216,'Liste '!$H$2:$H$168,'Liste '!$K$2:$K$168,"-",0)</f>
        <v>0</v>
      </c>
      <c r="H216" s="3">
        <f t="shared" si="23"/>
        <v>0</v>
      </c>
      <c r="I216" s="3">
        <f t="shared" si="21"/>
        <v>0</v>
      </c>
      <c r="J216" s="3">
        <f t="shared" si="22"/>
        <v>100000</v>
      </c>
      <c r="K216" s="43">
        <f t="shared" si="18"/>
        <v>100000</v>
      </c>
      <c r="M216">
        <f t="shared" si="19"/>
        <v>0</v>
      </c>
      <c r="R216">
        <f t="shared" si="20"/>
        <v>0</v>
      </c>
    </row>
    <row r="217" spans="3:18">
      <c r="C217">
        <f>_xlfn.XLOOKUP(D217,'Liste '!$H$2:$H$168,'Liste '!$I$2:$I$168,"-",0)</f>
        <v>0</v>
      </c>
      <c r="E217">
        <f>_xlfn.XLOOKUP(D217,'Liste '!$H$2:$H$168,'Liste '!$J$2:$J$168,"-",0)</f>
        <v>0</v>
      </c>
      <c r="F217" s="3">
        <f>_xlfn.XLOOKUP(D217,'Liste '!$H$2:$H$168,'Liste '!$K$2:$K$168,"-",0)</f>
        <v>0</v>
      </c>
      <c r="H217" s="3">
        <f t="shared" si="23"/>
        <v>0</v>
      </c>
      <c r="I217" s="3">
        <f t="shared" si="21"/>
        <v>0</v>
      </c>
      <c r="J217" s="3">
        <f t="shared" si="22"/>
        <v>100000</v>
      </c>
      <c r="K217" s="43">
        <f t="shared" si="18"/>
        <v>100000</v>
      </c>
      <c r="M217">
        <f t="shared" si="19"/>
        <v>0</v>
      </c>
      <c r="R217">
        <f t="shared" si="20"/>
        <v>0</v>
      </c>
    </row>
    <row r="218" spans="3:18">
      <c r="C218">
        <f>_xlfn.XLOOKUP(D218,'Liste '!$H$2:$H$168,'Liste '!$I$2:$I$168,"-",0)</f>
        <v>0</v>
      </c>
      <c r="E218">
        <f>_xlfn.XLOOKUP(D218,'Liste '!$H$2:$H$168,'Liste '!$J$2:$J$168,"-",0)</f>
        <v>0</v>
      </c>
      <c r="F218" s="3">
        <f>_xlfn.XLOOKUP(D218,'Liste '!$H$2:$H$168,'Liste '!$K$2:$K$168,"-",0)</f>
        <v>0</v>
      </c>
      <c r="H218" s="3">
        <f t="shared" si="23"/>
        <v>0</v>
      </c>
      <c r="I218" s="3">
        <f t="shared" si="21"/>
        <v>0</v>
      </c>
      <c r="J218" s="3">
        <f t="shared" si="22"/>
        <v>100000</v>
      </c>
      <c r="K218" s="43">
        <f t="shared" si="18"/>
        <v>100000</v>
      </c>
      <c r="M218">
        <f t="shared" si="19"/>
        <v>0</v>
      </c>
      <c r="R218">
        <f t="shared" si="20"/>
        <v>0</v>
      </c>
    </row>
    <row r="219" spans="3:18">
      <c r="C219">
        <f>_xlfn.XLOOKUP(D219,'Liste '!$H$2:$H$168,'Liste '!$I$2:$I$168,"-",0)</f>
        <v>0</v>
      </c>
      <c r="E219">
        <f>_xlfn.XLOOKUP(D219,'Liste '!$H$2:$H$168,'Liste '!$J$2:$J$168,"-",0)</f>
        <v>0</v>
      </c>
      <c r="F219" s="3">
        <f>_xlfn.XLOOKUP(D219,'Liste '!$H$2:$H$168,'Liste '!$K$2:$K$168,"-",0)</f>
        <v>0</v>
      </c>
      <c r="H219" s="3">
        <f t="shared" si="23"/>
        <v>0</v>
      </c>
      <c r="I219" s="3">
        <f t="shared" si="21"/>
        <v>0</v>
      </c>
      <c r="J219" s="3">
        <f t="shared" si="22"/>
        <v>100000</v>
      </c>
      <c r="K219" s="43">
        <f t="shared" si="18"/>
        <v>100000</v>
      </c>
      <c r="M219">
        <f t="shared" si="19"/>
        <v>0</v>
      </c>
      <c r="R219">
        <f t="shared" si="20"/>
        <v>0</v>
      </c>
    </row>
    <row r="220" spans="3:18">
      <c r="C220">
        <f>_xlfn.XLOOKUP(D220,'Liste '!$H$2:$H$168,'Liste '!$I$2:$I$168,"-",0)</f>
        <v>0</v>
      </c>
      <c r="E220">
        <f>_xlfn.XLOOKUP(D220,'Liste '!$H$2:$H$168,'Liste '!$J$2:$J$168,"-",0)</f>
        <v>0</v>
      </c>
      <c r="F220" s="3">
        <f>_xlfn.XLOOKUP(D220,'Liste '!$H$2:$H$168,'Liste '!$K$2:$K$168,"-",0)</f>
        <v>0</v>
      </c>
      <c r="H220" s="3">
        <f t="shared" si="23"/>
        <v>0</v>
      </c>
      <c r="I220" s="3">
        <f t="shared" si="21"/>
        <v>0</v>
      </c>
      <c r="J220" s="3">
        <f t="shared" si="22"/>
        <v>100000</v>
      </c>
      <c r="K220" s="43">
        <f t="shared" si="18"/>
        <v>100000</v>
      </c>
      <c r="M220">
        <f t="shared" si="19"/>
        <v>0</v>
      </c>
      <c r="R220">
        <f t="shared" si="20"/>
        <v>0</v>
      </c>
    </row>
    <row r="221" spans="3:18">
      <c r="C221">
        <f>_xlfn.XLOOKUP(D221,'Liste '!$H$2:$H$168,'Liste '!$I$2:$I$168,"-",0)</f>
        <v>0</v>
      </c>
      <c r="E221">
        <f>_xlfn.XLOOKUP(D221,'Liste '!$H$2:$H$168,'Liste '!$J$2:$J$168,"-",0)</f>
        <v>0</v>
      </c>
      <c r="F221" s="3">
        <f>_xlfn.XLOOKUP(D221,'Liste '!$H$2:$H$168,'Liste '!$K$2:$K$168,"-",0)</f>
        <v>0</v>
      </c>
      <c r="H221" s="3">
        <f t="shared" si="23"/>
        <v>0</v>
      </c>
      <c r="I221" s="3">
        <f t="shared" si="21"/>
        <v>0</v>
      </c>
      <c r="J221" s="3">
        <f t="shared" si="22"/>
        <v>100000</v>
      </c>
      <c r="K221" s="43">
        <f t="shared" si="18"/>
        <v>100000</v>
      </c>
      <c r="M221">
        <f t="shared" si="19"/>
        <v>0</v>
      </c>
      <c r="R221">
        <f t="shared" si="20"/>
        <v>0</v>
      </c>
    </row>
    <row r="222" spans="3:18">
      <c r="C222">
        <f>_xlfn.XLOOKUP(D222,'Liste '!$H$2:$H$168,'Liste '!$I$2:$I$168,"-",0)</f>
        <v>0</v>
      </c>
      <c r="E222">
        <f>_xlfn.XLOOKUP(D222,'Liste '!$H$2:$H$168,'Liste '!$J$2:$J$168,"-",0)</f>
        <v>0</v>
      </c>
      <c r="F222" s="3">
        <f>_xlfn.XLOOKUP(D222,'Liste '!$H$2:$H$168,'Liste '!$K$2:$K$168,"-",0)</f>
        <v>0</v>
      </c>
      <c r="H222" s="3">
        <f t="shared" si="23"/>
        <v>0</v>
      </c>
      <c r="I222" s="3">
        <f t="shared" si="21"/>
        <v>0</v>
      </c>
      <c r="J222" s="3">
        <f t="shared" si="22"/>
        <v>100000</v>
      </c>
      <c r="K222" s="43">
        <f t="shared" si="18"/>
        <v>100000</v>
      </c>
      <c r="M222">
        <f t="shared" si="19"/>
        <v>0</v>
      </c>
      <c r="R222">
        <f t="shared" si="20"/>
        <v>0</v>
      </c>
    </row>
    <row r="223" spans="3:18">
      <c r="C223">
        <f>_xlfn.XLOOKUP(D223,'Liste '!$H$2:$H$168,'Liste '!$I$2:$I$168,"-",0)</f>
        <v>0</v>
      </c>
      <c r="E223">
        <f>_xlfn.XLOOKUP(D223,'Liste '!$H$2:$H$168,'Liste '!$J$2:$J$168,"-",0)</f>
        <v>0</v>
      </c>
      <c r="F223" s="3">
        <f>_xlfn.XLOOKUP(D223,'Liste '!$H$2:$H$168,'Liste '!$K$2:$K$168,"-",0)</f>
        <v>0</v>
      </c>
      <c r="H223" s="3">
        <f>$F$2*$G$2</f>
        <v>0</v>
      </c>
      <c r="I223" s="3">
        <f>I222+H223</f>
        <v>0</v>
      </c>
      <c r="J223" s="3">
        <f t="shared" si="22"/>
        <v>100000</v>
      </c>
      <c r="K223" s="43">
        <f>J223-I223</f>
        <v>100000</v>
      </c>
      <c r="M223">
        <f>L223-G223</f>
        <v>0</v>
      </c>
      <c r="R223">
        <f>N223-O223</f>
        <v>0</v>
      </c>
    </row>
    <row r="224" spans="3:18">
      <c r="C224">
        <f>_xlfn.XLOOKUP(D224,'Liste '!$H$2:$H$168,'Liste '!$I$2:$I$168,"-",0)</f>
        <v>0</v>
      </c>
      <c r="E224">
        <f>_xlfn.XLOOKUP(D224,'Liste '!$H$2:$H$168,'Liste '!$J$2:$J$168,"-",0)</f>
        <v>0</v>
      </c>
      <c r="F224" s="3">
        <f>_xlfn.XLOOKUP(D224,'Liste '!$H$2:$H$168,'Liste '!$K$2:$K$168,"-",0)</f>
        <v>0</v>
      </c>
      <c r="H224" s="3">
        <f t="shared" si="23"/>
        <v>0</v>
      </c>
      <c r="I224" s="3">
        <f>I222+H224</f>
        <v>0</v>
      </c>
      <c r="J224" s="3">
        <f>K222</f>
        <v>100000</v>
      </c>
      <c r="K224" s="43">
        <f t="shared" si="18"/>
        <v>100000</v>
      </c>
      <c r="M224">
        <f t="shared" si="19"/>
        <v>0</v>
      </c>
      <c r="R224">
        <f t="shared" si="20"/>
        <v>0</v>
      </c>
    </row>
    <row r="225" spans="1:20">
      <c r="A225" s="46"/>
      <c r="B225" s="46"/>
      <c r="C225" s="46">
        <f>_xlfn.XLOOKUP(D225,'Liste '!$H$2:$H$168,'Liste '!$I$2:$I$168,"-",0)</f>
        <v>0</v>
      </c>
      <c r="D225" s="47"/>
      <c r="E225" s="45" t="s">
        <v>85</v>
      </c>
      <c r="F225" s="48">
        <f>_xlfn.XLOOKUP(D225,'Liste '!$H$2:$H$168,'Liste '!$K$2:$K$168,"-",0)</f>
        <v>0</v>
      </c>
      <c r="G225" s="46"/>
      <c r="H225" s="48">
        <f>SUM(H194:H224)</f>
        <v>0</v>
      </c>
      <c r="I225" s="48"/>
      <c r="J225" s="48"/>
      <c r="K225" s="49"/>
      <c r="L225" s="46"/>
      <c r="M225" s="46"/>
      <c r="N225" s="50"/>
      <c r="O225" s="50"/>
      <c r="P225" s="50"/>
      <c r="Q225" s="46"/>
      <c r="R225" s="46"/>
      <c r="S225" s="46"/>
      <c r="T225" s="46"/>
    </row>
    <row r="226" spans="1:20">
      <c r="C226">
        <f>_xlfn.XLOOKUP(D226,'Liste '!$H$2:$H$168,'Liste '!$I$2:$I$168,"-",0)</f>
        <v>0</v>
      </c>
      <c r="E226">
        <f>_xlfn.XLOOKUP(D226,'Liste '!$H$2:$H$168,'Liste '!$J$2:$J$168,"-",0)</f>
        <v>0</v>
      </c>
      <c r="F226" s="3">
        <f>_xlfn.XLOOKUP(D226,'Liste '!$H$2:$H$168,'Liste '!$K$2:$K$168,"-",0)</f>
        <v>0</v>
      </c>
      <c r="H226" s="3">
        <f t="shared" si="23"/>
        <v>0</v>
      </c>
      <c r="I226" s="3">
        <f>I224+H226</f>
        <v>0</v>
      </c>
      <c r="J226" s="3">
        <f>K224</f>
        <v>100000</v>
      </c>
      <c r="K226" s="43">
        <f t="shared" si="18"/>
        <v>100000</v>
      </c>
      <c r="M226">
        <f t="shared" si="19"/>
        <v>0</v>
      </c>
      <c r="R226">
        <f t="shared" si="20"/>
        <v>0</v>
      </c>
    </row>
    <row r="227" spans="1:20">
      <c r="C227">
        <f>_xlfn.XLOOKUP(D227,'Liste '!$H$2:$H$168,'Liste '!$I$2:$I$168,"-",0)</f>
        <v>0</v>
      </c>
      <c r="E227">
        <f>_xlfn.XLOOKUP(D227,'Liste '!$H$2:$H$168,'Liste '!$J$2:$J$168,"-",0)</f>
        <v>0</v>
      </c>
      <c r="F227" s="3">
        <f>_xlfn.XLOOKUP(D227,'Liste '!$H$2:$H$168,'Liste '!$K$2:$K$168,"-",0)</f>
        <v>0</v>
      </c>
      <c r="H227" s="3">
        <f t="shared" si="23"/>
        <v>0</v>
      </c>
      <c r="I227" s="3">
        <f t="shared" si="21"/>
        <v>0</v>
      </c>
      <c r="J227" s="3">
        <f t="shared" si="22"/>
        <v>100000</v>
      </c>
      <c r="K227" s="43">
        <f t="shared" si="18"/>
        <v>100000</v>
      </c>
      <c r="M227">
        <f t="shared" si="19"/>
        <v>0</v>
      </c>
      <c r="R227">
        <f t="shared" si="20"/>
        <v>0</v>
      </c>
    </row>
    <row r="228" spans="1:20">
      <c r="C228">
        <f>_xlfn.XLOOKUP(D228,'Liste '!$H$2:$H$168,'Liste '!$I$2:$I$168,"-",0)</f>
        <v>0</v>
      </c>
      <c r="E228">
        <f>_xlfn.XLOOKUP(D228,'Liste '!$H$2:$H$168,'Liste '!$J$2:$J$168,"-",0)</f>
        <v>0</v>
      </c>
      <c r="F228" s="3">
        <f>_xlfn.XLOOKUP(D228,'Liste '!$H$2:$H$168,'Liste '!$K$2:$K$168,"-",0)</f>
        <v>0</v>
      </c>
      <c r="H228" s="3">
        <f t="shared" si="23"/>
        <v>0</v>
      </c>
      <c r="I228" s="3">
        <f t="shared" si="21"/>
        <v>0</v>
      </c>
      <c r="J228" s="3">
        <f t="shared" si="22"/>
        <v>100000</v>
      </c>
      <c r="K228" s="43">
        <f t="shared" si="18"/>
        <v>100000</v>
      </c>
      <c r="M228">
        <f t="shared" si="19"/>
        <v>0</v>
      </c>
      <c r="R228">
        <f t="shared" si="20"/>
        <v>0</v>
      </c>
    </row>
    <row r="229" spans="1:20">
      <c r="C229">
        <f>_xlfn.XLOOKUP(D229,'Liste '!$H$2:$H$168,'Liste '!$I$2:$I$168,"-",0)</f>
        <v>0</v>
      </c>
      <c r="E229">
        <f>_xlfn.XLOOKUP(D229,'Liste '!$H$2:$H$168,'Liste '!$J$2:$J$168,"-",0)</f>
        <v>0</v>
      </c>
      <c r="F229" s="3">
        <f>_xlfn.XLOOKUP(D229,'Liste '!$H$2:$H$168,'Liste '!$K$2:$K$168,"-",0)</f>
        <v>0</v>
      </c>
      <c r="H229" s="3">
        <f t="shared" si="23"/>
        <v>0</v>
      </c>
      <c r="I229" s="3">
        <f t="shared" si="21"/>
        <v>0</v>
      </c>
      <c r="J229" s="3">
        <f t="shared" si="22"/>
        <v>100000</v>
      </c>
      <c r="K229" s="43">
        <f t="shared" si="18"/>
        <v>100000</v>
      </c>
      <c r="M229">
        <f t="shared" si="19"/>
        <v>0</v>
      </c>
      <c r="R229">
        <f t="shared" si="20"/>
        <v>0</v>
      </c>
    </row>
    <row r="230" spans="1:20">
      <c r="C230">
        <f>_xlfn.XLOOKUP(D230,'Liste '!$H$2:$H$168,'Liste '!$I$2:$I$168,"-",0)</f>
        <v>0</v>
      </c>
      <c r="E230">
        <f>_xlfn.XLOOKUP(D230,'Liste '!$H$2:$H$168,'Liste '!$J$2:$J$168,"-",0)</f>
        <v>0</v>
      </c>
      <c r="F230" s="3">
        <f>_xlfn.XLOOKUP(D230,'Liste '!$H$2:$H$168,'Liste '!$K$2:$K$168,"-",0)</f>
        <v>0</v>
      </c>
      <c r="H230" s="3">
        <f t="shared" si="23"/>
        <v>0</v>
      </c>
      <c r="I230" s="3">
        <f t="shared" si="21"/>
        <v>0</v>
      </c>
      <c r="J230" s="3">
        <f t="shared" si="22"/>
        <v>100000</v>
      </c>
      <c r="K230" s="43">
        <f t="shared" si="18"/>
        <v>100000</v>
      </c>
      <c r="M230">
        <f t="shared" si="19"/>
        <v>0</v>
      </c>
      <c r="R230">
        <f t="shared" si="20"/>
        <v>0</v>
      </c>
    </row>
    <row r="231" spans="1:20">
      <c r="C231">
        <f>_xlfn.XLOOKUP(D231,'Liste '!$H$2:$H$168,'Liste '!$I$2:$I$168,"-",0)</f>
        <v>0</v>
      </c>
      <c r="E231">
        <f>_xlfn.XLOOKUP(D231,'Liste '!$H$2:$H$168,'Liste '!$J$2:$J$168,"-",0)</f>
        <v>0</v>
      </c>
      <c r="F231" s="3">
        <f>_xlfn.XLOOKUP(D231,'Liste '!$H$2:$H$168,'Liste '!$K$2:$K$168,"-",0)</f>
        <v>0</v>
      </c>
      <c r="H231" s="3">
        <f t="shared" si="23"/>
        <v>0</v>
      </c>
      <c r="I231" s="3">
        <f t="shared" si="21"/>
        <v>0</v>
      </c>
      <c r="J231" s="3">
        <f t="shared" si="22"/>
        <v>100000</v>
      </c>
      <c r="K231" s="43">
        <f t="shared" si="18"/>
        <v>100000</v>
      </c>
      <c r="M231">
        <f t="shared" si="19"/>
        <v>0</v>
      </c>
      <c r="R231">
        <f t="shared" si="20"/>
        <v>0</v>
      </c>
    </row>
    <row r="232" spans="1:20">
      <c r="C232">
        <f>_xlfn.XLOOKUP(D232,'Liste '!$H$2:$H$168,'Liste '!$I$2:$I$168,"-",0)</f>
        <v>0</v>
      </c>
      <c r="E232">
        <f>_xlfn.XLOOKUP(D232,'Liste '!$H$2:$H$168,'Liste '!$J$2:$J$168,"-",0)</f>
        <v>0</v>
      </c>
      <c r="F232" s="3">
        <f>_xlfn.XLOOKUP(D232,'Liste '!$H$2:$H$168,'Liste '!$K$2:$K$168,"-",0)</f>
        <v>0</v>
      </c>
      <c r="H232" s="3">
        <f t="shared" si="23"/>
        <v>0</v>
      </c>
      <c r="I232" s="3">
        <f t="shared" si="21"/>
        <v>0</v>
      </c>
      <c r="J232" s="3">
        <f t="shared" si="22"/>
        <v>100000</v>
      </c>
      <c r="K232" s="43">
        <f t="shared" si="18"/>
        <v>100000</v>
      </c>
      <c r="M232">
        <f t="shared" si="19"/>
        <v>0</v>
      </c>
      <c r="R232">
        <f t="shared" si="20"/>
        <v>0</v>
      </c>
    </row>
    <row r="233" spans="1:20">
      <c r="C233">
        <f>_xlfn.XLOOKUP(D233,'Liste '!$H$2:$H$168,'Liste '!$I$2:$I$168,"-",0)</f>
        <v>0</v>
      </c>
      <c r="E233">
        <f>_xlfn.XLOOKUP(D233,'Liste '!$H$2:$H$168,'Liste '!$J$2:$J$168,"-",0)</f>
        <v>0</v>
      </c>
      <c r="F233" s="3">
        <f>_xlfn.XLOOKUP(D233,'Liste '!$H$2:$H$168,'Liste '!$K$2:$K$168,"-",0)</f>
        <v>0</v>
      </c>
      <c r="H233" s="3">
        <f t="shared" si="23"/>
        <v>0</v>
      </c>
      <c r="I233" s="3">
        <f t="shared" si="21"/>
        <v>0</v>
      </c>
      <c r="J233" s="3">
        <f t="shared" si="22"/>
        <v>100000</v>
      </c>
      <c r="K233" s="43">
        <f t="shared" si="18"/>
        <v>100000</v>
      </c>
      <c r="M233">
        <f t="shared" si="19"/>
        <v>0</v>
      </c>
      <c r="R233">
        <f t="shared" si="20"/>
        <v>0</v>
      </c>
    </row>
    <row r="234" spans="1:20">
      <c r="C234">
        <f>_xlfn.XLOOKUP(D234,'Liste '!$H$2:$H$168,'Liste '!$I$2:$I$168,"-",0)</f>
        <v>0</v>
      </c>
      <c r="E234">
        <f>_xlfn.XLOOKUP(D234,'Liste '!$H$2:$H$168,'Liste '!$J$2:$J$168,"-",0)</f>
        <v>0</v>
      </c>
      <c r="F234" s="3">
        <f>_xlfn.XLOOKUP(D234,'Liste '!$H$2:$H$168,'Liste '!$K$2:$K$168,"-",0)</f>
        <v>0</v>
      </c>
      <c r="H234" s="3">
        <f t="shared" si="23"/>
        <v>0</v>
      </c>
      <c r="I234" s="3">
        <f t="shared" si="21"/>
        <v>0</v>
      </c>
      <c r="J234" s="3">
        <f t="shared" si="22"/>
        <v>100000</v>
      </c>
      <c r="K234" s="43">
        <f t="shared" si="18"/>
        <v>100000</v>
      </c>
      <c r="M234">
        <f t="shared" si="19"/>
        <v>0</v>
      </c>
      <c r="R234">
        <f t="shared" si="20"/>
        <v>0</v>
      </c>
    </row>
    <row r="235" spans="1:20">
      <c r="C235">
        <f>_xlfn.XLOOKUP(D235,'Liste '!$H$2:$H$168,'Liste '!$I$2:$I$168,"-",0)</f>
        <v>0</v>
      </c>
      <c r="E235">
        <f>_xlfn.XLOOKUP(D235,'Liste '!$H$2:$H$168,'Liste '!$J$2:$J$168,"-",0)</f>
        <v>0</v>
      </c>
      <c r="F235" s="3">
        <f>_xlfn.XLOOKUP(D235,'Liste '!$H$2:$H$168,'Liste '!$K$2:$K$168,"-",0)</f>
        <v>0</v>
      </c>
      <c r="H235" s="3">
        <f t="shared" si="23"/>
        <v>0</v>
      </c>
      <c r="I235" s="3">
        <f t="shared" si="21"/>
        <v>0</v>
      </c>
      <c r="J235" s="3">
        <f t="shared" si="22"/>
        <v>100000</v>
      </c>
      <c r="K235" s="43">
        <f t="shared" si="18"/>
        <v>100000</v>
      </c>
      <c r="M235">
        <f t="shared" si="19"/>
        <v>0</v>
      </c>
      <c r="R235">
        <f t="shared" si="20"/>
        <v>0</v>
      </c>
    </row>
    <row r="236" spans="1:20">
      <c r="C236">
        <f>_xlfn.XLOOKUP(D236,'Liste '!$H$2:$H$168,'Liste '!$I$2:$I$168,"-",0)</f>
        <v>0</v>
      </c>
      <c r="E236">
        <f>_xlfn.XLOOKUP(D236,'Liste '!$H$2:$H$168,'Liste '!$J$2:$J$168,"-",0)</f>
        <v>0</v>
      </c>
      <c r="F236" s="3">
        <f>_xlfn.XLOOKUP(D236,'Liste '!$H$2:$H$168,'Liste '!$K$2:$K$168,"-",0)</f>
        <v>0</v>
      </c>
      <c r="H236" s="3">
        <f t="shared" si="23"/>
        <v>0</v>
      </c>
      <c r="I236" s="3">
        <f t="shared" si="21"/>
        <v>0</v>
      </c>
      <c r="J236" s="3">
        <f t="shared" si="22"/>
        <v>100000</v>
      </c>
      <c r="K236" s="43">
        <f t="shared" si="18"/>
        <v>100000</v>
      </c>
      <c r="M236">
        <f t="shared" si="19"/>
        <v>0</v>
      </c>
      <c r="R236">
        <f t="shared" si="20"/>
        <v>0</v>
      </c>
    </row>
    <row r="237" spans="1:20">
      <c r="C237">
        <f>_xlfn.XLOOKUP(D237,'Liste '!$H$2:$H$168,'Liste '!$I$2:$I$168,"-",0)</f>
        <v>0</v>
      </c>
      <c r="E237">
        <f>_xlfn.XLOOKUP(D237,'Liste '!$H$2:$H$168,'Liste '!$J$2:$J$168,"-",0)</f>
        <v>0</v>
      </c>
      <c r="F237" s="3">
        <f>_xlfn.XLOOKUP(D237,'Liste '!$H$2:$H$168,'Liste '!$K$2:$K$168,"-",0)</f>
        <v>0</v>
      </c>
      <c r="H237" s="3">
        <f t="shared" si="23"/>
        <v>0</v>
      </c>
      <c r="I237" s="3">
        <f t="shared" si="21"/>
        <v>0</v>
      </c>
      <c r="J237" s="3">
        <f t="shared" si="22"/>
        <v>100000</v>
      </c>
      <c r="K237" s="43">
        <f t="shared" si="18"/>
        <v>100000</v>
      </c>
      <c r="M237">
        <f t="shared" si="19"/>
        <v>0</v>
      </c>
      <c r="R237">
        <f t="shared" si="20"/>
        <v>0</v>
      </c>
    </row>
    <row r="238" spans="1:20">
      <c r="C238">
        <f>_xlfn.XLOOKUP(D238,'Liste '!$H$2:$H$168,'Liste '!$I$2:$I$168,"-",0)</f>
        <v>0</v>
      </c>
      <c r="E238">
        <f>_xlfn.XLOOKUP(D238,'Liste '!$H$2:$H$168,'Liste '!$J$2:$J$168,"-",0)</f>
        <v>0</v>
      </c>
      <c r="F238" s="3">
        <f>_xlfn.XLOOKUP(D238,'Liste '!$H$2:$H$168,'Liste '!$K$2:$K$168,"-",0)</f>
        <v>0</v>
      </c>
      <c r="H238" s="3">
        <f t="shared" si="23"/>
        <v>0</v>
      </c>
      <c r="I238" s="3">
        <f t="shared" si="21"/>
        <v>0</v>
      </c>
      <c r="J238" s="3">
        <f t="shared" si="22"/>
        <v>100000</v>
      </c>
      <c r="K238" s="43">
        <f t="shared" si="18"/>
        <v>100000</v>
      </c>
      <c r="M238">
        <f t="shared" si="19"/>
        <v>0</v>
      </c>
      <c r="R238">
        <f t="shared" si="20"/>
        <v>0</v>
      </c>
    </row>
    <row r="239" spans="1:20">
      <c r="C239">
        <f>_xlfn.XLOOKUP(D239,'Liste '!$H$2:$H$168,'Liste '!$I$2:$I$168,"-",0)</f>
        <v>0</v>
      </c>
      <c r="E239">
        <f>_xlfn.XLOOKUP(D239,'Liste '!$H$2:$H$168,'Liste '!$J$2:$J$168,"-",0)</f>
        <v>0</v>
      </c>
      <c r="F239" s="3">
        <f>_xlfn.XLOOKUP(D239,'Liste '!$H$2:$H$168,'Liste '!$K$2:$K$168,"-",0)</f>
        <v>0</v>
      </c>
      <c r="H239" s="3">
        <f t="shared" si="23"/>
        <v>0</v>
      </c>
      <c r="I239" s="3">
        <f t="shared" si="21"/>
        <v>0</v>
      </c>
      <c r="J239" s="3">
        <f t="shared" si="22"/>
        <v>100000</v>
      </c>
      <c r="K239" s="43">
        <f t="shared" si="18"/>
        <v>100000</v>
      </c>
      <c r="M239">
        <f t="shared" si="19"/>
        <v>0</v>
      </c>
      <c r="R239">
        <f t="shared" si="20"/>
        <v>0</v>
      </c>
    </row>
    <row r="240" spans="1:20">
      <c r="C240">
        <f>_xlfn.XLOOKUP(D240,'Liste '!$H$2:$H$168,'Liste '!$I$2:$I$168,"-",0)</f>
        <v>0</v>
      </c>
      <c r="E240">
        <f>_xlfn.XLOOKUP(D240,'Liste '!$H$2:$H$168,'Liste '!$J$2:$J$168,"-",0)</f>
        <v>0</v>
      </c>
      <c r="F240" s="3">
        <f>_xlfn.XLOOKUP(D240,'Liste '!$H$2:$H$168,'Liste '!$K$2:$K$168,"-",0)</f>
        <v>0</v>
      </c>
      <c r="H240" s="3">
        <f t="shared" si="23"/>
        <v>0</v>
      </c>
      <c r="I240" s="3">
        <f t="shared" si="21"/>
        <v>0</v>
      </c>
      <c r="J240" s="3">
        <f t="shared" si="22"/>
        <v>100000</v>
      </c>
      <c r="K240" s="43">
        <f t="shared" si="18"/>
        <v>100000</v>
      </c>
      <c r="M240">
        <f t="shared" si="19"/>
        <v>0</v>
      </c>
      <c r="R240">
        <f t="shared" si="20"/>
        <v>0</v>
      </c>
    </row>
    <row r="241" spans="3:18">
      <c r="C241">
        <f>_xlfn.XLOOKUP(D241,'Liste '!$H$2:$H$168,'Liste '!$I$2:$I$168,"-",0)</f>
        <v>0</v>
      </c>
      <c r="E241">
        <f>_xlfn.XLOOKUP(D241,'Liste '!$H$2:$H$168,'Liste '!$J$2:$J$168,"-",0)</f>
        <v>0</v>
      </c>
      <c r="F241" s="3">
        <f>_xlfn.XLOOKUP(D241,'Liste '!$H$2:$H$168,'Liste '!$K$2:$K$168,"-",0)</f>
        <v>0</v>
      </c>
      <c r="H241" s="3">
        <f t="shared" si="23"/>
        <v>0</v>
      </c>
      <c r="I241" s="3">
        <f t="shared" si="21"/>
        <v>0</v>
      </c>
      <c r="J241" s="3">
        <f t="shared" si="22"/>
        <v>100000</v>
      </c>
      <c r="K241" s="43">
        <f t="shared" si="18"/>
        <v>100000</v>
      </c>
      <c r="M241">
        <f t="shared" si="19"/>
        <v>0</v>
      </c>
      <c r="R241">
        <f t="shared" si="20"/>
        <v>0</v>
      </c>
    </row>
    <row r="242" spans="3:18">
      <c r="C242">
        <f>_xlfn.XLOOKUP(D242,'Liste '!$H$2:$H$168,'Liste '!$I$2:$I$168,"-",0)</f>
        <v>0</v>
      </c>
      <c r="E242">
        <f>_xlfn.XLOOKUP(D242,'Liste '!$H$2:$H$168,'Liste '!$J$2:$J$168,"-",0)</f>
        <v>0</v>
      </c>
      <c r="F242" s="3">
        <f>_xlfn.XLOOKUP(D242,'Liste '!$H$2:$H$168,'Liste '!$K$2:$K$168,"-",0)</f>
        <v>0</v>
      </c>
      <c r="H242" s="3">
        <f t="shared" si="23"/>
        <v>0</v>
      </c>
      <c r="I242" s="3">
        <f t="shared" si="21"/>
        <v>0</v>
      </c>
      <c r="J242" s="3">
        <f t="shared" si="22"/>
        <v>100000</v>
      </c>
      <c r="K242" s="43">
        <f t="shared" si="18"/>
        <v>100000</v>
      </c>
      <c r="M242">
        <f t="shared" si="19"/>
        <v>0</v>
      </c>
      <c r="R242">
        <f t="shared" si="20"/>
        <v>0</v>
      </c>
    </row>
    <row r="243" spans="3:18">
      <c r="C243">
        <f>_xlfn.XLOOKUP(D243,'Liste '!$H$2:$H$168,'Liste '!$I$2:$I$168,"-",0)</f>
        <v>0</v>
      </c>
      <c r="E243">
        <f>_xlfn.XLOOKUP(D243,'Liste '!$H$2:$H$168,'Liste '!$J$2:$J$168,"-",0)</f>
        <v>0</v>
      </c>
      <c r="F243" s="3">
        <f>_xlfn.XLOOKUP(D243,'Liste '!$H$2:$H$168,'Liste '!$K$2:$K$168,"-",0)</f>
        <v>0</v>
      </c>
      <c r="H243" s="3">
        <f t="shared" si="23"/>
        <v>0</v>
      </c>
      <c r="I243" s="3">
        <f t="shared" si="21"/>
        <v>0</v>
      </c>
      <c r="J243" s="3">
        <f t="shared" si="22"/>
        <v>100000</v>
      </c>
      <c r="K243" s="43">
        <f t="shared" si="18"/>
        <v>100000</v>
      </c>
      <c r="M243">
        <f t="shared" si="19"/>
        <v>0</v>
      </c>
      <c r="R243">
        <f t="shared" si="20"/>
        <v>0</v>
      </c>
    </row>
    <row r="244" spans="3:18">
      <c r="C244">
        <f>_xlfn.XLOOKUP(D244,'Liste '!$H$2:$H$168,'Liste '!$I$2:$I$168,"-",0)</f>
        <v>0</v>
      </c>
      <c r="E244">
        <f>_xlfn.XLOOKUP(D244,'Liste '!$H$2:$H$168,'Liste '!$J$2:$J$168,"-",0)</f>
        <v>0</v>
      </c>
      <c r="F244" s="3">
        <f>_xlfn.XLOOKUP(D244,'Liste '!$H$2:$H$168,'Liste '!$K$2:$K$168,"-",0)</f>
        <v>0</v>
      </c>
      <c r="H244" s="3">
        <f t="shared" si="23"/>
        <v>0</v>
      </c>
      <c r="I244" s="3">
        <f t="shared" si="21"/>
        <v>0</v>
      </c>
      <c r="J244" s="3">
        <f t="shared" si="22"/>
        <v>100000</v>
      </c>
      <c r="K244" s="43">
        <f t="shared" si="18"/>
        <v>100000</v>
      </c>
      <c r="M244">
        <f t="shared" si="19"/>
        <v>0</v>
      </c>
      <c r="R244">
        <f t="shared" si="20"/>
        <v>0</v>
      </c>
    </row>
    <row r="245" spans="3:18">
      <c r="C245">
        <f>_xlfn.XLOOKUP(D245,'Liste '!$H$2:$H$168,'Liste '!$I$2:$I$168,"-",0)</f>
        <v>0</v>
      </c>
      <c r="E245">
        <f>_xlfn.XLOOKUP(D245,'Liste '!$H$2:$H$168,'Liste '!$J$2:$J$168,"-",0)</f>
        <v>0</v>
      </c>
      <c r="F245" s="3">
        <f>_xlfn.XLOOKUP(D245,'Liste '!$H$2:$H$168,'Liste '!$K$2:$K$168,"-",0)</f>
        <v>0</v>
      </c>
      <c r="H245" s="3">
        <f t="shared" si="23"/>
        <v>0</v>
      </c>
      <c r="I245" s="3">
        <f t="shared" si="21"/>
        <v>0</v>
      </c>
      <c r="J245" s="3">
        <f t="shared" si="22"/>
        <v>100000</v>
      </c>
      <c r="K245" s="43">
        <f t="shared" si="18"/>
        <v>100000</v>
      </c>
      <c r="M245">
        <f t="shared" si="19"/>
        <v>0</v>
      </c>
      <c r="R245">
        <f t="shared" si="20"/>
        <v>0</v>
      </c>
    </row>
    <row r="246" spans="3:18">
      <c r="C246">
        <f>_xlfn.XLOOKUP(D246,'Liste '!$H$2:$H$168,'Liste '!$I$2:$I$168,"-",0)</f>
        <v>0</v>
      </c>
      <c r="E246">
        <f>_xlfn.XLOOKUP(D246,'Liste '!$H$2:$H$168,'Liste '!$J$2:$J$168,"-",0)</f>
        <v>0</v>
      </c>
      <c r="F246" s="3">
        <f>_xlfn.XLOOKUP(D246,'Liste '!$H$2:$H$168,'Liste '!$K$2:$K$168,"-",0)</f>
        <v>0</v>
      </c>
      <c r="H246" s="3">
        <f t="shared" si="23"/>
        <v>0</v>
      </c>
      <c r="I246" s="3">
        <f t="shared" si="21"/>
        <v>0</v>
      </c>
      <c r="J246" s="3">
        <f t="shared" si="22"/>
        <v>100000</v>
      </c>
      <c r="K246" s="43">
        <f t="shared" si="18"/>
        <v>100000</v>
      </c>
      <c r="M246">
        <f t="shared" si="19"/>
        <v>0</v>
      </c>
      <c r="R246">
        <f t="shared" si="20"/>
        <v>0</v>
      </c>
    </row>
    <row r="247" spans="3:18">
      <c r="C247">
        <f>_xlfn.XLOOKUP(D247,'Liste '!$H$2:$H$168,'Liste '!$I$2:$I$168,"-",0)</f>
        <v>0</v>
      </c>
      <c r="E247">
        <f>_xlfn.XLOOKUP(D247,'Liste '!$H$2:$H$168,'Liste '!$J$2:$J$168,"-",0)</f>
        <v>0</v>
      </c>
      <c r="F247" s="3">
        <f>_xlfn.XLOOKUP(D247,'Liste '!$H$2:$H$168,'Liste '!$K$2:$K$168,"-",0)</f>
        <v>0</v>
      </c>
      <c r="H247" s="3">
        <f t="shared" si="23"/>
        <v>0</v>
      </c>
      <c r="I247" s="3">
        <f t="shared" si="21"/>
        <v>0</v>
      </c>
      <c r="J247" s="3">
        <f t="shared" si="22"/>
        <v>100000</v>
      </c>
      <c r="K247" s="43">
        <f t="shared" si="18"/>
        <v>100000</v>
      </c>
      <c r="M247">
        <f t="shared" si="19"/>
        <v>0</v>
      </c>
      <c r="R247">
        <f t="shared" si="20"/>
        <v>0</v>
      </c>
    </row>
    <row r="248" spans="3:18">
      <c r="C248">
        <f>_xlfn.XLOOKUP(D248,'Liste '!$H$2:$H$168,'Liste '!$I$2:$I$168,"-",0)</f>
        <v>0</v>
      </c>
      <c r="E248">
        <f>_xlfn.XLOOKUP(D248,'Liste '!$H$2:$H$168,'Liste '!$J$2:$J$168,"-",0)</f>
        <v>0</v>
      </c>
      <c r="F248" s="3">
        <f>_xlfn.XLOOKUP(D248,'Liste '!$H$2:$H$168,'Liste '!$K$2:$K$168,"-",0)</f>
        <v>0</v>
      </c>
      <c r="H248" s="3">
        <f t="shared" si="23"/>
        <v>0</v>
      </c>
      <c r="I248" s="3">
        <f t="shared" si="21"/>
        <v>0</v>
      </c>
      <c r="J248" s="3">
        <f t="shared" si="22"/>
        <v>100000</v>
      </c>
      <c r="K248" s="43">
        <f t="shared" si="18"/>
        <v>100000</v>
      </c>
      <c r="M248">
        <f t="shared" si="19"/>
        <v>0</v>
      </c>
      <c r="R248">
        <f t="shared" si="20"/>
        <v>0</v>
      </c>
    </row>
    <row r="249" spans="3:18">
      <c r="C249">
        <f>_xlfn.XLOOKUP(D249,'Liste '!$H$2:$H$168,'Liste '!$I$2:$I$168,"-",0)</f>
        <v>0</v>
      </c>
      <c r="E249">
        <f>_xlfn.XLOOKUP(D249,'Liste '!$H$2:$H$168,'Liste '!$J$2:$J$168,"-",0)</f>
        <v>0</v>
      </c>
      <c r="F249" s="3">
        <f>_xlfn.XLOOKUP(D249,'Liste '!$H$2:$H$168,'Liste '!$K$2:$K$168,"-",0)</f>
        <v>0</v>
      </c>
      <c r="H249" s="3">
        <f t="shared" si="23"/>
        <v>0</v>
      </c>
      <c r="I249" s="3">
        <f t="shared" si="21"/>
        <v>0</v>
      </c>
      <c r="J249" s="3">
        <f t="shared" si="22"/>
        <v>100000</v>
      </c>
      <c r="K249" s="43">
        <f t="shared" si="18"/>
        <v>100000</v>
      </c>
      <c r="M249">
        <f t="shared" si="19"/>
        <v>0</v>
      </c>
      <c r="R249">
        <f t="shared" si="20"/>
        <v>0</v>
      </c>
    </row>
    <row r="250" spans="3:18">
      <c r="C250">
        <f>_xlfn.XLOOKUP(D250,'Liste '!$H$2:$H$168,'Liste '!$I$2:$I$168,"-",0)</f>
        <v>0</v>
      </c>
      <c r="E250">
        <f>_xlfn.XLOOKUP(D250,'Liste '!$H$2:$H$168,'Liste '!$J$2:$J$168,"-",0)</f>
        <v>0</v>
      </c>
      <c r="F250" s="3">
        <f>_xlfn.XLOOKUP(D250,'Liste '!$H$2:$H$168,'Liste '!$K$2:$K$168,"-",0)</f>
        <v>0</v>
      </c>
      <c r="H250" s="3">
        <f t="shared" si="23"/>
        <v>0</v>
      </c>
      <c r="I250" s="3">
        <f t="shared" si="21"/>
        <v>0</v>
      </c>
      <c r="J250" s="3">
        <f t="shared" si="22"/>
        <v>100000</v>
      </c>
      <c r="K250" s="43">
        <f t="shared" si="18"/>
        <v>100000</v>
      </c>
      <c r="M250">
        <f t="shared" si="19"/>
        <v>0</v>
      </c>
      <c r="R250">
        <f t="shared" si="20"/>
        <v>0</v>
      </c>
    </row>
    <row r="251" spans="3:18">
      <c r="C251">
        <f>_xlfn.XLOOKUP(D251,'Liste '!$H$2:$H$168,'Liste '!$I$2:$I$168,"-",0)</f>
        <v>0</v>
      </c>
      <c r="E251">
        <f>_xlfn.XLOOKUP(D251,'Liste '!$H$2:$H$168,'Liste '!$J$2:$J$168,"-",0)</f>
        <v>0</v>
      </c>
      <c r="F251" s="3">
        <f>_xlfn.XLOOKUP(D251,'Liste '!$H$2:$H$168,'Liste '!$K$2:$K$168,"-",0)</f>
        <v>0</v>
      </c>
      <c r="H251" s="3">
        <f t="shared" si="23"/>
        <v>0</v>
      </c>
      <c r="I251" s="3">
        <f t="shared" si="21"/>
        <v>0</v>
      </c>
      <c r="J251" s="3">
        <f t="shared" si="22"/>
        <v>100000</v>
      </c>
      <c r="K251" s="43">
        <f t="shared" si="18"/>
        <v>100000</v>
      </c>
      <c r="M251">
        <f t="shared" si="19"/>
        <v>0</v>
      </c>
      <c r="R251">
        <f t="shared" si="20"/>
        <v>0</v>
      </c>
    </row>
    <row r="252" spans="3:18">
      <c r="C252">
        <f>_xlfn.XLOOKUP(D252,'Liste '!$H$2:$H$168,'Liste '!$I$2:$I$168,"-",0)</f>
        <v>0</v>
      </c>
      <c r="E252">
        <f>_xlfn.XLOOKUP(D252,'Liste '!$H$2:$H$168,'Liste '!$J$2:$J$168,"-",0)</f>
        <v>0</v>
      </c>
      <c r="F252" s="3">
        <f>_xlfn.XLOOKUP(D252,'Liste '!$H$2:$H$168,'Liste '!$K$2:$K$168,"-",0)</f>
        <v>0</v>
      </c>
      <c r="H252" s="3">
        <f t="shared" si="23"/>
        <v>0</v>
      </c>
      <c r="I252" s="3">
        <f t="shared" si="21"/>
        <v>0</v>
      </c>
      <c r="J252" s="3">
        <f t="shared" si="22"/>
        <v>100000</v>
      </c>
      <c r="K252" s="43">
        <f t="shared" si="18"/>
        <v>100000</v>
      </c>
      <c r="M252">
        <f t="shared" si="19"/>
        <v>0</v>
      </c>
      <c r="R252">
        <f t="shared" si="20"/>
        <v>0</v>
      </c>
    </row>
    <row r="253" spans="3:18">
      <c r="C253">
        <f>_xlfn.XLOOKUP(D253,'Liste '!$H$2:$H$168,'Liste '!$I$2:$I$168,"-",0)</f>
        <v>0</v>
      </c>
      <c r="E253">
        <f>_xlfn.XLOOKUP(D253,'Liste '!$H$2:$H$168,'Liste '!$J$2:$J$168,"-",0)</f>
        <v>0</v>
      </c>
      <c r="F253" s="3">
        <f>_xlfn.XLOOKUP(D253,'Liste '!$H$2:$H$168,'Liste '!$K$2:$K$168,"-",0)</f>
        <v>0</v>
      </c>
      <c r="H253" s="3">
        <f t="shared" si="23"/>
        <v>0</v>
      </c>
      <c r="I253" s="3">
        <f t="shared" si="21"/>
        <v>0</v>
      </c>
      <c r="J253" s="3">
        <f t="shared" si="22"/>
        <v>100000</v>
      </c>
      <c r="K253" s="43">
        <f t="shared" si="18"/>
        <v>100000</v>
      </c>
      <c r="M253">
        <f t="shared" si="19"/>
        <v>0</v>
      </c>
      <c r="R253">
        <f t="shared" si="20"/>
        <v>0</v>
      </c>
    </row>
    <row r="254" spans="3:18">
      <c r="C254">
        <f>_xlfn.XLOOKUP(D254,'Liste '!$H$2:$H$168,'Liste '!$I$2:$I$168,"-",0)</f>
        <v>0</v>
      </c>
      <c r="E254">
        <f>_xlfn.XLOOKUP(D254,'Liste '!$H$2:$H$168,'Liste '!$J$2:$J$168,"-",0)</f>
        <v>0</v>
      </c>
      <c r="F254" s="3">
        <f>_xlfn.XLOOKUP(D254,'Liste '!$H$2:$H$168,'Liste '!$K$2:$K$168,"-",0)</f>
        <v>0</v>
      </c>
      <c r="H254" s="3">
        <f t="shared" si="23"/>
        <v>0</v>
      </c>
      <c r="I254" s="3">
        <f t="shared" si="21"/>
        <v>0</v>
      </c>
      <c r="J254" s="3">
        <f t="shared" si="22"/>
        <v>100000</v>
      </c>
      <c r="K254" s="43">
        <f t="shared" si="18"/>
        <v>100000</v>
      </c>
      <c r="M254">
        <f t="shared" si="19"/>
        <v>0</v>
      </c>
      <c r="R254">
        <f t="shared" si="20"/>
        <v>0</v>
      </c>
    </row>
    <row r="255" spans="3:18">
      <c r="C255">
        <f>_xlfn.XLOOKUP(D255,'Liste '!$H$2:$H$168,'Liste '!$I$2:$I$168,"-",0)</f>
        <v>0</v>
      </c>
      <c r="E255">
        <f>_xlfn.XLOOKUP(D255,'Liste '!$H$2:$H$168,'Liste '!$J$2:$J$168,"-",0)</f>
        <v>0</v>
      </c>
      <c r="F255" s="3">
        <f>_xlfn.XLOOKUP(D255,'Liste '!$H$2:$H$168,'Liste '!$K$2:$K$168,"-",0)</f>
        <v>0</v>
      </c>
      <c r="H255" s="3">
        <f t="shared" si="23"/>
        <v>0</v>
      </c>
      <c r="I255" s="3">
        <f t="shared" si="21"/>
        <v>0</v>
      </c>
      <c r="J255" s="3">
        <f t="shared" si="22"/>
        <v>100000</v>
      </c>
      <c r="K255" s="43">
        <f t="shared" si="18"/>
        <v>100000</v>
      </c>
      <c r="M255">
        <f t="shared" si="19"/>
        <v>0</v>
      </c>
      <c r="R255">
        <f t="shared" si="20"/>
        <v>0</v>
      </c>
    </row>
    <row r="256" spans="3:18">
      <c r="C256">
        <f>_xlfn.XLOOKUP(D256,'Liste '!$H$2:$H$168,'Liste '!$I$2:$I$168,"-",0)</f>
        <v>0</v>
      </c>
      <c r="E256">
        <f>_xlfn.XLOOKUP(D256,'Liste '!$H$2:$H$168,'Liste '!$J$2:$J$168,"-",0)</f>
        <v>0</v>
      </c>
      <c r="F256" s="3">
        <f>_xlfn.XLOOKUP(D256,'Liste '!$H$2:$H$168,'Liste '!$K$2:$K$168,"-",0)</f>
        <v>0</v>
      </c>
      <c r="H256" s="3">
        <f t="shared" si="23"/>
        <v>0</v>
      </c>
      <c r="I256" s="3">
        <f t="shared" si="21"/>
        <v>0</v>
      </c>
      <c r="J256" s="3">
        <f t="shared" si="22"/>
        <v>100000</v>
      </c>
      <c r="K256" s="43">
        <f t="shared" si="18"/>
        <v>100000</v>
      </c>
      <c r="M256">
        <f t="shared" si="19"/>
        <v>0</v>
      </c>
      <c r="R256">
        <f t="shared" si="20"/>
        <v>0</v>
      </c>
    </row>
    <row r="257" spans="1:20">
      <c r="A257" s="46"/>
      <c r="B257" s="46"/>
      <c r="C257" s="46">
        <f>_xlfn.XLOOKUP(D257,'Liste '!$H$2:$H$168,'Liste '!$I$2:$I$168,"-",0)</f>
        <v>0</v>
      </c>
      <c r="D257" s="47"/>
      <c r="E257" s="45" t="s">
        <v>86</v>
      </c>
      <c r="F257" s="48">
        <f>_xlfn.XLOOKUP(D257,'Liste '!$H$2:$H$168,'Liste '!$K$2:$K$168,"-",0)</f>
        <v>0</v>
      </c>
      <c r="G257" s="46"/>
      <c r="H257" s="48">
        <f>SUM(H226:H256)</f>
        <v>0</v>
      </c>
      <c r="I257" s="48"/>
      <c r="J257" s="48"/>
      <c r="K257" s="49"/>
      <c r="L257" s="46"/>
      <c r="M257" s="46"/>
      <c r="N257" s="50"/>
      <c r="O257" s="50"/>
      <c r="P257" s="50"/>
      <c r="Q257" s="46"/>
      <c r="R257" s="46"/>
      <c r="S257" s="46"/>
      <c r="T257" s="46"/>
    </row>
    <row r="258" spans="1:20">
      <c r="C258">
        <f>_xlfn.XLOOKUP(D258,'Liste '!$H$2:$H$168,'Liste '!$I$2:$I$168,"-",0)</f>
        <v>0</v>
      </c>
      <c r="E258">
        <f>_xlfn.XLOOKUP(D258,'Liste '!$H$2:$H$168,'Liste '!$J$2:$J$168,"-",0)</f>
        <v>0</v>
      </c>
      <c r="F258" s="3">
        <f>_xlfn.XLOOKUP(D258,'Liste '!$H$2:$H$168,'Liste '!$K$2:$K$168,"-",0)</f>
        <v>0</v>
      </c>
      <c r="H258" s="3">
        <f t="shared" si="23"/>
        <v>0</v>
      </c>
      <c r="I258" s="3">
        <f>I256+H258</f>
        <v>0</v>
      </c>
      <c r="J258" s="3">
        <f>K256</f>
        <v>100000</v>
      </c>
      <c r="K258" s="43">
        <f t="shared" si="18"/>
        <v>100000</v>
      </c>
      <c r="M258">
        <f t="shared" si="19"/>
        <v>0</v>
      </c>
      <c r="R258">
        <f t="shared" si="20"/>
        <v>0</v>
      </c>
    </row>
    <row r="259" spans="1:20">
      <c r="C259">
        <f>_xlfn.XLOOKUP(D259,'Liste '!$H$2:$H$168,'Liste '!$I$2:$I$168,"-",0)</f>
        <v>0</v>
      </c>
      <c r="E259">
        <f>_xlfn.XLOOKUP(D259,'Liste '!$H$2:$H$168,'Liste '!$J$2:$J$168,"-",0)</f>
        <v>0</v>
      </c>
      <c r="F259" s="3">
        <f>_xlfn.XLOOKUP(D259,'Liste '!$H$2:$H$168,'Liste '!$K$2:$K$168,"-",0)</f>
        <v>0</v>
      </c>
      <c r="H259" s="3">
        <f t="shared" si="23"/>
        <v>0</v>
      </c>
      <c r="I259" s="3">
        <f t="shared" si="21"/>
        <v>0</v>
      </c>
      <c r="J259" s="3">
        <f t="shared" si="22"/>
        <v>100000</v>
      </c>
      <c r="K259" s="43">
        <f t="shared" si="18"/>
        <v>100000</v>
      </c>
      <c r="M259">
        <f t="shared" si="19"/>
        <v>0</v>
      </c>
      <c r="R259">
        <f t="shared" si="20"/>
        <v>0</v>
      </c>
    </row>
    <row r="260" spans="1:20">
      <c r="C260">
        <f>_xlfn.XLOOKUP(D260,'Liste '!$H$2:$H$168,'Liste '!$I$2:$I$168,"-",0)</f>
        <v>0</v>
      </c>
      <c r="E260">
        <f>_xlfn.XLOOKUP(D260,'Liste '!$H$2:$H$168,'Liste '!$J$2:$J$168,"-",0)</f>
        <v>0</v>
      </c>
      <c r="F260" s="3">
        <f>_xlfn.XLOOKUP(D260,'Liste '!$H$2:$H$168,'Liste '!$K$2:$K$168,"-",0)</f>
        <v>0</v>
      </c>
      <c r="H260" s="3">
        <f t="shared" si="23"/>
        <v>0</v>
      </c>
      <c r="I260" s="3">
        <f t="shared" si="21"/>
        <v>0</v>
      </c>
      <c r="J260" s="3">
        <f t="shared" si="22"/>
        <v>100000</v>
      </c>
      <c r="K260" s="43">
        <f t="shared" si="18"/>
        <v>100000</v>
      </c>
      <c r="M260">
        <f t="shared" si="19"/>
        <v>0</v>
      </c>
      <c r="R260">
        <f t="shared" si="20"/>
        <v>0</v>
      </c>
    </row>
    <row r="261" spans="1:20">
      <c r="C261">
        <f>_xlfn.XLOOKUP(D261,'Liste '!$H$2:$H$168,'Liste '!$I$2:$I$168,"-",0)</f>
        <v>0</v>
      </c>
      <c r="E261">
        <f>_xlfn.XLOOKUP(D261,'Liste '!$H$2:$H$168,'Liste '!$J$2:$J$168,"-",0)</f>
        <v>0</v>
      </c>
      <c r="F261" s="3">
        <f>_xlfn.XLOOKUP(D261,'Liste '!$H$2:$H$168,'Liste '!$K$2:$K$168,"-",0)</f>
        <v>0</v>
      </c>
      <c r="H261" s="3">
        <f t="shared" si="23"/>
        <v>0</v>
      </c>
      <c r="I261" s="3">
        <f t="shared" si="21"/>
        <v>0</v>
      </c>
      <c r="J261" s="3">
        <f t="shared" si="22"/>
        <v>100000</v>
      </c>
      <c r="K261" s="43">
        <f t="shared" ref="K261:K325" si="24">J261-I261</f>
        <v>100000</v>
      </c>
      <c r="M261">
        <f t="shared" ref="M261:M325" si="25">L261-G261</f>
        <v>0</v>
      </c>
      <c r="R261">
        <f t="shared" ref="R261:R325" si="26">N261-O261</f>
        <v>0</v>
      </c>
    </row>
    <row r="262" spans="1:20">
      <c r="C262">
        <f>_xlfn.XLOOKUP(D262,'Liste '!$H$2:$H$168,'Liste '!$I$2:$I$168,"-",0)</f>
        <v>0</v>
      </c>
      <c r="E262">
        <f>_xlfn.XLOOKUP(D262,'Liste '!$H$2:$H$168,'Liste '!$J$2:$J$168,"-",0)</f>
        <v>0</v>
      </c>
      <c r="F262" s="3">
        <f>_xlfn.XLOOKUP(D262,'Liste '!$H$2:$H$168,'Liste '!$K$2:$K$168,"-",0)</f>
        <v>0</v>
      </c>
      <c r="H262" s="3">
        <f t="shared" si="23"/>
        <v>0</v>
      </c>
      <c r="I262" s="3">
        <f t="shared" si="21"/>
        <v>0</v>
      </c>
      <c r="J262" s="3">
        <f t="shared" si="22"/>
        <v>100000</v>
      </c>
      <c r="K262" s="43">
        <f t="shared" si="24"/>
        <v>100000</v>
      </c>
      <c r="M262">
        <f t="shared" si="25"/>
        <v>0</v>
      </c>
      <c r="R262">
        <f t="shared" si="26"/>
        <v>0</v>
      </c>
    </row>
    <row r="263" spans="1:20">
      <c r="C263">
        <f>_xlfn.XLOOKUP(D263,'Liste '!$H$2:$H$168,'Liste '!$I$2:$I$168,"-",0)</f>
        <v>0</v>
      </c>
      <c r="E263">
        <f>_xlfn.XLOOKUP(D263,'Liste '!$H$2:$H$168,'Liste '!$J$2:$J$168,"-",0)</f>
        <v>0</v>
      </c>
      <c r="F263" s="3">
        <f>_xlfn.XLOOKUP(D263,'Liste '!$H$2:$H$168,'Liste '!$K$2:$K$168,"-",0)</f>
        <v>0</v>
      </c>
      <c r="H263" s="3">
        <f t="shared" si="23"/>
        <v>0</v>
      </c>
      <c r="I263" s="3">
        <f t="shared" ref="I263:I327" si="27">I262+H263</f>
        <v>0</v>
      </c>
      <c r="J263" s="3">
        <f t="shared" ref="J263:K327" si="28">K262</f>
        <v>100000</v>
      </c>
      <c r="K263" s="43">
        <f t="shared" si="24"/>
        <v>100000</v>
      </c>
      <c r="M263">
        <f t="shared" si="25"/>
        <v>0</v>
      </c>
      <c r="R263">
        <f t="shared" si="26"/>
        <v>0</v>
      </c>
    </row>
    <row r="264" spans="1:20">
      <c r="C264">
        <f>_xlfn.XLOOKUP(D264,'Liste '!$H$2:$H$168,'Liste '!$I$2:$I$168,"-",0)</f>
        <v>0</v>
      </c>
      <c r="E264">
        <f>_xlfn.XLOOKUP(D264,'Liste '!$H$2:$H$168,'Liste '!$J$2:$J$168,"-",0)</f>
        <v>0</v>
      </c>
      <c r="F264" s="3">
        <f>_xlfn.XLOOKUP(D264,'Liste '!$H$2:$H$168,'Liste '!$K$2:$K$168,"-",0)</f>
        <v>0</v>
      </c>
      <c r="H264" s="3">
        <f t="shared" ref="H264:H328" si="29">F264*G264</f>
        <v>0</v>
      </c>
      <c r="I264" s="3">
        <f t="shared" si="27"/>
        <v>0</v>
      </c>
      <c r="J264" s="3">
        <f t="shared" si="28"/>
        <v>100000</v>
      </c>
      <c r="K264" s="43">
        <f t="shared" si="24"/>
        <v>100000</v>
      </c>
      <c r="M264">
        <f t="shared" si="25"/>
        <v>0</v>
      </c>
      <c r="R264">
        <f t="shared" si="26"/>
        <v>0</v>
      </c>
    </row>
    <row r="265" spans="1:20">
      <c r="C265">
        <f>_xlfn.XLOOKUP(D265,'Liste '!$H$2:$H$168,'Liste '!$I$2:$I$168,"-",0)</f>
        <v>0</v>
      </c>
      <c r="E265">
        <f>_xlfn.XLOOKUP(D265,'Liste '!$H$2:$H$168,'Liste '!$J$2:$J$168,"-",0)</f>
        <v>0</v>
      </c>
      <c r="F265" s="3">
        <f>_xlfn.XLOOKUP(D265,'Liste '!$H$2:$H$168,'Liste '!$K$2:$K$168,"-",0)</f>
        <v>0</v>
      </c>
      <c r="H265" s="3">
        <f t="shared" si="29"/>
        <v>0</v>
      </c>
      <c r="I265" s="3">
        <f t="shared" si="27"/>
        <v>0</v>
      </c>
      <c r="J265" s="3">
        <f t="shared" si="28"/>
        <v>100000</v>
      </c>
      <c r="K265" s="43">
        <f t="shared" si="24"/>
        <v>100000</v>
      </c>
      <c r="M265">
        <f t="shared" si="25"/>
        <v>0</v>
      </c>
      <c r="R265">
        <f t="shared" si="26"/>
        <v>0</v>
      </c>
    </row>
    <row r="266" spans="1:20">
      <c r="C266">
        <f>_xlfn.XLOOKUP(D266,'Liste '!$H$2:$H$168,'Liste '!$I$2:$I$168,"-",0)</f>
        <v>0</v>
      </c>
      <c r="E266">
        <f>_xlfn.XLOOKUP(D266,'Liste '!$H$2:$H$168,'Liste '!$J$2:$J$168,"-",0)</f>
        <v>0</v>
      </c>
      <c r="F266" s="3">
        <f>_xlfn.XLOOKUP(D266,'Liste '!$H$2:$H$168,'Liste '!$K$2:$K$168,"-",0)</f>
        <v>0</v>
      </c>
      <c r="H266" s="3">
        <f t="shared" si="29"/>
        <v>0</v>
      </c>
      <c r="I266" s="3">
        <f t="shared" si="27"/>
        <v>0</v>
      </c>
      <c r="J266" s="3">
        <f t="shared" si="28"/>
        <v>100000</v>
      </c>
      <c r="K266" s="43">
        <f t="shared" si="24"/>
        <v>100000</v>
      </c>
      <c r="M266">
        <f t="shared" si="25"/>
        <v>0</v>
      </c>
      <c r="R266">
        <f t="shared" si="26"/>
        <v>0</v>
      </c>
    </row>
    <row r="267" spans="1:20">
      <c r="C267">
        <f>_xlfn.XLOOKUP(D267,'Liste '!$H$2:$H$168,'Liste '!$I$2:$I$168,"-",0)</f>
        <v>0</v>
      </c>
      <c r="E267">
        <f>_xlfn.XLOOKUP(D267,'Liste '!$H$2:$H$168,'Liste '!$J$2:$J$168,"-",0)</f>
        <v>0</v>
      </c>
      <c r="F267" s="3">
        <f>_xlfn.XLOOKUP(D267,'Liste '!$H$2:$H$168,'Liste '!$K$2:$K$168,"-",0)</f>
        <v>0</v>
      </c>
      <c r="H267" s="3">
        <f t="shared" si="29"/>
        <v>0</v>
      </c>
      <c r="I267" s="3">
        <f t="shared" si="27"/>
        <v>0</v>
      </c>
      <c r="J267" s="3">
        <f t="shared" si="28"/>
        <v>100000</v>
      </c>
      <c r="K267" s="43">
        <f t="shared" si="24"/>
        <v>100000</v>
      </c>
      <c r="M267">
        <f t="shared" si="25"/>
        <v>0</v>
      </c>
      <c r="R267">
        <f t="shared" si="26"/>
        <v>0</v>
      </c>
    </row>
    <row r="268" spans="1:20">
      <c r="C268">
        <f>_xlfn.XLOOKUP(D268,'Liste '!$H$2:$H$168,'Liste '!$I$2:$I$168,"-",0)</f>
        <v>0</v>
      </c>
      <c r="E268">
        <f>_xlfn.XLOOKUP(D268,'Liste '!$H$2:$H$168,'Liste '!$J$2:$J$168,"-",0)</f>
        <v>0</v>
      </c>
      <c r="F268" s="3">
        <f>_xlfn.XLOOKUP(D268,'Liste '!$H$2:$H$168,'Liste '!$K$2:$K$168,"-",0)</f>
        <v>0</v>
      </c>
      <c r="H268" s="3">
        <f t="shared" si="29"/>
        <v>0</v>
      </c>
      <c r="I268" s="3">
        <f t="shared" si="27"/>
        <v>0</v>
      </c>
      <c r="J268" s="3">
        <f t="shared" si="28"/>
        <v>100000</v>
      </c>
      <c r="K268" s="43">
        <f t="shared" si="24"/>
        <v>100000</v>
      </c>
      <c r="M268">
        <f t="shared" si="25"/>
        <v>0</v>
      </c>
      <c r="R268">
        <f t="shared" si="26"/>
        <v>0</v>
      </c>
    </row>
    <row r="269" spans="1:20">
      <c r="C269">
        <f>_xlfn.XLOOKUP(D269,'Liste '!$H$2:$H$168,'Liste '!$I$2:$I$168,"-",0)</f>
        <v>0</v>
      </c>
      <c r="E269">
        <f>_xlfn.XLOOKUP(D269,'Liste '!$H$2:$H$168,'Liste '!$J$2:$J$168,"-",0)</f>
        <v>0</v>
      </c>
      <c r="F269" s="3">
        <f>_xlfn.XLOOKUP(D269,'Liste '!$H$2:$H$168,'Liste '!$K$2:$K$168,"-",0)</f>
        <v>0</v>
      </c>
      <c r="H269" s="3">
        <f t="shared" si="29"/>
        <v>0</v>
      </c>
      <c r="I269" s="3">
        <f t="shared" si="27"/>
        <v>0</v>
      </c>
      <c r="J269" s="3">
        <f t="shared" si="28"/>
        <v>100000</v>
      </c>
      <c r="K269" s="43">
        <f t="shared" si="24"/>
        <v>100000</v>
      </c>
      <c r="M269">
        <f t="shared" si="25"/>
        <v>0</v>
      </c>
      <c r="R269">
        <f t="shared" si="26"/>
        <v>0</v>
      </c>
    </row>
    <row r="270" spans="1:20">
      <c r="C270">
        <f>_xlfn.XLOOKUP(D270,'Liste '!$H$2:$H$168,'Liste '!$I$2:$I$168,"-",0)</f>
        <v>0</v>
      </c>
      <c r="E270">
        <f>_xlfn.XLOOKUP(D270,'Liste '!$H$2:$H$168,'Liste '!$J$2:$J$168,"-",0)</f>
        <v>0</v>
      </c>
      <c r="F270" s="3">
        <f>_xlfn.XLOOKUP(D270,'Liste '!$H$2:$H$168,'Liste '!$K$2:$K$168,"-",0)</f>
        <v>0</v>
      </c>
      <c r="H270" s="3">
        <f t="shared" si="29"/>
        <v>0</v>
      </c>
      <c r="I270" s="3">
        <f t="shared" si="27"/>
        <v>0</v>
      </c>
      <c r="J270" s="3">
        <f t="shared" si="28"/>
        <v>100000</v>
      </c>
      <c r="K270" s="43">
        <f t="shared" si="24"/>
        <v>100000</v>
      </c>
      <c r="M270">
        <f t="shared" si="25"/>
        <v>0</v>
      </c>
      <c r="R270">
        <f t="shared" si="26"/>
        <v>0</v>
      </c>
    </row>
    <row r="271" spans="1:20">
      <c r="C271">
        <f>_xlfn.XLOOKUP(D271,'Liste '!$H$2:$H$168,'Liste '!$I$2:$I$168,"-",0)</f>
        <v>0</v>
      </c>
      <c r="E271">
        <f>_xlfn.XLOOKUP(D271,'Liste '!$H$2:$H$168,'Liste '!$J$2:$J$168,"-",0)</f>
        <v>0</v>
      </c>
      <c r="F271" s="3">
        <f>_xlfn.XLOOKUP(D271,'Liste '!$H$2:$H$168,'Liste '!$K$2:$K$168,"-",0)</f>
        <v>0</v>
      </c>
      <c r="H271" s="3">
        <f t="shared" si="29"/>
        <v>0</v>
      </c>
      <c r="I271" s="3">
        <f t="shared" si="27"/>
        <v>0</v>
      </c>
      <c r="J271" s="3">
        <f t="shared" si="28"/>
        <v>100000</v>
      </c>
      <c r="K271" s="43">
        <f t="shared" si="24"/>
        <v>100000</v>
      </c>
      <c r="M271">
        <f t="shared" si="25"/>
        <v>0</v>
      </c>
      <c r="R271">
        <f t="shared" si="26"/>
        <v>0</v>
      </c>
    </row>
    <row r="272" spans="1:20">
      <c r="C272">
        <f>_xlfn.XLOOKUP(D272,'Liste '!$H$2:$H$168,'Liste '!$I$2:$I$168,"-",0)</f>
        <v>0</v>
      </c>
      <c r="E272">
        <f>_xlfn.XLOOKUP(D272,'Liste '!$H$2:$H$168,'Liste '!$J$2:$J$168,"-",0)</f>
        <v>0</v>
      </c>
      <c r="F272" s="3">
        <f>_xlfn.XLOOKUP(D272,'Liste '!$H$2:$H$168,'Liste '!$K$2:$K$168,"-",0)</f>
        <v>0</v>
      </c>
      <c r="H272" s="3">
        <f t="shared" si="29"/>
        <v>0</v>
      </c>
      <c r="I272" s="3">
        <f t="shared" si="27"/>
        <v>0</v>
      </c>
      <c r="J272" s="3">
        <f t="shared" si="28"/>
        <v>100000</v>
      </c>
      <c r="K272" s="43">
        <f t="shared" si="24"/>
        <v>100000</v>
      </c>
      <c r="M272">
        <f t="shared" si="25"/>
        <v>0</v>
      </c>
      <c r="R272">
        <f t="shared" si="26"/>
        <v>0</v>
      </c>
    </row>
    <row r="273" spans="1:21">
      <c r="C273">
        <f>_xlfn.XLOOKUP(D273,'Liste '!$H$2:$H$168,'Liste '!$I$2:$I$168,"-",0)</f>
        <v>0</v>
      </c>
      <c r="E273">
        <f>_xlfn.XLOOKUP(D273,'Liste '!$H$2:$H$168,'Liste '!$J$2:$J$168,"-",0)</f>
        <v>0</v>
      </c>
      <c r="F273" s="3">
        <f>_xlfn.XLOOKUP(D273,'Liste '!$H$2:$H$168,'Liste '!$K$2:$K$168,"-",0)</f>
        <v>0</v>
      </c>
      <c r="H273" s="3">
        <f t="shared" si="29"/>
        <v>0</v>
      </c>
      <c r="I273" s="3">
        <f t="shared" si="27"/>
        <v>0</v>
      </c>
      <c r="J273" s="3">
        <f t="shared" si="28"/>
        <v>100000</v>
      </c>
      <c r="K273" s="43">
        <f t="shared" si="24"/>
        <v>100000</v>
      </c>
      <c r="M273">
        <f t="shared" si="25"/>
        <v>0</v>
      </c>
      <c r="R273">
        <f t="shared" si="26"/>
        <v>0</v>
      </c>
    </row>
    <row r="274" spans="1:21">
      <c r="C274">
        <f>_xlfn.XLOOKUP(D274,'Liste '!$H$2:$H$168,'Liste '!$I$2:$I$168,"-",0)</f>
        <v>0</v>
      </c>
      <c r="E274">
        <f>_xlfn.XLOOKUP(D274,'Liste '!$H$2:$H$168,'Liste '!$J$2:$J$168,"-",0)</f>
        <v>0</v>
      </c>
      <c r="F274" s="3">
        <f>_xlfn.XLOOKUP(D274,'Liste '!$H$2:$H$168,'Liste '!$K$2:$K$168,"-",0)</f>
        <v>0</v>
      </c>
      <c r="H274" s="3">
        <f t="shared" si="29"/>
        <v>0</v>
      </c>
      <c r="I274" s="3">
        <f t="shared" si="27"/>
        <v>0</v>
      </c>
      <c r="J274" s="3">
        <f t="shared" si="28"/>
        <v>100000</v>
      </c>
      <c r="K274" s="43">
        <f t="shared" si="24"/>
        <v>100000</v>
      </c>
      <c r="M274">
        <f t="shared" si="25"/>
        <v>0</v>
      </c>
      <c r="R274">
        <f t="shared" si="26"/>
        <v>0</v>
      </c>
    </row>
    <row r="275" spans="1:21">
      <c r="C275">
        <f>_xlfn.XLOOKUP(D275,'Liste '!$H$2:$H$168,'Liste '!$I$2:$I$168,"-",0)</f>
        <v>0</v>
      </c>
      <c r="E275">
        <f>_xlfn.XLOOKUP(D275,'Liste '!$H$2:$H$168,'Liste '!$J$2:$J$168,"-",0)</f>
        <v>0</v>
      </c>
      <c r="F275" s="3">
        <f>_xlfn.XLOOKUP(D275,'Liste '!$H$2:$H$168,'Liste '!$K$2:$K$168,"-",0)</f>
        <v>0</v>
      </c>
      <c r="H275" s="3">
        <f t="shared" si="29"/>
        <v>0</v>
      </c>
      <c r="I275" s="3">
        <f t="shared" si="27"/>
        <v>0</v>
      </c>
      <c r="J275" s="3">
        <f t="shared" si="28"/>
        <v>100000</v>
      </c>
      <c r="K275" s="43">
        <f t="shared" si="24"/>
        <v>100000</v>
      </c>
      <c r="M275">
        <f t="shared" si="25"/>
        <v>0</v>
      </c>
      <c r="R275">
        <f t="shared" si="26"/>
        <v>0</v>
      </c>
    </row>
    <row r="276" spans="1:21">
      <c r="C276">
        <f>_xlfn.XLOOKUP(D276,'Liste '!$H$2:$H$168,'Liste '!$I$2:$I$168,"-",0)</f>
        <v>0</v>
      </c>
      <c r="E276">
        <f>_xlfn.XLOOKUP(D276,'Liste '!$H$2:$H$168,'Liste '!$J$2:$J$168,"-",0)</f>
        <v>0</v>
      </c>
      <c r="F276" s="3">
        <f>_xlfn.XLOOKUP(D276,'Liste '!$H$2:$H$168,'Liste '!$K$2:$K$168,"-",0)</f>
        <v>0</v>
      </c>
      <c r="H276" s="3">
        <f t="shared" si="29"/>
        <v>0</v>
      </c>
      <c r="I276" s="3">
        <f t="shared" si="27"/>
        <v>0</v>
      </c>
      <c r="J276" s="3">
        <f t="shared" si="28"/>
        <v>100000</v>
      </c>
      <c r="K276" s="43">
        <f t="shared" si="24"/>
        <v>100000</v>
      </c>
      <c r="M276">
        <f t="shared" si="25"/>
        <v>0</v>
      </c>
      <c r="R276">
        <f t="shared" si="26"/>
        <v>0</v>
      </c>
    </row>
    <row r="277" spans="1:21">
      <c r="C277">
        <f>_xlfn.XLOOKUP(D277,'Liste '!$H$2:$H$168,'Liste '!$I$2:$I$168,"-",0)</f>
        <v>0</v>
      </c>
      <c r="E277">
        <f>_xlfn.XLOOKUP(D277,'Liste '!$H$2:$H$168,'Liste '!$J$2:$J$168,"-",0)</f>
        <v>0</v>
      </c>
      <c r="F277" s="3">
        <f>_xlfn.XLOOKUP(D277,'Liste '!$H$2:$H$168,'Liste '!$K$2:$K$168,"-",0)</f>
        <v>0</v>
      </c>
      <c r="H277" s="3">
        <f t="shared" si="29"/>
        <v>0</v>
      </c>
      <c r="I277" s="3">
        <f t="shared" si="27"/>
        <v>0</v>
      </c>
      <c r="J277" s="3">
        <f t="shared" si="28"/>
        <v>100000</v>
      </c>
      <c r="K277" s="43">
        <f t="shared" si="24"/>
        <v>100000</v>
      </c>
      <c r="M277">
        <f t="shared" si="25"/>
        <v>0</v>
      </c>
      <c r="R277">
        <f t="shared" si="26"/>
        <v>0</v>
      </c>
    </row>
    <row r="278" spans="1:21">
      <c r="C278">
        <f>_xlfn.XLOOKUP(D278,'Liste '!$H$2:$H$168,'Liste '!$I$2:$I$168,"-",0)</f>
        <v>0</v>
      </c>
      <c r="E278">
        <f>_xlfn.XLOOKUP(D278,'Liste '!$H$2:$H$168,'Liste '!$J$2:$J$168,"-",0)</f>
        <v>0</v>
      </c>
      <c r="F278" s="3">
        <f>_xlfn.XLOOKUP(D278,'Liste '!$H$2:$H$168,'Liste '!$K$2:$K$168,"-",0)</f>
        <v>0</v>
      </c>
      <c r="H278" s="3">
        <f t="shared" si="29"/>
        <v>0</v>
      </c>
      <c r="I278" s="3">
        <f t="shared" si="27"/>
        <v>0</v>
      </c>
      <c r="J278" s="3">
        <f t="shared" si="28"/>
        <v>100000</v>
      </c>
      <c r="K278" s="43">
        <f t="shared" si="24"/>
        <v>100000</v>
      </c>
      <c r="M278">
        <f t="shared" si="25"/>
        <v>0</v>
      </c>
      <c r="R278">
        <f t="shared" si="26"/>
        <v>0</v>
      </c>
    </row>
    <row r="279" spans="1:21">
      <c r="C279">
        <f>_xlfn.XLOOKUP(D279,'Liste '!$H$2:$H$168,'Liste '!$I$2:$I$168,"-",0)</f>
        <v>0</v>
      </c>
      <c r="E279">
        <f>_xlfn.XLOOKUP(D279,'Liste '!$H$2:$H$168,'Liste '!$J$2:$J$168,"-",0)</f>
        <v>0</v>
      </c>
      <c r="F279" s="3">
        <f>_xlfn.XLOOKUP(D279,'Liste '!$H$2:$H$168,'Liste '!$K$2:$K$168,"-",0)</f>
        <v>0</v>
      </c>
      <c r="H279" s="3">
        <f t="shared" si="29"/>
        <v>0</v>
      </c>
      <c r="I279" s="3">
        <f t="shared" si="27"/>
        <v>0</v>
      </c>
      <c r="J279" s="3">
        <f t="shared" si="28"/>
        <v>100000</v>
      </c>
      <c r="K279" s="43">
        <f t="shared" si="24"/>
        <v>100000</v>
      </c>
      <c r="M279">
        <f t="shared" si="25"/>
        <v>0</v>
      </c>
      <c r="R279">
        <f t="shared" si="26"/>
        <v>0</v>
      </c>
    </row>
    <row r="280" spans="1:21">
      <c r="C280">
        <f>_xlfn.XLOOKUP(D280,'Liste '!$H$2:$H$168,'Liste '!$I$2:$I$168,"-",0)</f>
        <v>0</v>
      </c>
      <c r="E280">
        <f>_xlfn.XLOOKUP(D280,'Liste '!$H$2:$H$168,'Liste '!$J$2:$J$168,"-",0)</f>
        <v>0</v>
      </c>
      <c r="F280" s="3">
        <f>_xlfn.XLOOKUP(D280,'Liste '!$H$2:$H$168,'Liste '!$K$2:$K$168,"-",0)</f>
        <v>0</v>
      </c>
      <c r="H280" s="3">
        <f t="shared" si="29"/>
        <v>0</v>
      </c>
      <c r="I280" s="3">
        <f t="shared" si="27"/>
        <v>0</v>
      </c>
      <c r="J280" s="3">
        <f t="shared" si="28"/>
        <v>100000</v>
      </c>
      <c r="K280" s="43">
        <f t="shared" si="24"/>
        <v>100000</v>
      </c>
      <c r="M280">
        <f t="shared" si="25"/>
        <v>0</v>
      </c>
      <c r="R280">
        <f t="shared" si="26"/>
        <v>0</v>
      </c>
    </row>
    <row r="281" spans="1:21">
      <c r="C281">
        <f>_xlfn.XLOOKUP(D281,'Liste '!$H$2:$H$168,'Liste '!$I$2:$I$168,"-",0)</f>
        <v>0</v>
      </c>
      <c r="E281">
        <f>_xlfn.XLOOKUP(D281,'Liste '!$H$2:$H$168,'Liste '!$J$2:$J$168,"-",0)</f>
        <v>0</v>
      </c>
      <c r="F281" s="3">
        <f>_xlfn.XLOOKUP(D281,'Liste '!$H$2:$H$168,'Liste '!$K$2:$K$168,"-",0)</f>
        <v>0</v>
      </c>
      <c r="H281" s="3">
        <f t="shared" si="29"/>
        <v>0</v>
      </c>
      <c r="I281" s="3">
        <f t="shared" si="27"/>
        <v>0</v>
      </c>
      <c r="J281" s="3">
        <f t="shared" si="28"/>
        <v>100000</v>
      </c>
      <c r="K281" s="43">
        <f t="shared" si="24"/>
        <v>100000</v>
      </c>
      <c r="M281">
        <f t="shared" si="25"/>
        <v>0</v>
      </c>
      <c r="R281">
        <f t="shared" si="26"/>
        <v>0</v>
      </c>
    </row>
    <row r="282" spans="1:21">
      <c r="C282">
        <f>_xlfn.XLOOKUP(D282,'Liste '!$H$2:$H$168,'Liste '!$I$2:$I$168,"-",0)</f>
        <v>0</v>
      </c>
      <c r="E282">
        <f>_xlfn.XLOOKUP(D282,'Liste '!$H$2:$H$168,'Liste '!$J$2:$J$168,"-",0)</f>
        <v>0</v>
      </c>
      <c r="F282" s="3">
        <f>_xlfn.XLOOKUP(D282,'Liste '!$H$2:$H$168,'Liste '!$K$2:$K$168,"-",0)</f>
        <v>0</v>
      </c>
      <c r="H282" s="3">
        <f t="shared" si="29"/>
        <v>0</v>
      </c>
      <c r="I282" s="3">
        <f t="shared" si="27"/>
        <v>0</v>
      </c>
      <c r="J282" s="3">
        <f t="shared" si="28"/>
        <v>100000</v>
      </c>
      <c r="K282" s="43">
        <f t="shared" si="24"/>
        <v>100000</v>
      </c>
      <c r="M282">
        <f t="shared" si="25"/>
        <v>0</v>
      </c>
      <c r="R282">
        <f t="shared" si="26"/>
        <v>0</v>
      </c>
    </row>
    <row r="283" spans="1:21">
      <c r="C283">
        <f>_xlfn.XLOOKUP(D283,'Liste '!$H$2:$H$168,'Liste '!$I$2:$I$168,"-",0)</f>
        <v>0</v>
      </c>
      <c r="E283">
        <f>_xlfn.XLOOKUP(D283,'Liste '!$H$2:$H$168,'Liste '!$J$2:$J$168,"-",0)</f>
        <v>0</v>
      </c>
      <c r="F283" s="3">
        <f>_xlfn.XLOOKUP(D283,'Liste '!$H$2:$H$168,'Liste '!$K$2:$K$168,"-",0)</f>
        <v>0</v>
      </c>
      <c r="H283" s="3">
        <f t="shared" si="29"/>
        <v>0</v>
      </c>
      <c r="I283" s="3">
        <f t="shared" si="27"/>
        <v>0</v>
      </c>
      <c r="J283" s="3">
        <f t="shared" si="28"/>
        <v>100000</v>
      </c>
      <c r="K283" s="43">
        <f t="shared" si="24"/>
        <v>100000</v>
      </c>
      <c r="M283">
        <f t="shared" si="25"/>
        <v>0</v>
      </c>
      <c r="R283">
        <f t="shared" si="26"/>
        <v>0</v>
      </c>
      <c r="U283">
        <v>2</v>
      </c>
    </row>
    <row r="284" spans="1:21">
      <c r="C284">
        <f>_xlfn.XLOOKUP(D284,'Liste '!$H$2:$H$168,'Liste '!$I$2:$I$168,"-",0)</f>
        <v>0</v>
      </c>
      <c r="E284">
        <f>_xlfn.XLOOKUP(D284,'Liste '!$H$2:$H$168,'Liste '!$J$2:$J$168,"-",0)</f>
        <v>0</v>
      </c>
      <c r="F284" s="3">
        <f>_xlfn.XLOOKUP(D284,'Liste '!$H$2:$H$168,'Liste '!$K$2:$K$168,"-",0)</f>
        <v>0</v>
      </c>
      <c r="H284" s="3">
        <f t="shared" si="29"/>
        <v>0</v>
      </c>
      <c r="I284" s="3">
        <f t="shared" si="27"/>
        <v>0</v>
      </c>
      <c r="J284" s="3">
        <f t="shared" si="28"/>
        <v>100000</v>
      </c>
      <c r="K284" s="43">
        <f t="shared" si="24"/>
        <v>100000</v>
      </c>
      <c r="M284">
        <f t="shared" si="25"/>
        <v>0</v>
      </c>
      <c r="R284">
        <f t="shared" si="26"/>
        <v>0</v>
      </c>
    </row>
    <row r="285" spans="1:21" s="51" customFormat="1">
      <c r="A285"/>
      <c r="B285"/>
      <c r="C285">
        <f>_xlfn.XLOOKUP(D285,'Liste '!$H$2:$H$168,'Liste '!$I$2:$I$168,"-",0)</f>
        <v>0</v>
      </c>
      <c r="D285" s="25"/>
      <c r="E285">
        <f>_xlfn.XLOOKUP(D285,'Liste '!$H$2:$H$168,'Liste '!$J$2:$J$168,"-",0)</f>
        <v>0</v>
      </c>
      <c r="F285" s="3">
        <f>_xlfn.XLOOKUP(D285,'Liste '!$H$2:$H$168,'Liste '!$K$2:$K$168,"-",0)</f>
        <v>0</v>
      </c>
      <c r="G285"/>
      <c r="H285" s="3">
        <f t="shared" si="29"/>
        <v>0</v>
      </c>
      <c r="I285" s="3">
        <f t="shared" si="27"/>
        <v>0</v>
      </c>
      <c r="J285" s="3">
        <f t="shared" si="28"/>
        <v>100000</v>
      </c>
      <c r="K285" s="43">
        <f t="shared" si="24"/>
        <v>100000</v>
      </c>
      <c r="L285"/>
      <c r="M285">
        <f t="shared" si="25"/>
        <v>0</v>
      </c>
      <c r="N285" s="44"/>
      <c r="O285" s="44"/>
      <c r="P285" s="44"/>
      <c r="Q285"/>
      <c r="R285">
        <f t="shared" si="26"/>
        <v>0</v>
      </c>
      <c r="S285"/>
    </row>
    <row r="286" spans="1:21">
      <c r="C286">
        <f>_xlfn.XLOOKUP(D286,'Liste '!$H$2:$H$168,'Liste '!$I$2:$I$168,"-",0)</f>
        <v>0</v>
      </c>
      <c r="E286">
        <f>_xlfn.XLOOKUP(D286,'Liste '!$H$2:$H$168,'Liste '!$J$2:$J$168,"-",0)</f>
        <v>0</v>
      </c>
      <c r="F286" s="3">
        <f>_xlfn.XLOOKUP(D286,'Liste '!$H$2:$H$168,'Liste '!$K$2:$K$168,"-",0)</f>
        <v>0</v>
      </c>
      <c r="H286" s="3">
        <f t="shared" si="29"/>
        <v>0</v>
      </c>
      <c r="I286" s="3">
        <f t="shared" si="27"/>
        <v>0</v>
      </c>
      <c r="J286" s="3">
        <f t="shared" si="28"/>
        <v>100000</v>
      </c>
      <c r="K286" s="43">
        <f t="shared" si="24"/>
        <v>100000</v>
      </c>
      <c r="M286">
        <f t="shared" si="25"/>
        <v>0</v>
      </c>
      <c r="R286">
        <f t="shared" si="26"/>
        <v>0</v>
      </c>
    </row>
    <row r="287" spans="1:21">
      <c r="C287">
        <f>_xlfn.XLOOKUP(D287,'Liste '!$H$2:$H$168,'Liste '!$I$2:$I$168,"-",0)</f>
        <v>0</v>
      </c>
      <c r="E287">
        <f>_xlfn.XLOOKUP(D287,'Liste '!$H$2:$H$168,'Liste '!$J$2:$J$168,"-",0)</f>
        <v>0</v>
      </c>
      <c r="F287" s="3">
        <f>_xlfn.XLOOKUP(D287,'Liste '!$H$2:$H$168,'Liste '!$K$2:$K$168,"-",0)</f>
        <v>0</v>
      </c>
      <c r="H287" s="3">
        <f>$F$2*$G$2</f>
        <v>0</v>
      </c>
      <c r="I287" s="3">
        <f>I286+H287</f>
        <v>0</v>
      </c>
      <c r="J287" s="3">
        <f t="shared" si="28"/>
        <v>100000</v>
      </c>
      <c r="K287" s="43">
        <f>J287-I287</f>
        <v>100000</v>
      </c>
      <c r="M287">
        <f>L287-G287</f>
        <v>0</v>
      </c>
      <c r="R287">
        <f>N287-O287</f>
        <v>0</v>
      </c>
    </row>
    <row r="288" spans="1:21">
      <c r="C288">
        <f>_xlfn.XLOOKUP(D288,'Liste '!$H$2:$H$168,'Liste '!$I$2:$I$168,"-",0)</f>
        <v>0</v>
      </c>
      <c r="E288">
        <f>_xlfn.XLOOKUP(D288,'Liste '!$H$2:$H$168,'Liste '!$J$2:$J$168,"-",0)</f>
        <v>0</v>
      </c>
      <c r="F288" s="3">
        <f>_xlfn.XLOOKUP(D288,'Liste '!$H$2:$H$168,'Liste '!$K$2:$K$168,"-",0)</f>
        <v>0</v>
      </c>
      <c r="H288" s="3">
        <f t="shared" si="29"/>
        <v>0</v>
      </c>
      <c r="I288" s="3">
        <f>I286+H288</f>
        <v>0</v>
      </c>
      <c r="J288" s="3">
        <f>K286</f>
        <v>100000</v>
      </c>
      <c r="K288" s="43">
        <f t="shared" si="24"/>
        <v>100000</v>
      </c>
      <c r="M288">
        <f t="shared" si="25"/>
        <v>0</v>
      </c>
      <c r="R288">
        <f t="shared" si="26"/>
        <v>0</v>
      </c>
    </row>
    <row r="289" spans="1:20">
      <c r="A289" s="46"/>
      <c r="B289" s="46"/>
      <c r="C289" s="46">
        <f>_xlfn.XLOOKUP(D289,'Liste '!$H$2:$H$168,'Liste '!$I$2:$I$168,"-",0)</f>
        <v>0</v>
      </c>
      <c r="D289" s="47"/>
      <c r="E289" s="45" t="s">
        <v>87</v>
      </c>
      <c r="F289" s="48">
        <f>_xlfn.XLOOKUP(D289,'Liste '!$H$2:$H$168,'Liste '!$K$2:$K$168,"-",0)</f>
        <v>0</v>
      </c>
      <c r="G289" s="46"/>
      <c r="H289" s="48">
        <f>SUM(H258:H288)</f>
        <v>0</v>
      </c>
      <c r="I289" s="48"/>
      <c r="J289" s="48"/>
      <c r="K289" s="49"/>
      <c r="L289" s="46"/>
      <c r="M289" s="46"/>
      <c r="N289" s="50"/>
      <c r="O289" s="50"/>
      <c r="P289" s="50"/>
      <c r="Q289" s="46"/>
      <c r="R289" s="46"/>
      <c r="S289" s="46"/>
      <c r="T289" s="46"/>
    </row>
    <row r="290" spans="1:20">
      <c r="C290">
        <f>_xlfn.XLOOKUP(D290,'Liste '!$H$2:$H$168,'Liste '!$I$2:$I$168,"-",0)</f>
        <v>0</v>
      </c>
      <c r="E290">
        <f>_xlfn.XLOOKUP(D290,'Liste '!$H$2:$H$168,'Liste '!$J$2:$J$168,"-",0)</f>
        <v>0</v>
      </c>
      <c r="F290" s="3">
        <f>_xlfn.XLOOKUP(D290,'Liste '!$H$2:$H$168,'Liste '!$K$2:$K$168,"-",0)</f>
        <v>0</v>
      </c>
      <c r="H290" s="3">
        <f t="shared" si="29"/>
        <v>0</v>
      </c>
      <c r="I290" s="3">
        <f>I288+H290</f>
        <v>0</v>
      </c>
      <c r="J290" s="3">
        <f>K288</f>
        <v>100000</v>
      </c>
      <c r="K290" s="43">
        <f t="shared" si="24"/>
        <v>100000</v>
      </c>
      <c r="M290">
        <f t="shared" si="25"/>
        <v>0</v>
      </c>
      <c r="R290">
        <f t="shared" si="26"/>
        <v>0</v>
      </c>
    </row>
    <row r="291" spans="1:20">
      <c r="C291">
        <f>_xlfn.XLOOKUP(D291,'Liste '!$H$2:$H$168,'Liste '!$I$2:$I$168,"-",0)</f>
        <v>0</v>
      </c>
      <c r="E291">
        <f>_xlfn.XLOOKUP(D291,'Liste '!$H$2:$H$168,'Liste '!$J$2:$J$168,"-",0)</f>
        <v>0</v>
      </c>
      <c r="F291" s="3">
        <f>_xlfn.XLOOKUP(D291,'Liste '!$H$2:$H$168,'Liste '!$K$2:$K$168,"-",0)</f>
        <v>0</v>
      </c>
      <c r="H291" s="3">
        <f t="shared" si="29"/>
        <v>0</v>
      </c>
      <c r="I291" s="3">
        <f t="shared" si="27"/>
        <v>0</v>
      </c>
      <c r="J291" s="3">
        <f t="shared" si="28"/>
        <v>100000</v>
      </c>
      <c r="K291" s="43">
        <f t="shared" si="24"/>
        <v>100000</v>
      </c>
      <c r="M291">
        <f t="shared" si="25"/>
        <v>0</v>
      </c>
      <c r="R291">
        <f t="shared" si="26"/>
        <v>0</v>
      </c>
    </row>
    <row r="292" spans="1:20">
      <c r="C292">
        <f>_xlfn.XLOOKUP(D292,'Liste '!$H$2:$H$168,'Liste '!$I$2:$I$168,"-",0)</f>
        <v>0</v>
      </c>
      <c r="E292">
        <f>_xlfn.XLOOKUP(D292,'Liste '!$H$2:$H$168,'Liste '!$J$2:$J$168,"-",0)</f>
        <v>0</v>
      </c>
      <c r="F292" s="3">
        <f>_xlfn.XLOOKUP(D292,'Liste '!$H$2:$H$168,'Liste '!$K$2:$K$168,"-",0)</f>
        <v>0</v>
      </c>
      <c r="H292" s="3">
        <f t="shared" si="29"/>
        <v>0</v>
      </c>
      <c r="I292" s="3">
        <f t="shared" si="27"/>
        <v>0</v>
      </c>
      <c r="J292" s="3">
        <f t="shared" si="28"/>
        <v>100000</v>
      </c>
      <c r="K292" s="43">
        <f t="shared" si="24"/>
        <v>100000</v>
      </c>
      <c r="M292">
        <f t="shared" si="25"/>
        <v>0</v>
      </c>
      <c r="R292">
        <f t="shared" si="26"/>
        <v>0</v>
      </c>
    </row>
    <row r="293" spans="1:20">
      <c r="C293">
        <f>_xlfn.XLOOKUP(D293,'Liste '!$H$2:$H$168,'Liste '!$I$2:$I$168,"-",0)</f>
        <v>0</v>
      </c>
      <c r="E293">
        <f>_xlfn.XLOOKUP(D293,'Liste '!$H$2:$H$168,'Liste '!$J$2:$J$168,"-",0)</f>
        <v>0</v>
      </c>
      <c r="F293" s="3">
        <f>_xlfn.XLOOKUP(D293,'Liste '!$H$2:$H$168,'Liste '!$K$2:$K$168,"-",0)</f>
        <v>0</v>
      </c>
      <c r="H293" s="3">
        <f t="shared" si="29"/>
        <v>0</v>
      </c>
      <c r="I293" s="3">
        <f t="shared" si="27"/>
        <v>0</v>
      </c>
      <c r="J293" s="3">
        <f t="shared" si="28"/>
        <v>100000</v>
      </c>
      <c r="K293" s="43">
        <f t="shared" si="24"/>
        <v>100000</v>
      </c>
      <c r="M293">
        <f t="shared" si="25"/>
        <v>0</v>
      </c>
      <c r="R293">
        <f t="shared" si="26"/>
        <v>0</v>
      </c>
    </row>
    <row r="294" spans="1:20">
      <c r="C294">
        <f>_xlfn.XLOOKUP(D294,'Liste '!$H$2:$H$168,'Liste '!$I$2:$I$168,"-",0)</f>
        <v>0</v>
      </c>
      <c r="E294">
        <f>_xlfn.XLOOKUP(D294,'Liste '!$H$2:$H$168,'Liste '!$J$2:$J$168,"-",0)</f>
        <v>0</v>
      </c>
      <c r="F294" s="3">
        <f>_xlfn.XLOOKUP(D294,'Liste '!$H$2:$H$168,'Liste '!$K$2:$K$168,"-",0)</f>
        <v>0</v>
      </c>
      <c r="H294" s="3">
        <f t="shared" si="29"/>
        <v>0</v>
      </c>
      <c r="I294" s="3">
        <f t="shared" si="27"/>
        <v>0</v>
      </c>
      <c r="J294" s="3">
        <f t="shared" si="28"/>
        <v>100000</v>
      </c>
      <c r="K294" s="43">
        <f t="shared" si="24"/>
        <v>100000</v>
      </c>
      <c r="M294">
        <f t="shared" si="25"/>
        <v>0</v>
      </c>
      <c r="R294">
        <f t="shared" si="26"/>
        <v>0</v>
      </c>
    </row>
    <row r="295" spans="1:20">
      <c r="C295">
        <f>_xlfn.XLOOKUP(D295,'Liste '!$H$2:$H$168,'Liste '!$I$2:$I$168,"-",0)</f>
        <v>0</v>
      </c>
      <c r="E295">
        <f>_xlfn.XLOOKUP(D295,'Liste '!$H$2:$H$168,'Liste '!$J$2:$J$168,"-",0)</f>
        <v>0</v>
      </c>
      <c r="F295" s="3">
        <f>_xlfn.XLOOKUP(D295,'Liste '!$H$2:$H$168,'Liste '!$K$2:$K$168,"-",0)</f>
        <v>0</v>
      </c>
      <c r="H295" s="3">
        <f t="shared" si="29"/>
        <v>0</v>
      </c>
      <c r="I295" s="3">
        <f t="shared" si="27"/>
        <v>0</v>
      </c>
      <c r="J295" s="3">
        <f t="shared" si="28"/>
        <v>100000</v>
      </c>
      <c r="K295" s="43">
        <f t="shared" si="24"/>
        <v>100000</v>
      </c>
      <c r="M295">
        <f t="shared" si="25"/>
        <v>0</v>
      </c>
      <c r="R295">
        <f t="shared" si="26"/>
        <v>0</v>
      </c>
    </row>
    <row r="296" spans="1:20">
      <c r="C296">
        <f>_xlfn.XLOOKUP(D296,'Liste '!$H$2:$H$168,'Liste '!$I$2:$I$168,"-",0)</f>
        <v>0</v>
      </c>
      <c r="E296">
        <f>_xlfn.XLOOKUP(D296,'Liste '!$H$2:$H$168,'Liste '!$J$2:$J$168,"-",0)</f>
        <v>0</v>
      </c>
      <c r="F296" s="3">
        <f>_xlfn.XLOOKUP(D296,'Liste '!$H$2:$H$168,'Liste '!$K$2:$K$168,"-",0)</f>
        <v>0</v>
      </c>
      <c r="H296" s="3">
        <f t="shared" si="29"/>
        <v>0</v>
      </c>
      <c r="I296" s="3">
        <f t="shared" si="27"/>
        <v>0</v>
      </c>
      <c r="J296" s="3">
        <f t="shared" si="28"/>
        <v>100000</v>
      </c>
      <c r="K296" s="43">
        <f t="shared" si="24"/>
        <v>100000</v>
      </c>
      <c r="M296">
        <f t="shared" si="25"/>
        <v>0</v>
      </c>
      <c r="R296">
        <f t="shared" si="26"/>
        <v>0</v>
      </c>
    </row>
    <row r="297" spans="1:20">
      <c r="C297">
        <f>_xlfn.XLOOKUP(D297,'Liste '!$H$2:$H$168,'Liste '!$I$2:$I$168,"-",0)</f>
        <v>0</v>
      </c>
      <c r="E297">
        <f>_xlfn.XLOOKUP(D297,'Liste '!$H$2:$H$168,'Liste '!$J$2:$J$168,"-",0)</f>
        <v>0</v>
      </c>
      <c r="F297" s="3">
        <f>_xlfn.XLOOKUP(D297,'Liste '!$H$2:$H$168,'Liste '!$K$2:$K$168,"-",0)</f>
        <v>0</v>
      </c>
      <c r="H297" s="3">
        <f t="shared" si="29"/>
        <v>0</v>
      </c>
      <c r="I297" s="3">
        <f t="shared" si="27"/>
        <v>0</v>
      </c>
      <c r="J297" s="3">
        <f t="shared" si="28"/>
        <v>100000</v>
      </c>
      <c r="K297" s="43">
        <f t="shared" si="24"/>
        <v>100000</v>
      </c>
      <c r="M297">
        <f t="shared" si="25"/>
        <v>0</v>
      </c>
      <c r="R297">
        <f t="shared" si="26"/>
        <v>0</v>
      </c>
    </row>
    <row r="298" spans="1:20">
      <c r="C298">
        <f>_xlfn.XLOOKUP(D298,'Liste '!$H$2:$H$168,'Liste '!$I$2:$I$168,"-",0)</f>
        <v>0</v>
      </c>
      <c r="E298">
        <f>_xlfn.XLOOKUP(D298,'Liste '!$H$2:$H$168,'Liste '!$J$2:$J$168,"-",0)</f>
        <v>0</v>
      </c>
      <c r="F298" s="3">
        <f>_xlfn.XLOOKUP(D298,'Liste '!$H$2:$H$168,'Liste '!$K$2:$K$168,"-",0)</f>
        <v>0</v>
      </c>
      <c r="H298" s="3">
        <f t="shared" si="29"/>
        <v>0</v>
      </c>
      <c r="I298" s="3">
        <f t="shared" si="27"/>
        <v>0</v>
      </c>
      <c r="J298" s="3">
        <f t="shared" si="28"/>
        <v>100000</v>
      </c>
      <c r="K298" s="43">
        <f t="shared" si="24"/>
        <v>100000</v>
      </c>
      <c r="M298">
        <f t="shared" si="25"/>
        <v>0</v>
      </c>
      <c r="R298">
        <f t="shared" si="26"/>
        <v>0</v>
      </c>
    </row>
    <row r="299" spans="1:20">
      <c r="C299">
        <f>_xlfn.XLOOKUP(D299,'Liste '!$H$2:$H$168,'Liste '!$I$2:$I$168,"-",0)</f>
        <v>0</v>
      </c>
      <c r="E299">
        <f>_xlfn.XLOOKUP(D299,'Liste '!$H$2:$H$168,'Liste '!$J$2:$J$168,"-",0)</f>
        <v>0</v>
      </c>
      <c r="F299" s="3">
        <f>_xlfn.XLOOKUP(D299,'Liste '!$H$2:$H$168,'Liste '!$K$2:$K$168,"-",0)</f>
        <v>0</v>
      </c>
      <c r="H299" s="3">
        <f t="shared" si="29"/>
        <v>0</v>
      </c>
      <c r="I299" s="3">
        <f t="shared" si="27"/>
        <v>0</v>
      </c>
      <c r="J299" s="3">
        <f t="shared" si="28"/>
        <v>100000</v>
      </c>
      <c r="K299" s="43">
        <f t="shared" si="24"/>
        <v>100000</v>
      </c>
      <c r="M299">
        <f t="shared" si="25"/>
        <v>0</v>
      </c>
      <c r="R299">
        <f t="shared" si="26"/>
        <v>0</v>
      </c>
    </row>
    <row r="300" spans="1:20">
      <c r="C300">
        <f>_xlfn.XLOOKUP(D300,'Liste '!$H$2:$H$168,'Liste '!$I$2:$I$168,"-",0)</f>
        <v>0</v>
      </c>
      <c r="E300">
        <f>_xlfn.XLOOKUP(D300,'Liste '!$H$2:$H$168,'Liste '!$J$2:$J$168,"-",0)</f>
        <v>0</v>
      </c>
      <c r="F300" s="3">
        <f>_xlfn.XLOOKUP(D300,'Liste '!$H$2:$H$168,'Liste '!$K$2:$K$168,"-",0)</f>
        <v>0</v>
      </c>
      <c r="H300" s="3">
        <f t="shared" si="29"/>
        <v>0</v>
      </c>
      <c r="I300" s="3">
        <f t="shared" si="27"/>
        <v>0</v>
      </c>
      <c r="J300" s="3">
        <f t="shared" si="28"/>
        <v>100000</v>
      </c>
      <c r="K300" s="43">
        <f t="shared" si="24"/>
        <v>100000</v>
      </c>
      <c r="M300">
        <f t="shared" si="25"/>
        <v>0</v>
      </c>
      <c r="R300">
        <f t="shared" si="26"/>
        <v>0</v>
      </c>
    </row>
    <row r="301" spans="1:20">
      <c r="C301">
        <f>_xlfn.XLOOKUP(D301,'Liste '!$H$2:$H$168,'Liste '!$I$2:$I$168,"-",0)</f>
        <v>0</v>
      </c>
      <c r="E301">
        <f>_xlfn.XLOOKUP(D301,'Liste '!$H$2:$H$168,'Liste '!$J$2:$J$168,"-",0)</f>
        <v>0</v>
      </c>
      <c r="F301" s="3">
        <f>_xlfn.XLOOKUP(D301,'Liste '!$H$2:$H$168,'Liste '!$K$2:$K$168,"-",0)</f>
        <v>0</v>
      </c>
      <c r="H301" s="3">
        <f t="shared" si="29"/>
        <v>0</v>
      </c>
      <c r="I301" s="3">
        <f t="shared" si="27"/>
        <v>0</v>
      </c>
      <c r="J301" s="3">
        <f t="shared" si="28"/>
        <v>100000</v>
      </c>
      <c r="K301" s="43">
        <f t="shared" si="24"/>
        <v>100000</v>
      </c>
      <c r="M301">
        <f t="shared" si="25"/>
        <v>0</v>
      </c>
      <c r="R301">
        <f t="shared" si="26"/>
        <v>0</v>
      </c>
    </row>
    <row r="302" spans="1:20">
      <c r="C302">
        <f>_xlfn.XLOOKUP(D302,'Liste '!$H$2:$H$168,'Liste '!$I$2:$I$168,"-",0)</f>
        <v>0</v>
      </c>
      <c r="E302">
        <f>_xlfn.XLOOKUP(D302,'Liste '!$H$2:$H$168,'Liste '!$J$2:$J$168,"-",0)</f>
        <v>0</v>
      </c>
      <c r="F302" s="3">
        <f>_xlfn.XLOOKUP(D302,'Liste '!$H$2:$H$168,'Liste '!$K$2:$K$168,"-",0)</f>
        <v>0</v>
      </c>
      <c r="H302" s="3">
        <f t="shared" si="29"/>
        <v>0</v>
      </c>
      <c r="I302" s="3">
        <f t="shared" si="27"/>
        <v>0</v>
      </c>
      <c r="J302" s="3">
        <f t="shared" si="28"/>
        <v>100000</v>
      </c>
      <c r="K302" s="43">
        <f t="shared" si="24"/>
        <v>100000</v>
      </c>
      <c r="M302">
        <f t="shared" si="25"/>
        <v>0</v>
      </c>
      <c r="R302">
        <f t="shared" si="26"/>
        <v>0</v>
      </c>
    </row>
    <row r="303" spans="1:20">
      <c r="C303">
        <f>_xlfn.XLOOKUP(D303,'Liste '!$H$2:$H$168,'Liste '!$I$2:$I$168,"-",0)</f>
        <v>0</v>
      </c>
      <c r="E303">
        <f>_xlfn.XLOOKUP(D303,'Liste '!$H$2:$H$168,'Liste '!$J$2:$J$168,"-",0)</f>
        <v>0</v>
      </c>
      <c r="F303" s="3">
        <f>_xlfn.XLOOKUP(D303,'Liste '!$H$2:$H$168,'Liste '!$K$2:$K$168,"-",0)</f>
        <v>0</v>
      </c>
      <c r="H303" s="3">
        <f t="shared" si="29"/>
        <v>0</v>
      </c>
      <c r="I303" s="3">
        <f t="shared" si="27"/>
        <v>0</v>
      </c>
      <c r="J303" s="3">
        <f t="shared" si="28"/>
        <v>100000</v>
      </c>
      <c r="K303" s="43">
        <f t="shared" si="24"/>
        <v>100000</v>
      </c>
      <c r="M303">
        <f t="shared" si="25"/>
        <v>0</v>
      </c>
      <c r="R303">
        <f t="shared" si="26"/>
        <v>0</v>
      </c>
    </row>
    <row r="304" spans="1:20">
      <c r="C304">
        <f>_xlfn.XLOOKUP(D304,'Liste '!$H$2:$H$168,'Liste '!$I$2:$I$168,"-",0)</f>
        <v>0</v>
      </c>
      <c r="E304">
        <f>_xlfn.XLOOKUP(D304,'Liste '!$H$2:$H$168,'Liste '!$J$2:$J$168,"-",0)</f>
        <v>0</v>
      </c>
      <c r="F304" s="3">
        <f>_xlfn.XLOOKUP(D304,'Liste '!$H$2:$H$168,'Liste '!$K$2:$K$168,"-",0)</f>
        <v>0</v>
      </c>
      <c r="H304" s="3">
        <f t="shared" si="29"/>
        <v>0</v>
      </c>
      <c r="I304" s="3">
        <f t="shared" si="27"/>
        <v>0</v>
      </c>
      <c r="J304" s="3">
        <f t="shared" si="28"/>
        <v>100000</v>
      </c>
      <c r="K304" s="43">
        <f t="shared" si="24"/>
        <v>100000</v>
      </c>
      <c r="M304">
        <f t="shared" si="25"/>
        <v>0</v>
      </c>
      <c r="R304">
        <f t="shared" si="26"/>
        <v>0</v>
      </c>
    </row>
    <row r="305" spans="3:18">
      <c r="C305">
        <f>_xlfn.XLOOKUP(D305,'Liste '!$H$2:$H$168,'Liste '!$I$2:$I$168,"-",0)</f>
        <v>0</v>
      </c>
      <c r="E305">
        <f>_xlfn.XLOOKUP(D305,'Liste '!$H$2:$H$168,'Liste '!$J$2:$J$168,"-",0)</f>
        <v>0</v>
      </c>
      <c r="F305" s="3">
        <f>_xlfn.XLOOKUP(D305,'Liste '!$H$2:$H$168,'Liste '!$K$2:$K$168,"-",0)</f>
        <v>0</v>
      </c>
      <c r="H305" s="3">
        <f t="shared" si="29"/>
        <v>0</v>
      </c>
      <c r="I305" s="3">
        <f t="shared" si="27"/>
        <v>0</v>
      </c>
      <c r="J305" s="3">
        <f t="shared" si="28"/>
        <v>100000</v>
      </c>
      <c r="K305" s="43">
        <f t="shared" si="24"/>
        <v>100000</v>
      </c>
      <c r="M305">
        <f t="shared" si="25"/>
        <v>0</v>
      </c>
      <c r="R305">
        <f t="shared" si="26"/>
        <v>0</v>
      </c>
    </row>
    <row r="306" spans="3:18">
      <c r="C306">
        <f>_xlfn.XLOOKUP(D306,'Liste '!$H$2:$H$168,'Liste '!$I$2:$I$168,"-",0)</f>
        <v>0</v>
      </c>
      <c r="E306">
        <f>_xlfn.XLOOKUP(D306,'Liste '!$H$2:$H$168,'Liste '!$J$2:$J$168,"-",0)</f>
        <v>0</v>
      </c>
      <c r="F306" s="3">
        <f>_xlfn.XLOOKUP(D306,'Liste '!$H$2:$H$168,'Liste '!$K$2:$K$168,"-",0)</f>
        <v>0</v>
      </c>
      <c r="H306" s="3">
        <f t="shared" si="29"/>
        <v>0</v>
      </c>
      <c r="I306" s="3">
        <f t="shared" si="27"/>
        <v>0</v>
      </c>
      <c r="J306" s="3">
        <f t="shared" si="28"/>
        <v>100000</v>
      </c>
      <c r="K306" s="43">
        <f t="shared" si="24"/>
        <v>100000</v>
      </c>
      <c r="M306">
        <f t="shared" si="25"/>
        <v>0</v>
      </c>
      <c r="R306">
        <f t="shared" si="26"/>
        <v>0</v>
      </c>
    </row>
    <row r="307" spans="3:18">
      <c r="C307">
        <f>_xlfn.XLOOKUP(D307,'Liste '!$H$2:$H$168,'Liste '!$I$2:$I$168,"-",0)</f>
        <v>0</v>
      </c>
      <c r="E307">
        <f>_xlfn.XLOOKUP(D307,'Liste '!$H$2:$H$168,'Liste '!$J$2:$J$168,"-",0)</f>
        <v>0</v>
      </c>
      <c r="F307" s="3">
        <f>_xlfn.XLOOKUP(D307,'Liste '!$H$2:$H$168,'Liste '!$K$2:$K$168,"-",0)</f>
        <v>0</v>
      </c>
      <c r="H307" s="3">
        <f t="shared" si="29"/>
        <v>0</v>
      </c>
      <c r="I307" s="3">
        <f t="shared" si="27"/>
        <v>0</v>
      </c>
      <c r="J307" s="3">
        <f t="shared" si="28"/>
        <v>100000</v>
      </c>
      <c r="K307" s="43">
        <f t="shared" si="24"/>
        <v>100000</v>
      </c>
      <c r="M307">
        <f t="shared" si="25"/>
        <v>0</v>
      </c>
      <c r="R307">
        <f t="shared" si="26"/>
        <v>0</v>
      </c>
    </row>
    <row r="308" spans="3:18">
      <c r="C308">
        <f>_xlfn.XLOOKUP(D308,'Liste '!$H$2:$H$168,'Liste '!$I$2:$I$168,"-",0)</f>
        <v>0</v>
      </c>
      <c r="E308">
        <f>_xlfn.XLOOKUP(D308,'Liste '!$H$2:$H$168,'Liste '!$J$2:$J$168,"-",0)</f>
        <v>0</v>
      </c>
      <c r="F308" s="3">
        <f>_xlfn.XLOOKUP(D308,'Liste '!$H$2:$H$168,'Liste '!$K$2:$K$168,"-",0)</f>
        <v>0</v>
      </c>
      <c r="H308" s="3">
        <f t="shared" si="29"/>
        <v>0</v>
      </c>
      <c r="I308" s="3">
        <f t="shared" si="27"/>
        <v>0</v>
      </c>
      <c r="J308" s="3">
        <f t="shared" si="28"/>
        <v>100000</v>
      </c>
      <c r="K308" s="43">
        <f t="shared" si="24"/>
        <v>100000</v>
      </c>
      <c r="M308">
        <f t="shared" si="25"/>
        <v>0</v>
      </c>
      <c r="R308">
        <f t="shared" si="26"/>
        <v>0</v>
      </c>
    </row>
    <row r="309" spans="3:18">
      <c r="C309">
        <f>_xlfn.XLOOKUP(D309,'Liste '!$H$2:$H$168,'Liste '!$I$2:$I$168,"-",0)</f>
        <v>0</v>
      </c>
      <c r="E309">
        <f>_xlfn.XLOOKUP(D309,'Liste '!$H$2:$H$168,'Liste '!$J$2:$J$168,"-",0)</f>
        <v>0</v>
      </c>
      <c r="F309" s="3">
        <f>_xlfn.XLOOKUP(D309,'Liste '!$H$2:$H$168,'Liste '!$K$2:$K$168,"-",0)</f>
        <v>0</v>
      </c>
      <c r="H309" s="3">
        <f t="shared" si="29"/>
        <v>0</v>
      </c>
      <c r="I309" s="3">
        <f t="shared" si="27"/>
        <v>0</v>
      </c>
      <c r="J309" s="3">
        <f t="shared" si="28"/>
        <v>100000</v>
      </c>
      <c r="K309" s="43">
        <f t="shared" si="24"/>
        <v>100000</v>
      </c>
      <c r="M309">
        <f t="shared" si="25"/>
        <v>0</v>
      </c>
      <c r="R309">
        <f t="shared" si="26"/>
        <v>0</v>
      </c>
    </row>
    <row r="310" spans="3:18">
      <c r="C310">
        <f>_xlfn.XLOOKUP(D310,'Liste '!$H$2:$H$168,'Liste '!$I$2:$I$168,"-",0)</f>
        <v>0</v>
      </c>
      <c r="E310">
        <f>_xlfn.XLOOKUP(D310,'Liste '!$H$2:$H$168,'Liste '!$J$2:$J$168,"-",0)</f>
        <v>0</v>
      </c>
      <c r="F310" s="3">
        <f>_xlfn.XLOOKUP(D310,'Liste '!$H$2:$H$168,'Liste '!$K$2:$K$168,"-",0)</f>
        <v>0</v>
      </c>
      <c r="H310" s="3">
        <f t="shared" si="29"/>
        <v>0</v>
      </c>
      <c r="I310" s="3">
        <f t="shared" si="27"/>
        <v>0</v>
      </c>
      <c r="J310" s="3">
        <f t="shared" si="28"/>
        <v>100000</v>
      </c>
      <c r="K310" s="43">
        <f t="shared" si="24"/>
        <v>100000</v>
      </c>
      <c r="M310">
        <f t="shared" si="25"/>
        <v>0</v>
      </c>
      <c r="R310">
        <f t="shared" si="26"/>
        <v>0</v>
      </c>
    </row>
    <row r="311" spans="3:18">
      <c r="C311">
        <f>_xlfn.XLOOKUP(D311,'Liste '!$H$2:$H$168,'Liste '!$I$2:$I$168,"-",0)</f>
        <v>0</v>
      </c>
      <c r="E311">
        <f>_xlfn.XLOOKUP(D311,'Liste '!$H$2:$H$168,'Liste '!$J$2:$J$168,"-",0)</f>
        <v>0</v>
      </c>
      <c r="F311" s="3">
        <f>_xlfn.XLOOKUP(D311,'Liste '!$H$2:$H$168,'Liste '!$K$2:$K$168,"-",0)</f>
        <v>0</v>
      </c>
      <c r="H311" s="3">
        <f t="shared" si="29"/>
        <v>0</v>
      </c>
      <c r="I311" s="3">
        <f t="shared" si="27"/>
        <v>0</v>
      </c>
      <c r="J311" s="3">
        <f t="shared" si="28"/>
        <v>100000</v>
      </c>
      <c r="K311" s="43">
        <f t="shared" si="24"/>
        <v>100000</v>
      </c>
      <c r="M311">
        <f t="shared" si="25"/>
        <v>0</v>
      </c>
      <c r="R311">
        <f t="shared" si="26"/>
        <v>0</v>
      </c>
    </row>
    <row r="312" spans="3:18">
      <c r="C312">
        <f>_xlfn.XLOOKUP(D312,'Liste '!$H$2:$H$168,'Liste '!$I$2:$I$168,"-",0)</f>
        <v>0</v>
      </c>
      <c r="E312">
        <f>_xlfn.XLOOKUP(D312,'Liste '!$H$2:$H$168,'Liste '!$J$2:$J$168,"-",0)</f>
        <v>0</v>
      </c>
      <c r="F312" s="3">
        <f>_xlfn.XLOOKUP(D312,'Liste '!$H$2:$H$168,'Liste '!$K$2:$K$168,"-",0)</f>
        <v>0</v>
      </c>
      <c r="H312" s="3">
        <f t="shared" si="29"/>
        <v>0</v>
      </c>
      <c r="I312" s="3">
        <f t="shared" si="27"/>
        <v>0</v>
      </c>
      <c r="J312" s="3">
        <f t="shared" si="28"/>
        <v>100000</v>
      </c>
      <c r="K312" s="43">
        <f t="shared" si="24"/>
        <v>100000</v>
      </c>
      <c r="M312">
        <f t="shared" si="25"/>
        <v>0</v>
      </c>
      <c r="R312">
        <f t="shared" si="26"/>
        <v>0</v>
      </c>
    </row>
    <row r="313" spans="3:18">
      <c r="C313">
        <f>_xlfn.XLOOKUP(D313,'Liste '!$H$2:$H$168,'Liste '!$I$2:$I$168,"-",0)</f>
        <v>0</v>
      </c>
      <c r="E313">
        <f>_xlfn.XLOOKUP(D313,'Liste '!$H$2:$H$168,'Liste '!$J$2:$J$168,"-",0)</f>
        <v>0</v>
      </c>
      <c r="F313" s="3">
        <f>_xlfn.XLOOKUP(D313,'Liste '!$H$2:$H$168,'Liste '!$K$2:$K$168,"-",0)</f>
        <v>0</v>
      </c>
      <c r="H313" s="3">
        <f t="shared" si="29"/>
        <v>0</v>
      </c>
      <c r="I313" s="3">
        <f t="shared" si="27"/>
        <v>0</v>
      </c>
      <c r="J313" s="3">
        <f t="shared" si="28"/>
        <v>100000</v>
      </c>
      <c r="K313" s="43">
        <f t="shared" si="24"/>
        <v>100000</v>
      </c>
      <c r="M313">
        <f t="shared" si="25"/>
        <v>0</v>
      </c>
      <c r="R313">
        <f t="shared" si="26"/>
        <v>0</v>
      </c>
    </row>
    <row r="314" spans="3:18">
      <c r="C314">
        <f>_xlfn.XLOOKUP(D314,'Liste '!$H$2:$H$168,'Liste '!$I$2:$I$168,"-",0)</f>
        <v>0</v>
      </c>
      <c r="E314">
        <f>_xlfn.XLOOKUP(D314,'Liste '!$H$2:$H$168,'Liste '!$J$2:$J$168,"-",0)</f>
        <v>0</v>
      </c>
      <c r="F314" s="3">
        <f>_xlfn.XLOOKUP(D314,'Liste '!$H$2:$H$168,'Liste '!$K$2:$K$168,"-",0)</f>
        <v>0</v>
      </c>
      <c r="H314" s="3">
        <f t="shared" si="29"/>
        <v>0</v>
      </c>
      <c r="I314" s="3">
        <f t="shared" si="27"/>
        <v>0</v>
      </c>
      <c r="J314" s="3">
        <f t="shared" si="28"/>
        <v>100000</v>
      </c>
      <c r="K314" s="43">
        <f t="shared" si="24"/>
        <v>100000</v>
      </c>
      <c r="M314">
        <f t="shared" si="25"/>
        <v>0</v>
      </c>
      <c r="R314">
        <f t="shared" si="26"/>
        <v>0</v>
      </c>
    </row>
    <row r="315" spans="3:18">
      <c r="C315">
        <f>_xlfn.XLOOKUP(D315,'Liste '!$H$2:$H$168,'Liste '!$I$2:$I$168,"-",0)</f>
        <v>0</v>
      </c>
      <c r="E315">
        <f>_xlfn.XLOOKUP(D315,'Liste '!$H$2:$H$168,'Liste '!$J$2:$J$168,"-",0)</f>
        <v>0</v>
      </c>
      <c r="F315" s="3">
        <f>_xlfn.XLOOKUP(D315,'Liste '!$H$2:$H$168,'Liste '!$K$2:$K$168,"-",0)</f>
        <v>0</v>
      </c>
      <c r="H315" s="3">
        <f t="shared" si="29"/>
        <v>0</v>
      </c>
      <c r="I315" s="3">
        <f t="shared" si="27"/>
        <v>0</v>
      </c>
      <c r="J315" s="3">
        <f t="shared" si="28"/>
        <v>100000</v>
      </c>
      <c r="K315" s="43">
        <f t="shared" si="24"/>
        <v>100000</v>
      </c>
      <c r="M315">
        <f t="shared" si="25"/>
        <v>0</v>
      </c>
      <c r="R315">
        <f t="shared" si="26"/>
        <v>0</v>
      </c>
    </row>
    <row r="316" spans="3:18">
      <c r="C316">
        <f>_xlfn.XLOOKUP(D316,'Liste '!$H$2:$H$168,'Liste '!$I$2:$I$168,"-",0)</f>
        <v>0</v>
      </c>
      <c r="E316">
        <f>_xlfn.XLOOKUP(D316,'Liste '!$H$2:$H$168,'Liste '!$J$2:$J$168,"-",0)</f>
        <v>0</v>
      </c>
      <c r="F316" s="3">
        <f>_xlfn.XLOOKUP(D316,'Liste '!$H$2:$H$168,'Liste '!$K$2:$K$168,"-",0)</f>
        <v>0</v>
      </c>
      <c r="H316" s="3">
        <f t="shared" si="29"/>
        <v>0</v>
      </c>
      <c r="I316" s="3">
        <f t="shared" si="27"/>
        <v>0</v>
      </c>
      <c r="J316" s="3">
        <f t="shared" si="28"/>
        <v>100000</v>
      </c>
      <c r="K316" s="43">
        <f t="shared" si="24"/>
        <v>100000</v>
      </c>
      <c r="M316">
        <f t="shared" si="25"/>
        <v>0</v>
      </c>
      <c r="R316">
        <f t="shared" si="26"/>
        <v>0</v>
      </c>
    </row>
    <row r="317" spans="3:18">
      <c r="C317">
        <f>_xlfn.XLOOKUP(D317,'Liste '!$H$2:$H$168,'Liste '!$I$2:$I$168,"-",0)</f>
        <v>0</v>
      </c>
      <c r="E317">
        <f>_xlfn.XLOOKUP(D317,'Liste '!$H$2:$H$168,'Liste '!$J$2:$J$168,"-",0)</f>
        <v>0</v>
      </c>
      <c r="F317" s="3">
        <f>_xlfn.XLOOKUP(D317,'Liste '!$H$2:$H$168,'Liste '!$K$2:$K$168,"-",0)</f>
        <v>0</v>
      </c>
      <c r="H317" s="3">
        <f t="shared" si="29"/>
        <v>0</v>
      </c>
      <c r="I317" s="3">
        <f t="shared" si="27"/>
        <v>0</v>
      </c>
      <c r="J317" s="3">
        <f t="shared" si="28"/>
        <v>100000</v>
      </c>
      <c r="K317" s="43">
        <f t="shared" si="24"/>
        <v>100000</v>
      </c>
      <c r="M317">
        <f t="shared" si="25"/>
        <v>0</v>
      </c>
      <c r="R317">
        <f t="shared" si="26"/>
        <v>0</v>
      </c>
    </row>
    <row r="318" spans="3:18">
      <c r="C318">
        <f>_xlfn.XLOOKUP(D318,'Liste '!$H$2:$H$168,'Liste '!$I$2:$I$168,"-",0)</f>
        <v>0</v>
      </c>
      <c r="E318">
        <f>_xlfn.XLOOKUP(D318,'Liste '!$H$2:$H$168,'Liste '!$J$2:$J$168,"-",0)</f>
        <v>0</v>
      </c>
      <c r="F318" s="3">
        <f>_xlfn.XLOOKUP(D318,'Liste '!$H$2:$H$168,'Liste '!$K$2:$K$168,"-",0)</f>
        <v>0</v>
      </c>
      <c r="H318" s="3">
        <f t="shared" si="29"/>
        <v>0</v>
      </c>
      <c r="I318" s="3">
        <f t="shared" si="27"/>
        <v>0</v>
      </c>
      <c r="J318" s="3">
        <f t="shared" si="28"/>
        <v>100000</v>
      </c>
      <c r="K318" s="43">
        <f t="shared" si="24"/>
        <v>100000</v>
      </c>
      <c r="M318">
        <f t="shared" si="25"/>
        <v>0</v>
      </c>
      <c r="R318">
        <f t="shared" si="26"/>
        <v>0</v>
      </c>
    </row>
    <row r="319" spans="3:18">
      <c r="C319">
        <f>_xlfn.XLOOKUP(D319,'Liste '!$H$2:$H$168,'Liste '!$I$2:$I$168,"-",0)</f>
        <v>0</v>
      </c>
      <c r="E319">
        <f>_xlfn.XLOOKUP(D319,'Liste '!$H$2:$H$168,'Liste '!$J$2:$J$168,"-",0)</f>
        <v>0</v>
      </c>
      <c r="F319" s="3">
        <f>_xlfn.XLOOKUP(D319,'Liste '!$H$2:$H$168,'Liste '!$K$2:$K$168,"-",0)</f>
        <v>0</v>
      </c>
      <c r="H319" s="3">
        <f t="shared" si="29"/>
        <v>0</v>
      </c>
      <c r="I319" s="3">
        <f t="shared" si="27"/>
        <v>0</v>
      </c>
      <c r="J319" s="3">
        <f t="shared" si="28"/>
        <v>100000</v>
      </c>
      <c r="K319" s="43">
        <f t="shared" si="24"/>
        <v>100000</v>
      </c>
      <c r="M319">
        <f t="shared" si="25"/>
        <v>0</v>
      </c>
      <c r="R319">
        <f t="shared" si="26"/>
        <v>0</v>
      </c>
    </row>
    <row r="320" spans="3:18">
      <c r="C320">
        <f>_xlfn.XLOOKUP(D320,'Liste '!$H$2:$H$168,'Liste '!$I$2:$I$168,"-",0)</f>
        <v>0</v>
      </c>
      <c r="E320">
        <f>_xlfn.XLOOKUP(D320,'Liste '!$H$2:$H$168,'Liste '!$J$2:$J$168,"-",0)</f>
        <v>0</v>
      </c>
      <c r="F320" s="3">
        <f>_xlfn.XLOOKUP(D320,'Liste '!$H$2:$H$168,'Liste '!$K$2:$K$168,"-",0)</f>
        <v>0</v>
      </c>
      <c r="H320" s="3">
        <f t="shared" si="29"/>
        <v>0</v>
      </c>
      <c r="I320" s="3">
        <f t="shared" si="27"/>
        <v>0</v>
      </c>
      <c r="J320" s="3">
        <f t="shared" si="28"/>
        <v>100000</v>
      </c>
      <c r="K320" s="43">
        <f t="shared" si="24"/>
        <v>100000</v>
      </c>
      <c r="M320">
        <f t="shared" si="25"/>
        <v>0</v>
      </c>
      <c r="R320">
        <f t="shared" si="26"/>
        <v>0</v>
      </c>
    </row>
    <row r="321" spans="1:20">
      <c r="A321" s="46"/>
      <c r="B321" s="46"/>
      <c r="C321" s="46">
        <f>_xlfn.XLOOKUP(D321,'Liste '!$H$2:$H$168,'Liste '!$I$2:$I$168,"-",0)</f>
        <v>0</v>
      </c>
      <c r="D321" s="47"/>
      <c r="E321" s="45" t="s">
        <v>88</v>
      </c>
      <c r="F321" s="48">
        <f>_xlfn.XLOOKUP(D321,'Liste '!$H$2:$H$168,'Liste '!$K$2:$K$168,"-",0)</f>
        <v>0</v>
      </c>
      <c r="G321" s="46"/>
      <c r="H321" s="48">
        <f>SUM(H290:H320)</f>
        <v>0</v>
      </c>
      <c r="I321" s="48"/>
      <c r="J321" s="48"/>
      <c r="K321" s="49"/>
      <c r="L321" s="46"/>
      <c r="M321" s="46"/>
      <c r="N321" s="50"/>
      <c r="O321" s="50"/>
      <c r="P321" s="50"/>
      <c r="Q321" s="46"/>
      <c r="R321" s="46"/>
      <c r="S321" s="46"/>
      <c r="T321" s="46"/>
    </row>
    <row r="322" spans="1:20">
      <c r="C322">
        <f>_xlfn.XLOOKUP(D322,'Liste '!$H$2:$H$168,'Liste '!$I$2:$I$168,"-",0)</f>
        <v>0</v>
      </c>
      <c r="E322">
        <f>_xlfn.XLOOKUP(D322,'Liste '!$H$2:$H$168,'Liste '!$J$2:$J$168,"-",0)</f>
        <v>0</v>
      </c>
      <c r="F322" s="3">
        <f>_xlfn.XLOOKUP(D322,'Liste '!$H$2:$H$168,'Liste '!$K$2:$K$168,"-",0)</f>
        <v>0</v>
      </c>
      <c r="H322" s="3">
        <f t="shared" si="29"/>
        <v>0</v>
      </c>
      <c r="I322" s="3">
        <f>I320+H322</f>
        <v>0</v>
      </c>
      <c r="J322" s="3">
        <f>K320</f>
        <v>100000</v>
      </c>
      <c r="K322" s="43">
        <f t="shared" si="24"/>
        <v>100000</v>
      </c>
      <c r="M322">
        <f t="shared" si="25"/>
        <v>0</v>
      </c>
      <c r="R322">
        <f t="shared" si="26"/>
        <v>0</v>
      </c>
    </row>
    <row r="323" spans="1:20">
      <c r="C323">
        <f>_xlfn.XLOOKUP(D323,'Liste '!$H$2:$H$168,'Liste '!$I$2:$I$168,"-",0)</f>
        <v>0</v>
      </c>
      <c r="E323">
        <f>_xlfn.XLOOKUP(D323,'Liste '!$H$2:$H$168,'Liste '!$J$2:$J$168,"-",0)</f>
        <v>0</v>
      </c>
      <c r="F323" s="3">
        <f>_xlfn.XLOOKUP(D323,'Liste '!$H$2:$H$168,'Liste '!$K$2:$K$168,"-",0)</f>
        <v>0</v>
      </c>
      <c r="H323" s="3">
        <f t="shared" si="29"/>
        <v>0</v>
      </c>
      <c r="I323" s="3">
        <f t="shared" si="27"/>
        <v>0</v>
      </c>
      <c r="J323" s="3">
        <f t="shared" si="28"/>
        <v>100000</v>
      </c>
      <c r="K323" s="43">
        <f t="shared" si="24"/>
        <v>100000</v>
      </c>
      <c r="M323">
        <f t="shared" si="25"/>
        <v>0</v>
      </c>
      <c r="R323">
        <f t="shared" si="26"/>
        <v>0</v>
      </c>
    </row>
    <row r="324" spans="1:20">
      <c r="C324">
        <f>_xlfn.XLOOKUP(D324,'Liste '!$H$2:$H$168,'Liste '!$I$2:$I$168,"-",0)</f>
        <v>0</v>
      </c>
      <c r="E324">
        <f>_xlfn.XLOOKUP(D324,'Liste '!$H$2:$H$168,'Liste '!$J$2:$J$168,"-",0)</f>
        <v>0</v>
      </c>
      <c r="F324" s="3">
        <f>_xlfn.XLOOKUP(D324,'Liste '!$H$2:$H$168,'Liste '!$K$2:$K$168,"-",0)</f>
        <v>0</v>
      </c>
      <c r="H324" s="3">
        <f t="shared" si="29"/>
        <v>0</v>
      </c>
      <c r="I324" s="3">
        <f t="shared" si="27"/>
        <v>0</v>
      </c>
      <c r="J324" s="3">
        <f t="shared" si="28"/>
        <v>100000</v>
      </c>
      <c r="K324" s="43">
        <f t="shared" si="24"/>
        <v>100000</v>
      </c>
      <c r="M324">
        <f t="shared" si="25"/>
        <v>0</v>
      </c>
      <c r="R324">
        <f t="shared" si="26"/>
        <v>0</v>
      </c>
    </row>
    <row r="325" spans="1:20">
      <c r="C325">
        <f>_xlfn.XLOOKUP(D325,'Liste '!$H$2:$H$168,'Liste '!$I$2:$I$168,"-",0)</f>
        <v>0</v>
      </c>
      <c r="E325">
        <f>_xlfn.XLOOKUP(D325,'Liste '!$H$2:$H$168,'Liste '!$J$2:$J$168,"-",0)</f>
        <v>0</v>
      </c>
      <c r="F325" s="3">
        <f>_xlfn.XLOOKUP(D325,'Liste '!$H$2:$H$168,'Liste '!$K$2:$K$168,"-",0)</f>
        <v>0</v>
      </c>
      <c r="H325" s="3">
        <f t="shared" si="29"/>
        <v>0</v>
      </c>
      <c r="I325" s="3">
        <f t="shared" si="27"/>
        <v>0</v>
      </c>
      <c r="J325" s="3">
        <f t="shared" si="28"/>
        <v>100000</v>
      </c>
      <c r="K325" s="43">
        <f t="shared" si="24"/>
        <v>100000</v>
      </c>
      <c r="M325">
        <f t="shared" si="25"/>
        <v>0</v>
      </c>
      <c r="R325">
        <f t="shared" si="26"/>
        <v>0</v>
      </c>
    </row>
    <row r="326" spans="1:20">
      <c r="C326">
        <f>_xlfn.XLOOKUP(D326,'Liste '!$H$2:$H$168,'Liste '!$I$2:$I$168,"-",0)</f>
        <v>0</v>
      </c>
      <c r="E326">
        <f>_xlfn.XLOOKUP(D326,'Liste '!$H$2:$H$168,'Liste '!$J$2:$J$168,"-",0)</f>
        <v>0</v>
      </c>
      <c r="F326" s="3">
        <f>_xlfn.XLOOKUP(D326,'Liste '!$H$2:$H$168,'Liste '!$K$2:$K$168,"-",0)</f>
        <v>0</v>
      </c>
      <c r="H326" s="3">
        <f t="shared" si="29"/>
        <v>0</v>
      </c>
      <c r="I326" s="3">
        <f t="shared" si="27"/>
        <v>0</v>
      </c>
      <c r="J326" s="3">
        <f t="shared" si="28"/>
        <v>100000</v>
      </c>
      <c r="K326" s="43">
        <f t="shared" ref="K326:K386" si="30">J326-I326</f>
        <v>100000</v>
      </c>
      <c r="M326">
        <f t="shared" ref="M326:M386" si="31">L326-G326</f>
        <v>0</v>
      </c>
      <c r="R326">
        <f t="shared" ref="R326:R386" si="32">N326-O326</f>
        <v>0</v>
      </c>
    </row>
    <row r="327" spans="1:20">
      <c r="C327">
        <f>_xlfn.XLOOKUP(D327,'Liste '!$H$2:$H$168,'Liste '!$I$2:$I$168,"-",0)</f>
        <v>0</v>
      </c>
      <c r="E327">
        <f>_xlfn.XLOOKUP(D327,'Liste '!$H$2:$H$168,'Liste '!$J$2:$J$168,"-",0)</f>
        <v>0</v>
      </c>
      <c r="F327" s="3">
        <f>_xlfn.XLOOKUP(D327,'Liste '!$H$2:$H$168,'Liste '!$K$2:$K$168,"-",0)</f>
        <v>0</v>
      </c>
      <c r="H327" s="3">
        <f t="shared" si="29"/>
        <v>0</v>
      </c>
      <c r="I327" s="3">
        <f t="shared" si="27"/>
        <v>0</v>
      </c>
      <c r="J327" s="3">
        <f t="shared" si="28"/>
        <v>100000</v>
      </c>
      <c r="K327" s="43">
        <f t="shared" si="30"/>
        <v>100000</v>
      </c>
      <c r="M327">
        <f t="shared" si="31"/>
        <v>0</v>
      </c>
      <c r="R327">
        <f t="shared" si="32"/>
        <v>0</v>
      </c>
    </row>
    <row r="328" spans="1:20">
      <c r="C328">
        <f>_xlfn.XLOOKUP(D328,'Liste '!$H$2:$H$168,'Liste '!$I$2:$I$168,"-",0)</f>
        <v>0</v>
      </c>
      <c r="E328">
        <f>_xlfn.XLOOKUP(D328,'Liste '!$H$2:$H$168,'Liste '!$J$2:$J$168,"-",0)</f>
        <v>0</v>
      </c>
      <c r="F328" s="3">
        <f>_xlfn.XLOOKUP(D328,'Liste '!$H$2:$H$168,'Liste '!$K$2:$K$168,"-",0)</f>
        <v>0</v>
      </c>
      <c r="H328" s="3">
        <f t="shared" si="29"/>
        <v>0</v>
      </c>
      <c r="I328" s="3">
        <f t="shared" ref="I328:I386" si="33">I327+H328</f>
        <v>0</v>
      </c>
      <c r="J328" s="3">
        <f t="shared" ref="J328:J386" si="34">K327</f>
        <v>100000</v>
      </c>
      <c r="K328" s="43">
        <f t="shared" si="30"/>
        <v>100000</v>
      </c>
      <c r="M328">
        <f t="shared" si="31"/>
        <v>0</v>
      </c>
      <c r="R328">
        <f t="shared" si="32"/>
        <v>0</v>
      </c>
    </row>
    <row r="329" spans="1:20">
      <c r="C329">
        <f>_xlfn.XLOOKUP(D329,'Liste '!$H$2:$H$168,'Liste '!$I$2:$I$168,"-",0)</f>
        <v>0</v>
      </c>
      <c r="E329">
        <f>_xlfn.XLOOKUP(D329,'Liste '!$H$2:$H$168,'Liste '!$J$2:$J$168,"-",0)</f>
        <v>0</v>
      </c>
      <c r="F329" s="3">
        <f>_xlfn.XLOOKUP(D329,'Liste '!$H$2:$H$168,'Liste '!$K$2:$K$168,"-",0)</f>
        <v>0</v>
      </c>
      <c r="H329" s="3">
        <f t="shared" ref="H329:H384" si="35">F329*G329</f>
        <v>0</v>
      </c>
      <c r="I329" s="3">
        <f t="shared" si="33"/>
        <v>0</v>
      </c>
      <c r="J329" s="3">
        <f t="shared" si="34"/>
        <v>100000</v>
      </c>
      <c r="K329" s="43">
        <f t="shared" si="30"/>
        <v>100000</v>
      </c>
      <c r="M329">
        <f t="shared" si="31"/>
        <v>0</v>
      </c>
      <c r="R329">
        <f t="shared" si="32"/>
        <v>0</v>
      </c>
    </row>
    <row r="330" spans="1:20">
      <c r="C330">
        <f>_xlfn.XLOOKUP(D330,'Liste '!$H$2:$H$168,'Liste '!$I$2:$I$168,"-",0)</f>
        <v>0</v>
      </c>
      <c r="E330">
        <f>_xlfn.XLOOKUP(D330,'Liste '!$H$2:$H$168,'Liste '!$J$2:$J$168,"-",0)</f>
        <v>0</v>
      </c>
      <c r="F330" s="3">
        <f>_xlfn.XLOOKUP(D330,'Liste '!$H$2:$H$168,'Liste '!$K$2:$K$168,"-",0)</f>
        <v>0</v>
      </c>
      <c r="H330" s="3">
        <f t="shared" si="35"/>
        <v>0</v>
      </c>
      <c r="I330" s="3">
        <f t="shared" si="33"/>
        <v>0</v>
      </c>
      <c r="J330" s="3">
        <f t="shared" si="34"/>
        <v>100000</v>
      </c>
      <c r="K330" s="43">
        <f t="shared" si="30"/>
        <v>100000</v>
      </c>
      <c r="M330">
        <f t="shared" si="31"/>
        <v>0</v>
      </c>
      <c r="R330">
        <f t="shared" si="32"/>
        <v>0</v>
      </c>
    </row>
    <row r="331" spans="1:20">
      <c r="C331">
        <f>_xlfn.XLOOKUP(D331,'Liste '!$H$2:$H$168,'Liste '!$I$2:$I$168,"-",0)</f>
        <v>0</v>
      </c>
      <c r="E331">
        <f>_xlfn.XLOOKUP(D331,'Liste '!$H$2:$H$168,'Liste '!$J$2:$J$168,"-",0)</f>
        <v>0</v>
      </c>
      <c r="F331" s="3">
        <f>_xlfn.XLOOKUP(D331,'Liste '!$H$2:$H$168,'Liste '!$K$2:$K$168,"-",0)</f>
        <v>0</v>
      </c>
      <c r="H331" s="3">
        <f t="shared" si="35"/>
        <v>0</v>
      </c>
      <c r="I331" s="3">
        <f t="shared" si="33"/>
        <v>0</v>
      </c>
      <c r="J331" s="3">
        <f t="shared" si="34"/>
        <v>100000</v>
      </c>
      <c r="K331" s="43">
        <f t="shared" si="30"/>
        <v>100000</v>
      </c>
      <c r="M331">
        <f t="shared" si="31"/>
        <v>0</v>
      </c>
      <c r="R331">
        <f t="shared" si="32"/>
        <v>0</v>
      </c>
    </row>
    <row r="332" spans="1:20">
      <c r="C332">
        <f>_xlfn.XLOOKUP(D332,'Liste '!$H$2:$H$168,'Liste '!$I$2:$I$168,"-",0)</f>
        <v>0</v>
      </c>
      <c r="E332">
        <f>_xlfn.XLOOKUP(D332,'Liste '!$H$2:$H$168,'Liste '!$J$2:$J$168,"-",0)</f>
        <v>0</v>
      </c>
      <c r="F332" s="3">
        <f>_xlfn.XLOOKUP(D332,'Liste '!$H$2:$H$168,'Liste '!$K$2:$K$168,"-",0)</f>
        <v>0</v>
      </c>
      <c r="H332" s="3">
        <f t="shared" si="35"/>
        <v>0</v>
      </c>
      <c r="I332" s="3">
        <f t="shared" si="33"/>
        <v>0</v>
      </c>
      <c r="J332" s="3">
        <f t="shared" si="34"/>
        <v>100000</v>
      </c>
      <c r="K332" s="43">
        <f t="shared" si="30"/>
        <v>100000</v>
      </c>
      <c r="M332">
        <f t="shared" si="31"/>
        <v>0</v>
      </c>
      <c r="R332">
        <f t="shared" si="32"/>
        <v>0</v>
      </c>
    </row>
    <row r="333" spans="1:20">
      <c r="C333">
        <f>_xlfn.XLOOKUP(D333,'Liste '!$H$2:$H$168,'Liste '!$I$2:$I$168,"-",0)</f>
        <v>0</v>
      </c>
      <c r="E333">
        <f>_xlfn.XLOOKUP(D333,'Liste '!$H$2:$H$168,'Liste '!$J$2:$J$168,"-",0)</f>
        <v>0</v>
      </c>
      <c r="F333" s="3">
        <f>_xlfn.XLOOKUP(D333,'Liste '!$H$2:$H$168,'Liste '!$K$2:$K$168,"-",0)</f>
        <v>0</v>
      </c>
      <c r="H333" s="3">
        <f t="shared" si="35"/>
        <v>0</v>
      </c>
      <c r="I333" s="3">
        <f t="shared" si="33"/>
        <v>0</v>
      </c>
      <c r="J333" s="3">
        <f t="shared" si="34"/>
        <v>100000</v>
      </c>
      <c r="K333" s="43">
        <f t="shared" si="30"/>
        <v>100000</v>
      </c>
      <c r="M333">
        <f t="shared" si="31"/>
        <v>0</v>
      </c>
      <c r="R333">
        <f t="shared" si="32"/>
        <v>0</v>
      </c>
    </row>
    <row r="334" spans="1:20">
      <c r="C334">
        <f>_xlfn.XLOOKUP(D334,'Liste '!$H$2:$H$168,'Liste '!$I$2:$I$168,"-",0)</f>
        <v>0</v>
      </c>
      <c r="E334">
        <f>_xlfn.XLOOKUP(D334,'Liste '!$H$2:$H$168,'Liste '!$J$2:$J$168,"-",0)</f>
        <v>0</v>
      </c>
      <c r="F334" s="3">
        <f>_xlfn.XLOOKUP(D334,'Liste '!$H$2:$H$168,'Liste '!$K$2:$K$168,"-",0)</f>
        <v>0</v>
      </c>
      <c r="H334" s="3">
        <f t="shared" si="35"/>
        <v>0</v>
      </c>
      <c r="I334" s="3">
        <f t="shared" si="33"/>
        <v>0</v>
      </c>
      <c r="J334" s="3">
        <f t="shared" si="34"/>
        <v>100000</v>
      </c>
      <c r="K334" s="43">
        <f t="shared" si="30"/>
        <v>100000</v>
      </c>
      <c r="M334">
        <f t="shared" si="31"/>
        <v>0</v>
      </c>
      <c r="R334">
        <f t="shared" si="32"/>
        <v>0</v>
      </c>
    </row>
    <row r="335" spans="1:20">
      <c r="C335">
        <f>_xlfn.XLOOKUP(D335,'Liste '!$H$2:$H$168,'Liste '!$I$2:$I$168,"-",0)</f>
        <v>0</v>
      </c>
      <c r="E335">
        <f>_xlfn.XLOOKUP(D335,'Liste '!$H$2:$H$168,'Liste '!$J$2:$J$168,"-",0)</f>
        <v>0</v>
      </c>
      <c r="F335" s="3">
        <f>_xlfn.XLOOKUP(D335,'Liste '!$H$2:$H$168,'Liste '!$K$2:$K$168,"-",0)</f>
        <v>0</v>
      </c>
      <c r="H335" s="3">
        <f t="shared" si="35"/>
        <v>0</v>
      </c>
      <c r="I335" s="3">
        <f t="shared" si="33"/>
        <v>0</v>
      </c>
      <c r="J335" s="3">
        <f t="shared" si="34"/>
        <v>100000</v>
      </c>
      <c r="K335" s="43">
        <f t="shared" si="30"/>
        <v>100000</v>
      </c>
      <c r="M335">
        <f t="shared" si="31"/>
        <v>0</v>
      </c>
      <c r="R335">
        <f t="shared" si="32"/>
        <v>0</v>
      </c>
    </row>
    <row r="336" spans="1:20">
      <c r="C336">
        <f>_xlfn.XLOOKUP(D336,'Liste '!$H$2:$H$168,'Liste '!$I$2:$I$168,"-",0)</f>
        <v>0</v>
      </c>
      <c r="E336">
        <f>_xlfn.XLOOKUP(D336,'Liste '!$H$2:$H$168,'Liste '!$J$2:$J$168,"-",0)</f>
        <v>0</v>
      </c>
      <c r="F336" s="3">
        <f>_xlfn.XLOOKUP(D336,'Liste '!$H$2:$H$168,'Liste '!$K$2:$K$168,"-",0)</f>
        <v>0</v>
      </c>
      <c r="H336" s="3">
        <f t="shared" si="35"/>
        <v>0</v>
      </c>
      <c r="I336" s="3">
        <f t="shared" si="33"/>
        <v>0</v>
      </c>
      <c r="J336" s="3">
        <f t="shared" si="34"/>
        <v>100000</v>
      </c>
      <c r="K336" s="43">
        <f t="shared" si="30"/>
        <v>100000</v>
      </c>
      <c r="M336">
        <f t="shared" si="31"/>
        <v>0</v>
      </c>
      <c r="R336">
        <f t="shared" si="32"/>
        <v>0</v>
      </c>
    </row>
    <row r="337" spans="3:18">
      <c r="C337">
        <f>_xlfn.XLOOKUP(D337,'Liste '!$H$2:$H$168,'Liste '!$I$2:$I$168,"-",0)</f>
        <v>0</v>
      </c>
      <c r="E337">
        <f>_xlfn.XLOOKUP(D337,'Liste '!$H$2:$H$168,'Liste '!$J$2:$J$168,"-",0)</f>
        <v>0</v>
      </c>
      <c r="F337" s="3">
        <f>_xlfn.XLOOKUP(D337,'Liste '!$H$2:$H$168,'Liste '!$K$2:$K$168,"-",0)</f>
        <v>0</v>
      </c>
      <c r="H337" s="3">
        <f t="shared" si="35"/>
        <v>0</v>
      </c>
      <c r="I337" s="3">
        <f t="shared" si="33"/>
        <v>0</v>
      </c>
      <c r="J337" s="3">
        <f t="shared" si="34"/>
        <v>100000</v>
      </c>
      <c r="K337" s="43">
        <f t="shared" si="30"/>
        <v>100000</v>
      </c>
      <c r="M337">
        <f t="shared" si="31"/>
        <v>0</v>
      </c>
      <c r="R337">
        <f t="shared" si="32"/>
        <v>0</v>
      </c>
    </row>
    <row r="338" spans="3:18">
      <c r="C338">
        <f>_xlfn.XLOOKUP(D338,'Liste '!$H$2:$H$168,'Liste '!$I$2:$I$168,"-",0)</f>
        <v>0</v>
      </c>
      <c r="E338">
        <f>_xlfn.XLOOKUP(D338,'Liste '!$H$2:$H$168,'Liste '!$J$2:$J$168,"-",0)</f>
        <v>0</v>
      </c>
      <c r="F338" s="3">
        <f>_xlfn.XLOOKUP(D338,'Liste '!$H$2:$H$168,'Liste '!$K$2:$K$168,"-",0)</f>
        <v>0</v>
      </c>
      <c r="H338" s="3">
        <f t="shared" si="35"/>
        <v>0</v>
      </c>
      <c r="I338" s="3">
        <f t="shared" si="33"/>
        <v>0</v>
      </c>
      <c r="J338" s="3">
        <f t="shared" si="34"/>
        <v>100000</v>
      </c>
      <c r="K338" s="43">
        <f t="shared" si="30"/>
        <v>100000</v>
      </c>
      <c r="M338">
        <f t="shared" si="31"/>
        <v>0</v>
      </c>
      <c r="R338">
        <f t="shared" si="32"/>
        <v>0</v>
      </c>
    </row>
    <row r="339" spans="3:18">
      <c r="C339">
        <f>_xlfn.XLOOKUP(D339,'Liste '!$H$2:$H$168,'Liste '!$I$2:$I$168,"-",0)</f>
        <v>0</v>
      </c>
      <c r="E339">
        <f>_xlfn.XLOOKUP(D339,'Liste '!$H$2:$H$168,'Liste '!$J$2:$J$168,"-",0)</f>
        <v>0</v>
      </c>
      <c r="F339" s="3">
        <f>_xlfn.XLOOKUP(D339,'Liste '!$H$2:$H$168,'Liste '!$K$2:$K$168,"-",0)</f>
        <v>0</v>
      </c>
      <c r="H339" s="3">
        <f t="shared" si="35"/>
        <v>0</v>
      </c>
      <c r="I339" s="3">
        <f t="shared" si="33"/>
        <v>0</v>
      </c>
      <c r="J339" s="3">
        <f t="shared" si="34"/>
        <v>100000</v>
      </c>
      <c r="K339" s="43">
        <f t="shared" si="30"/>
        <v>100000</v>
      </c>
      <c r="M339">
        <f t="shared" si="31"/>
        <v>0</v>
      </c>
      <c r="R339">
        <f t="shared" si="32"/>
        <v>0</v>
      </c>
    </row>
    <row r="340" spans="3:18">
      <c r="C340">
        <f>_xlfn.XLOOKUP(D340,'Liste '!$H$2:$H$168,'Liste '!$I$2:$I$168,"-",0)</f>
        <v>0</v>
      </c>
      <c r="E340">
        <f>_xlfn.XLOOKUP(D340,'Liste '!$H$2:$H$168,'Liste '!$J$2:$J$168,"-",0)</f>
        <v>0</v>
      </c>
      <c r="F340" s="3">
        <f>_xlfn.XLOOKUP(D340,'Liste '!$H$2:$H$168,'Liste '!$K$2:$K$168,"-",0)</f>
        <v>0</v>
      </c>
      <c r="H340" s="3">
        <f t="shared" si="35"/>
        <v>0</v>
      </c>
      <c r="I340" s="3">
        <f t="shared" si="33"/>
        <v>0</v>
      </c>
      <c r="J340" s="3">
        <f t="shared" si="34"/>
        <v>100000</v>
      </c>
      <c r="K340" s="43">
        <f t="shared" si="30"/>
        <v>100000</v>
      </c>
      <c r="M340">
        <f t="shared" si="31"/>
        <v>0</v>
      </c>
      <c r="R340">
        <f t="shared" si="32"/>
        <v>0</v>
      </c>
    </row>
    <row r="341" spans="3:18">
      <c r="C341">
        <f>_xlfn.XLOOKUP(D341,'Liste '!$H$2:$H$168,'Liste '!$I$2:$I$168,"-",0)</f>
        <v>0</v>
      </c>
      <c r="E341">
        <f>_xlfn.XLOOKUP(D341,'Liste '!$H$2:$H$168,'Liste '!$J$2:$J$168,"-",0)</f>
        <v>0</v>
      </c>
      <c r="F341" s="3">
        <f>_xlfn.XLOOKUP(D341,'Liste '!$H$2:$H$168,'Liste '!$K$2:$K$168,"-",0)</f>
        <v>0</v>
      </c>
      <c r="H341" s="3">
        <f t="shared" si="35"/>
        <v>0</v>
      </c>
      <c r="I341" s="3">
        <f t="shared" si="33"/>
        <v>0</v>
      </c>
      <c r="J341" s="3">
        <f t="shared" si="34"/>
        <v>100000</v>
      </c>
      <c r="K341" s="43">
        <f t="shared" si="30"/>
        <v>100000</v>
      </c>
      <c r="M341">
        <f t="shared" si="31"/>
        <v>0</v>
      </c>
      <c r="R341">
        <f t="shared" si="32"/>
        <v>0</v>
      </c>
    </row>
    <row r="342" spans="3:18">
      <c r="C342">
        <f>_xlfn.XLOOKUP(D342,'Liste '!$H$2:$H$168,'Liste '!$I$2:$I$168,"-",0)</f>
        <v>0</v>
      </c>
      <c r="E342">
        <f>_xlfn.XLOOKUP(D342,'Liste '!$H$2:$H$168,'Liste '!$J$2:$J$168,"-",0)</f>
        <v>0</v>
      </c>
      <c r="F342" s="3">
        <f>_xlfn.XLOOKUP(D342,'Liste '!$H$2:$H$168,'Liste '!$K$2:$K$168,"-",0)</f>
        <v>0</v>
      </c>
      <c r="H342" s="3">
        <f t="shared" si="35"/>
        <v>0</v>
      </c>
      <c r="I342" s="3">
        <f t="shared" si="33"/>
        <v>0</v>
      </c>
      <c r="J342" s="3">
        <f t="shared" si="34"/>
        <v>100000</v>
      </c>
      <c r="K342" s="43">
        <f t="shared" si="30"/>
        <v>100000</v>
      </c>
      <c r="M342">
        <f t="shared" si="31"/>
        <v>0</v>
      </c>
      <c r="R342">
        <f t="shared" si="32"/>
        <v>0</v>
      </c>
    </row>
    <row r="343" spans="3:18">
      <c r="C343">
        <f>_xlfn.XLOOKUP(D343,'Liste '!$H$2:$H$168,'Liste '!$I$2:$I$168,"-",0)</f>
        <v>0</v>
      </c>
      <c r="E343">
        <f>_xlfn.XLOOKUP(D343,'Liste '!$H$2:$H$168,'Liste '!$J$2:$J$168,"-",0)</f>
        <v>0</v>
      </c>
      <c r="F343" s="3">
        <f>_xlfn.XLOOKUP(D343,'Liste '!$H$2:$H$168,'Liste '!$K$2:$K$168,"-",0)</f>
        <v>0</v>
      </c>
      <c r="H343" s="3">
        <f t="shared" si="35"/>
        <v>0</v>
      </c>
      <c r="I343" s="3">
        <f t="shared" si="33"/>
        <v>0</v>
      </c>
      <c r="J343" s="3">
        <f t="shared" si="34"/>
        <v>100000</v>
      </c>
      <c r="K343" s="43">
        <f t="shared" si="30"/>
        <v>100000</v>
      </c>
      <c r="M343">
        <f t="shared" si="31"/>
        <v>0</v>
      </c>
      <c r="R343">
        <f t="shared" si="32"/>
        <v>0</v>
      </c>
    </row>
    <row r="344" spans="3:18">
      <c r="C344">
        <f>_xlfn.XLOOKUP(D344,'Liste '!$H$2:$H$168,'Liste '!$I$2:$I$168,"-",0)</f>
        <v>0</v>
      </c>
      <c r="E344">
        <f>_xlfn.XLOOKUP(D344,'Liste '!$H$2:$H$168,'Liste '!$J$2:$J$168,"-",0)</f>
        <v>0</v>
      </c>
      <c r="F344" s="3">
        <f>_xlfn.XLOOKUP(D344,'Liste '!$H$2:$H$168,'Liste '!$K$2:$K$168,"-",0)</f>
        <v>0</v>
      </c>
      <c r="H344" s="3">
        <f t="shared" si="35"/>
        <v>0</v>
      </c>
      <c r="I344" s="3">
        <f t="shared" si="33"/>
        <v>0</v>
      </c>
      <c r="J344" s="3">
        <f t="shared" si="34"/>
        <v>100000</v>
      </c>
      <c r="K344" s="43">
        <f t="shared" si="30"/>
        <v>100000</v>
      </c>
      <c r="M344">
        <f t="shared" si="31"/>
        <v>0</v>
      </c>
      <c r="R344">
        <f t="shared" si="32"/>
        <v>0</v>
      </c>
    </row>
    <row r="345" spans="3:18">
      <c r="C345">
        <f>_xlfn.XLOOKUP(D345,'Liste '!$H$2:$H$168,'Liste '!$I$2:$I$168,"-",0)</f>
        <v>0</v>
      </c>
      <c r="E345">
        <f>_xlfn.XLOOKUP(D345,'Liste '!$H$2:$H$168,'Liste '!$J$2:$J$168,"-",0)</f>
        <v>0</v>
      </c>
      <c r="F345" s="3">
        <f>_xlfn.XLOOKUP(D345,'Liste '!$H$2:$H$168,'Liste '!$K$2:$K$168,"-",0)</f>
        <v>0</v>
      </c>
      <c r="H345" s="3">
        <f t="shared" si="35"/>
        <v>0</v>
      </c>
      <c r="I345" s="3">
        <f t="shared" si="33"/>
        <v>0</v>
      </c>
      <c r="J345" s="3">
        <f t="shared" si="34"/>
        <v>100000</v>
      </c>
      <c r="K345" s="43">
        <f t="shared" si="30"/>
        <v>100000</v>
      </c>
      <c r="M345">
        <f t="shared" si="31"/>
        <v>0</v>
      </c>
      <c r="R345">
        <f t="shared" si="32"/>
        <v>0</v>
      </c>
    </row>
    <row r="346" spans="3:18">
      <c r="C346">
        <f>_xlfn.XLOOKUP(D346,'Liste '!$H$2:$H$168,'Liste '!$I$2:$I$168,"-",0)</f>
        <v>0</v>
      </c>
      <c r="E346">
        <f>_xlfn.XLOOKUP(D346,'Liste '!$H$2:$H$168,'Liste '!$J$2:$J$168,"-",0)</f>
        <v>0</v>
      </c>
      <c r="F346" s="3">
        <f>_xlfn.XLOOKUP(D346,'Liste '!$H$2:$H$168,'Liste '!$K$2:$K$168,"-",0)</f>
        <v>0</v>
      </c>
      <c r="H346" s="3">
        <f t="shared" si="35"/>
        <v>0</v>
      </c>
      <c r="I346" s="3">
        <f t="shared" si="33"/>
        <v>0</v>
      </c>
      <c r="J346" s="3">
        <f t="shared" si="34"/>
        <v>100000</v>
      </c>
      <c r="K346" s="43">
        <f t="shared" si="30"/>
        <v>100000</v>
      </c>
      <c r="M346">
        <f t="shared" si="31"/>
        <v>0</v>
      </c>
      <c r="R346">
        <f t="shared" si="32"/>
        <v>0</v>
      </c>
    </row>
    <row r="347" spans="3:18">
      <c r="C347">
        <f>_xlfn.XLOOKUP(D347,'Liste '!$H$2:$H$168,'Liste '!$I$2:$I$168,"-",0)</f>
        <v>0</v>
      </c>
      <c r="E347">
        <f>_xlfn.XLOOKUP(D347,'Liste '!$H$2:$H$168,'Liste '!$J$2:$J$168,"-",0)</f>
        <v>0</v>
      </c>
      <c r="F347" s="3">
        <f>_xlfn.XLOOKUP(D347,'Liste '!$H$2:$H$168,'Liste '!$K$2:$K$168,"-",0)</f>
        <v>0</v>
      </c>
      <c r="H347" s="3">
        <f t="shared" si="35"/>
        <v>0</v>
      </c>
      <c r="I347" s="3">
        <f t="shared" si="33"/>
        <v>0</v>
      </c>
      <c r="J347" s="3">
        <f t="shared" si="34"/>
        <v>100000</v>
      </c>
      <c r="K347" s="43">
        <f t="shared" si="30"/>
        <v>100000</v>
      </c>
      <c r="M347">
        <f t="shared" si="31"/>
        <v>0</v>
      </c>
      <c r="R347">
        <f t="shared" si="32"/>
        <v>0</v>
      </c>
    </row>
    <row r="348" spans="3:18">
      <c r="C348">
        <f>_xlfn.XLOOKUP(D348,'Liste '!$H$2:$H$168,'Liste '!$I$2:$I$168,"-",0)</f>
        <v>0</v>
      </c>
      <c r="E348">
        <f>_xlfn.XLOOKUP(D348,'Liste '!$H$2:$H$168,'Liste '!$J$2:$J$168,"-",0)</f>
        <v>0</v>
      </c>
      <c r="F348" s="3">
        <f>_xlfn.XLOOKUP(D348,'Liste '!$H$2:$H$168,'Liste '!$K$2:$K$168,"-",0)</f>
        <v>0</v>
      </c>
      <c r="H348" s="3">
        <f t="shared" si="35"/>
        <v>0</v>
      </c>
      <c r="I348" s="3">
        <f t="shared" si="33"/>
        <v>0</v>
      </c>
      <c r="J348" s="3">
        <f t="shared" si="34"/>
        <v>100000</v>
      </c>
      <c r="K348" s="43">
        <f t="shared" si="30"/>
        <v>100000</v>
      </c>
      <c r="M348">
        <f t="shared" si="31"/>
        <v>0</v>
      </c>
      <c r="R348">
        <f t="shared" si="32"/>
        <v>0</v>
      </c>
    </row>
    <row r="349" spans="3:18">
      <c r="C349">
        <f>_xlfn.XLOOKUP(D349,'Liste '!$H$2:$H$168,'Liste '!$I$2:$I$168,"-",0)</f>
        <v>0</v>
      </c>
      <c r="E349">
        <f>_xlfn.XLOOKUP(D349,'Liste '!$H$2:$H$168,'Liste '!$J$2:$J$168,"-",0)</f>
        <v>0</v>
      </c>
      <c r="F349" s="3">
        <f>_xlfn.XLOOKUP(D349,'Liste '!$H$2:$H$168,'Liste '!$K$2:$K$168,"-",0)</f>
        <v>0</v>
      </c>
      <c r="H349" s="3">
        <f t="shared" si="35"/>
        <v>0</v>
      </c>
      <c r="I349" s="3">
        <f t="shared" si="33"/>
        <v>0</v>
      </c>
      <c r="J349" s="3">
        <f t="shared" si="34"/>
        <v>100000</v>
      </c>
      <c r="K349" s="43">
        <f t="shared" si="30"/>
        <v>100000</v>
      </c>
      <c r="M349">
        <f t="shared" si="31"/>
        <v>0</v>
      </c>
      <c r="R349">
        <f t="shared" si="32"/>
        <v>0</v>
      </c>
    </row>
    <row r="350" spans="3:18">
      <c r="C350">
        <f>_xlfn.XLOOKUP(D350,'Liste '!$H$2:$H$168,'Liste '!$I$2:$I$168,"-",0)</f>
        <v>0</v>
      </c>
      <c r="E350">
        <f>_xlfn.XLOOKUP(D350,'Liste '!$H$2:$H$168,'Liste '!$J$2:$J$168,"-",0)</f>
        <v>0</v>
      </c>
      <c r="F350" s="3">
        <f>_xlfn.XLOOKUP(D350,'Liste '!$H$2:$H$168,'Liste '!$K$2:$K$168,"-",0)</f>
        <v>0</v>
      </c>
      <c r="H350" s="3">
        <f t="shared" si="35"/>
        <v>0</v>
      </c>
      <c r="I350" s="3">
        <f t="shared" si="33"/>
        <v>0</v>
      </c>
      <c r="J350" s="3">
        <f t="shared" si="34"/>
        <v>100000</v>
      </c>
      <c r="K350" s="43">
        <f t="shared" si="30"/>
        <v>100000</v>
      </c>
      <c r="M350">
        <f t="shared" si="31"/>
        <v>0</v>
      </c>
      <c r="R350">
        <f t="shared" si="32"/>
        <v>0</v>
      </c>
    </row>
    <row r="351" spans="3:18">
      <c r="C351">
        <f>_xlfn.XLOOKUP(D351,'Liste '!$H$2:$H$168,'Liste '!$I$2:$I$168,"-",0)</f>
        <v>0</v>
      </c>
      <c r="E351">
        <f>_xlfn.XLOOKUP(D351,'Liste '!$H$2:$H$168,'Liste '!$J$2:$J$168,"-",0)</f>
        <v>0</v>
      </c>
      <c r="F351" s="3">
        <f>_xlfn.XLOOKUP(D351,'Liste '!$H$2:$H$168,'Liste '!$K$2:$K$168,"-",0)</f>
        <v>0</v>
      </c>
      <c r="H351" s="3">
        <f t="shared" si="35"/>
        <v>0</v>
      </c>
      <c r="I351" s="3">
        <f t="shared" si="33"/>
        <v>0</v>
      </c>
      <c r="J351" s="3">
        <f t="shared" si="34"/>
        <v>100000</v>
      </c>
      <c r="K351" s="43">
        <f t="shared" si="30"/>
        <v>100000</v>
      </c>
      <c r="M351">
        <f t="shared" si="31"/>
        <v>0</v>
      </c>
      <c r="R351">
        <f t="shared" si="32"/>
        <v>0</v>
      </c>
    </row>
    <row r="352" spans="3:18">
      <c r="C352">
        <f>_xlfn.XLOOKUP(D352,'Liste '!$H$2:$H$168,'Liste '!$I$2:$I$168,"-",0)</f>
        <v>0</v>
      </c>
      <c r="E352">
        <f>_xlfn.XLOOKUP(D352,'Liste '!$H$2:$H$168,'Liste '!$J$2:$J$168,"-",0)</f>
        <v>0</v>
      </c>
      <c r="F352" s="3">
        <f>_xlfn.XLOOKUP(D352,'Liste '!$H$2:$H$168,'Liste '!$K$2:$K$168,"-",0)</f>
        <v>0</v>
      </c>
      <c r="H352" s="3">
        <f t="shared" si="35"/>
        <v>0</v>
      </c>
      <c r="I352" s="3">
        <f t="shared" si="33"/>
        <v>0</v>
      </c>
      <c r="J352" s="3">
        <f t="shared" si="34"/>
        <v>100000</v>
      </c>
      <c r="K352" s="43">
        <f t="shared" si="30"/>
        <v>100000</v>
      </c>
      <c r="M352">
        <f t="shared" si="31"/>
        <v>0</v>
      </c>
      <c r="R352">
        <f t="shared" si="32"/>
        <v>0</v>
      </c>
    </row>
    <row r="353" spans="1:20">
      <c r="A353" s="46"/>
      <c r="B353" s="46"/>
      <c r="C353" s="46">
        <f>_xlfn.XLOOKUP(D353,'Liste '!$H$2:$H$168,'Liste '!$I$2:$I$168,"-",0)</f>
        <v>0</v>
      </c>
      <c r="D353" s="47"/>
      <c r="E353" s="45" t="s">
        <v>89</v>
      </c>
      <c r="F353" s="48">
        <f>_xlfn.XLOOKUP(D353,'Liste '!$H$2:$H$168,'Liste '!$K$2:$K$168,"-",0)</f>
        <v>0</v>
      </c>
      <c r="G353" s="46"/>
      <c r="H353" s="48">
        <f>SUM(H322:H352)</f>
        <v>0</v>
      </c>
      <c r="I353" s="48"/>
      <c r="J353" s="48"/>
      <c r="K353" s="49"/>
      <c r="L353" s="46"/>
      <c r="M353" s="46"/>
      <c r="N353" s="50"/>
      <c r="O353" s="50"/>
      <c r="P353" s="50"/>
      <c r="Q353" s="46"/>
      <c r="R353" s="46"/>
      <c r="S353" s="46"/>
      <c r="T353" s="46"/>
    </row>
    <row r="354" spans="1:20">
      <c r="C354">
        <f>_xlfn.XLOOKUP(D354,'Liste '!$H$2:$H$168,'Liste '!$I$2:$I$168,"-",0)</f>
        <v>0</v>
      </c>
      <c r="E354">
        <f>_xlfn.XLOOKUP(D354,'Liste '!$H$2:$H$168,'Liste '!$J$2:$J$168,"-",0)</f>
        <v>0</v>
      </c>
      <c r="F354" s="3">
        <f>_xlfn.XLOOKUP(D354,'Liste '!$H$2:$H$168,'Liste '!$K$2:$K$168,"-",0)</f>
        <v>0</v>
      </c>
      <c r="H354" s="3">
        <f t="shared" si="35"/>
        <v>0</v>
      </c>
      <c r="I354" s="3">
        <f>I352+H354</f>
        <v>0</v>
      </c>
      <c r="J354" s="3">
        <f>K352</f>
        <v>100000</v>
      </c>
      <c r="K354" s="43">
        <f t="shared" si="30"/>
        <v>100000</v>
      </c>
      <c r="M354">
        <f t="shared" si="31"/>
        <v>0</v>
      </c>
      <c r="R354">
        <f t="shared" si="32"/>
        <v>0</v>
      </c>
    </row>
    <row r="355" spans="1:20">
      <c r="C355">
        <f>_xlfn.XLOOKUP(D355,'Liste '!$H$2:$H$168,'Liste '!$I$2:$I$168,"-",0)</f>
        <v>0</v>
      </c>
      <c r="E355">
        <f>_xlfn.XLOOKUP(D355,'Liste '!$H$2:$H$168,'Liste '!$J$2:$J$168,"-",0)</f>
        <v>0</v>
      </c>
      <c r="F355" s="3">
        <f>_xlfn.XLOOKUP(D355,'Liste '!$H$2:$H$168,'Liste '!$K$2:$K$168,"-",0)</f>
        <v>0</v>
      </c>
      <c r="H355" s="3">
        <f t="shared" si="35"/>
        <v>0</v>
      </c>
      <c r="I355" s="3">
        <f t="shared" si="33"/>
        <v>0</v>
      </c>
      <c r="J355" s="3">
        <f t="shared" si="34"/>
        <v>100000</v>
      </c>
      <c r="K355" s="43">
        <f t="shared" si="30"/>
        <v>100000</v>
      </c>
      <c r="M355">
        <f t="shared" si="31"/>
        <v>0</v>
      </c>
      <c r="R355">
        <f t="shared" si="32"/>
        <v>0</v>
      </c>
    </row>
    <row r="356" spans="1:20">
      <c r="C356">
        <f>_xlfn.XLOOKUP(D356,'Liste '!$H$2:$H$168,'Liste '!$I$2:$I$168,"-",0)</f>
        <v>0</v>
      </c>
      <c r="E356">
        <f>_xlfn.XLOOKUP(D356,'Liste '!$H$2:$H$168,'Liste '!$J$2:$J$168,"-",0)</f>
        <v>0</v>
      </c>
      <c r="F356" s="3">
        <f>_xlfn.XLOOKUP(D356,'Liste '!$H$2:$H$168,'Liste '!$K$2:$K$168,"-",0)</f>
        <v>0</v>
      </c>
      <c r="H356" s="3">
        <f t="shared" si="35"/>
        <v>0</v>
      </c>
      <c r="I356" s="3">
        <f t="shared" si="33"/>
        <v>0</v>
      </c>
      <c r="J356" s="3">
        <f t="shared" si="34"/>
        <v>100000</v>
      </c>
      <c r="K356" s="43">
        <f t="shared" si="30"/>
        <v>100000</v>
      </c>
      <c r="M356">
        <f t="shared" si="31"/>
        <v>0</v>
      </c>
      <c r="R356">
        <f t="shared" si="32"/>
        <v>0</v>
      </c>
    </row>
    <row r="357" spans="1:20">
      <c r="C357">
        <f>_xlfn.XLOOKUP(D357,'Liste '!$H$2:$H$168,'Liste '!$I$2:$I$168,"-",0)</f>
        <v>0</v>
      </c>
      <c r="E357">
        <f>_xlfn.XLOOKUP(D357,'Liste '!$H$2:$H$168,'Liste '!$J$2:$J$168,"-",0)</f>
        <v>0</v>
      </c>
      <c r="F357" s="3">
        <f>_xlfn.XLOOKUP(D357,'Liste '!$H$2:$H$168,'Liste '!$K$2:$K$168,"-",0)</f>
        <v>0</v>
      </c>
      <c r="H357" s="3">
        <f t="shared" si="35"/>
        <v>0</v>
      </c>
      <c r="I357" s="3">
        <f t="shared" si="33"/>
        <v>0</v>
      </c>
      <c r="J357" s="3">
        <f t="shared" si="34"/>
        <v>100000</v>
      </c>
      <c r="K357" s="43">
        <f t="shared" si="30"/>
        <v>100000</v>
      </c>
      <c r="M357">
        <f t="shared" si="31"/>
        <v>0</v>
      </c>
      <c r="R357">
        <f t="shared" si="32"/>
        <v>0</v>
      </c>
    </row>
    <row r="358" spans="1:20">
      <c r="C358">
        <f>_xlfn.XLOOKUP(D358,'Liste '!$H$2:$H$168,'Liste '!$I$2:$I$168,"-",0)</f>
        <v>0</v>
      </c>
      <c r="E358">
        <f>_xlfn.XLOOKUP(D358,'Liste '!$H$2:$H$168,'Liste '!$J$2:$J$168,"-",0)</f>
        <v>0</v>
      </c>
      <c r="F358" s="3">
        <f>_xlfn.XLOOKUP(D358,'Liste '!$H$2:$H$168,'Liste '!$K$2:$K$168,"-",0)</f>
        <v>0</v>
      </c>
      <c r="H358" s="3">
        <f t="shared" si="35"/>
        <v>0</v>
      </c>
      <c r="I358" s="3">
        <f t="shared" si="33"/>
        <v>0</v>
      </c>
      <c r="J358" s="3">
        <f t="shared" si="34"/>
        <v>100000</v>
      </c>
      <c r="K358" s="43">
        <f t="shared" si="30"/>
        <v>100000</v>
      </c>
      <c r="M358">
        <f t="shared" si="31"/>
        <v>0</v>
      </c>
      <c r="R358">
        <f t="shared" si="32"/>
        <v>0</v>
      </c>
    </row>
    <row r="359" spans="1:20">
      <c r="C359">
        <f>_xlfn.XLOOKUP(D359,'Liste '!$H$2:$H$168,'Liste '!$I$2:$I$168,"-",0)</f>
        <v>0</v>
      </c>
      <c r="E359">
        <f>_xlfn.XLOOKUP(D359,'Liste '!$H$2:$H$168,'Liste '!$J$2:$J$168,"-",0)</f>
        <v>0</v>
      </c>
      <c r="F359" s="3">
        <f>_xlfn.XLOOKUP(D359,'Liste '!$H$2:$H$168,'Liste '!$K$2:$K$168,"-",0)</f>
        <v>0</v>
      </c>
      <c r="H359" s="3">
        <f t="shared" si="35"/>
        <v>0</v>
      </c>
      <c r="I359" s="3">
        <f t="shared" si="33"/>
        <v>0</v>
      </c>
      <c r="J359" s="3">
        <f t="shared" si="34"/>
        <v>100000</v>
      </c>
      <c r="K359" s="43">
        <f t="shared" si="30"/>
        <v>100000</v>
      </c>
      <c r="M359">
        <f t="shared" si="31"/>
        <v>0</v>
      </c>
      <c r="R359">
        <f t="shared" si="32"/>
        <v>0</v>
      </c>
    </row>
    <row r="360" spans="1:20">
      <c r="C360">
        <f>_xlfn.XLOOKUP(D360,'Liste '!$H$2:$H$168,'Liste '!$I$2:$I$168,"-",0)</f>
        <v>0</v>
      </c>
      <c r="E360">
        <f>_xlfn.XLOOKUP(D360,'Liste '!$H$2:$H$168,'Liste '!$J$2:$J$168,"-",0)</f>
        <v>0</v>
      </c>
      <c r="F360" s="3">
        <f>_xlfn.XLOOKUP(D360,'Liste '!$H$2:$H$168,'Liste '!$K$2:$K$168,"-",0)</f>
        <v>0</v>
      </c>
      <c r="H360" s="3">
        <f t="shared" si="35"/>
        <v>0</v>
      </c>
      <c r="I360" s="3">
        <f t="shared" si="33"/>
        <v>0</v>
      </c>
      <c r="J360" s="3">
        <f t="shared" si="34"/>
        <v>100000</v>
      </c>
      <c r="K360" s="43">
        <f t="shared" si="30"/>
        <v>100000</v>
      </c>
      <c r="M360">
        <f t="shared" si="31"/>
        <v>0</v>
      </c>
      <c r="R360">
        <f t="shared" si="32"/>
        <v>0</v>
      </c>
    </row>
    <row r="361" spans="1:20">
      <c r="C361">
        <f>_xlfn.XLOOKUP(D361,'Liste '!$H$2:$H$168,'Liste '!$I$2:$I$168,"-",0)</f>
        <v>0</v>
      </c>
      <c r="E361">
        <f>_xlfn.XLOOKUP(D361,'Liste '!$H$2:$H$168,'Liste '!$J$2:$J$168,"-",0)</f>
        <v>0</v>
      </c>
      <c r="F361" s="3">
        <f>_xlfn.XLOOKUP(D361,'Liste '!$H$2:$H$168,'Liste '!$K$2:$K$168,"-",0)</f>
        <v>0</v>
      </c>
      <c r="H361" s="3">
        <f t="shared" si="35"/>
        <v>0</v>
      </c>
      <c r="I361" s="3">
        <f t="shared" si="33"/>
        <v>0</v>
      </c>
      <c r="J361" s="3">
        <f t="shared" si="34"/>
        <v>100000</v>
      </c>
      <c r="K361" s="43">
        <f t="shared" si="30"/>
        <v>100000</v>
      </c>
      <c r="M361">
        <f t="shared" si="31"/>
        <v>0</v>
      </c>
      <c r="R361">
        <f t="shared" si="32"/>
        <v>0</v>
      </c>
    </row>
    <row r="362" spans="1:20">
      <c r="C362">
        <f>_xlfn.XLOOKUP(D362,'Liste '!$H$2:$H$168,'Liste '!$I$2:$I$168,"-",0)</f>
        <v>0</v>
      </c>
      <c r="E362">
        <f>_xlfn.XLOOKUP(D362,'Liste '!$H$2:$H$168,'Liste '!$J$2:$J$168,"-",0)</f>
        <v>0</v>
      </c>
      <c r="F362" s="3">
        <f>_xlfn.XLOOKUP(D362,'Liste '!$H$2:$H$168,'Liste '!$K$2:$K$168,"-",0)</f>
        <v>0</v>
      </c>
      <c r="H362" s="3">
        <f t="shared" si="35"/>
        <v>0</v>
      </c>
      <c r="I362" s="3">
        <f t="shared" si="33"/>
        <v>0</v>
      </c>
      <c r="J362" s="3">
        <f t="shared" si="34"/>
        <v>100000</v>
      </c>
      <c r="K362" s="43">
        <f t="shared" si="30"/>
        <v>100000</v>
      </c>
      <c r="M362">
        <f t="shared" si="31"/>
        <v>0</v>
      </c>
      <c r="R362">
        <f t="shared" si="32"/>
        <v>0</v>
      </c>
    </row>
    <row r="363" spans="1:20">
      <c r="C363">
        <f>_xlfn.XLOOKUP(D363,'Liste '!$H$2:$H$168,'Liste '!$I$2:$I$168,"-",0)</f>
        <v>0</v>
      </c>
      <c r="E363">
        <f>_xlfn.XLOOKUP(D363,'Liste '!$H$2:$H$168,'Liste '!$J$2:$J$168,"-",0)</f>
        <v>0</v>
      </c>
      <c r="F363" s="3">
        <f>_xlfn.XLOOKUP(D363,'Liste '!$H$2:$H$168,'Liste '!$K$2:$K$168,"-",0)</f>
        <v>0</v>
      </c>
      <c r="H363" s="3">
        <f t="shared" si="35"/>
        <v>0</v>
      </c>
      <c r="I363" s="3">
        <f t="shared" si="33"/>
        <v>0</v>
      </c>
      <c r="J363" s="3">
        <f t="shared" si="34"/>
        <v>100000</v>
      </c>
      <c r="K363" s="43">
        <f t="shared" si="30"/>
        <v>100000</v>
      </c>
      <c r="M363">
        <f t="shared" si="31"/>
        <v>0</v>
      </c>
      <c r="R363">
        <f t="shared" si="32"/>
        <v>0</v>
      </c>
    </row>
    <row r="364" spans="1:20">
      <c r="C364">
        <f>_xlfn.XLOOKUP(D364,'Liste '!$H$2:$H$168,'Liste '!$I$2:$I$168,"-",0)</f>
        <v>0</v>
      </c>
      <c r="E364">
        <f>_xlfn.XLOOKUP(D364,'Liste '!$H$2:$H$168,'Liste '!$J$2:$J$168,"-",0)</f>
        <v>0</v>
      </c>
      <c r="F364" s="3">
        <f>_xlfn.XLOOKUP(D364,'Liste '!$H$2:$H$168,'Liste '!$K$2:$K$168,"-",0)</f>
        <v>0</v>
      </c>
      <c r="H364" s="3">
        <f t="shared" si="35"/>
        <v>0</v>
      </c>
      <c r="I364" s="3">
        <f t="shared" si="33"/>
        <v>0</v>
      </c>
      <c r="J364" s="3">
        <f t="shared" si="34"/>
        <v>100000</v>
      </c>
      <c r="K364" s="43">
        <f t="shared" si="30"/>
        <v>100000</v>
      </c>
      <c r="M364">
        <f t="shared" si="31"/>
        <v>0</v>
      </c>
      <c r="R364">
        <f t="shared" si="32"/>
        <v>0</v>
      </c>
    </row>
    <row r="365" spans="1:20">
      <c r="C365">
        <f>_xlfn.XLOOKUP(D365,'Liste '!$H$2:$H$168,'Liste '!$I$2:$I$168,"-",0)</f>
        <v>0</v>
      </c>
      <c r="E365">
        <f>_xlfn.XLOOKUP(D365,'Liste '!$H$2:$H$168,'Liste '!$J$2:$J$168,"-",0)</f>
        <v>0</v>
      </c>
      <c r="F365" s="3">
        <f>_xlfn.XLOOKUP(D365,'Liste '!$H$2:$H$168,'Liste '!$K$2:$K$168,"-",0)</f>
        <v>0</v>
      </c>
      <c r="H365" s="3">
        <f t="shared" si="35"/>
        <v>0</v>
      </c>
      <c r="I365" s="3">
        <f t="shared" si="33"/>
        <v>0</v>
      </c>
      <c r="J365" s="3">
        <f t="shared" si="34"/>
        <v>100000</v>
      </c>
      <c r="K365" s="43">
        <f t="shared" si="30"/>
        <v>100000</v>
      </c>
      <c r="M365">
        <f t="shared" si="31"/>
        <v>0</v>
      </c>
      <c r="R365">
        <f t="shared" si="32"/>
        <v>0</v>
      </c>
    </row>
    <row r="366" spans="1:20">
      <c r="C366">
        <f>_xlfn.XLOOKUP(D366,'Liste '!$H$2:$H$168,'Liste '!$I$2:$I$168,"-",0)</f>
        <v>0</v>
      </c>
      <c r="E366">
        <f>_xlfn.XLOOKUP(D366,'Liste '!$H$2:$H$168,'Liste '!$J$2:$J$168,"-",0)</f>
        <v>0</v>
      </c>
      <c r="F366" s="3">
        <f>_xlfn.XLOOKUP(D366,'Liste '!$H$2:$H$168,'Liste '!$K$2:$K$168,"-",0)</f>
        <v>0</v>
      </c>
      <c r="H366" s="3">
        <f t="shared" si="35"/>
        <v>0</v>
      </c>
      <c r="I366" s="3">
        <f t="shared" si="33"/>
        <v>0</v>
      </c>
      <c r="J366" s="3">
        <f t="shared" si="34"/>
        <v>100000</v>
      </c>
      <c r="K366" s="43">
        <f t="shared" si="30"/>
        <v>100000</v>
      </c>
      <c r="M366">
        <f t="shared" si="31"/>
        <v>0</v>
      </c>
      <c r="R366">
        <f t="shared" si="32"/>
        <v>0</v>
      </c>
    </row>
    <row r="367" spans="1:20">
      <c r="C367">
        <f>_xlfn.XLOOKUP(D367,'Liste '!$H$2:$H$168,'Liste '!$I$2:$I$168,"-",0)</f>
        <v>0</v>
      </c>
      <c r="E367">
        <f>_xlfn.XLOOKUP(D367,'Liste '!$H$2:$H$168,'Liste '!$J$2:$J$168,"-",0)</f>
        <v>0</v>
      </c>
      <c r="F367" s="3">
        <f>_xlfn.XLOOKUP(D367,'Liste '!$H$2:$H$168,'Liste '!$K$2:$K$168,"-",0)</f>
        <v>0</v>
      </c>
      <c r="H367" s="3">
        <f t="shared" si="35"/>
        <v>0</v>
      </c>
      <c r="I367" s="3">
        <f t="shared" si="33"/>
        <v>0</v>
      </c>
      <c r="J367" s="3">
        <f t="shared" si="34"/>
        <v>100000</v>
      </c>
      <c r="K367" s="43">
        <f t="shared" si="30"/>
        <v>100000</v>
      </c>
      <c r="M367">
        <f t="shared" si="31"/>
        <v>0</v>
      </c>
      <c r="R367">
        <f t="shared" si="32"/>
        <v>0</v>
      </c>
    </row>
    <row r="368" spans="1:20">
      <c r="C368">
        <f>_xlfn.XLOOKUP(D368,'Liste '!$H$2:$H$168,'Liste '!$I$2:$I$168,"-",0)</f>
        <v>0</v>
      </c>
      <c r="E368">
        <f>_xlfn.XLOOKUP(D368,'Liste '!$H$2:$H$168,'Liste '!$J$2:$J$168,"-",0)</f>
        <v>0</v>
      </c>
      <c r="F368" s="3">
        <f>_xlfn.XLOOKUP(D368,'Liste '!$H$2:$H$168,'Liste '!$K$2:$K$168,"-",0)</f>
        <v>0</v>
      </c>
      <c r="H368" s="3">
        <f t="shared" si="35"/>
        <v>0</v>
      </c>
      <c r="I368" s="3">
        <f t="shared" si="33"/>
        <v>0</v>
      </c>
      <c r="J368" s="3">
        <f t="shared" si="34"/>
        <v>100000</v>
      </c>
      <c r="K368" s="43">
        <f t="shared" si="30"/>
        <v>100000</v>
      </c>
      <c r="M368">
        <f t="shared" si="31"/>
        <v>0</v>
      </c>
      <c r="R368">
        <f t="shared" si="32"/>
        <v>0</v>
      </c>
    </row>
    <row r="369" spans="3:18">
      <c r="C369">
        <f>_xlfn.XLOOKUP(D369,'Liste '!$H$2:$H$168,'Liste '!$I$2:$I$168,"-",0)</f>
        <v>0</v>
      </c>
      <c r="E369">
        <f>_xlfn.XLOOKUP(D369,'Liste '!$H$2:$H$168,'Liste '!$J$2:$J$168,"-",0)</f>
        <v>0</v>
      </c>
      <c r="F369" s="3">
        <f>_xlfn.XLOOKUP(D369,'Liste '!$H$2:$H$168,'Liste '!$K$2:$K$168,"-",0)</f>
        <v>0</v>
      </c>
      <c r="H369" s="3">
        <f t="shared" si="35"/>
        <v>0</v>
      </c>
      <c r="I369" s="3">
        <f t="shared" si="33"/>
        <v>0</v>
      </c>
      <c r="J369" s="3">
        <f t="shared" si="34"/>
        <v>100000</v>
      </c>
      <c r="K369" s="43">
        <f t="shared" si="30"/>
        <v>100000</v>
      </c>
      <c r="M369">
        <f t="shared" si="31"/>
        <v>0</v>
      </c>
      <c r="R369">
        <f t="shared" si="32"/>
        <v>0</v>
      </c>
    </row>
    <row r="370" spans="3:18">
      <c r="C370">
        <f>_xlfn.XLOOKUP(D370,'Liste '!$H$2:$H$168,'Liste '!$I$2:$I$168,"-",0)</f>
        <v>0</v>
      </c>
      <c r="E370">
        <f>_xlfn.XLOOKUP(D370,'Liste '!$H$2:$H$168,'Liste '!$J$2:$J$168,"-",0)</f>
        <v>0</v>
      </c>
      <c r="F370" s="3">
        <f>_xlfn.XLOOKUP(D370,'Liste '!$H$2:$H$168,'Liste '!$K$2:$K$168,"-",0)</f>
        <v>0</v>
      </c>
      <c r="H370" s="3">
        <f t="shared" si="35"/>
        <v>0</v>
      </c>
      <c r="I370" s="3">
        <f t="shared" si="33"/>
        <v>0</v>
      </c>
      <c r="J370" s="3">
        <f t="shared" si="34"/>
        <v>100000</v>
      </c>
      <c r="K370" s="43">
        <f t="shared" si="30"/>
        <v>100000</v>
      </c>
      <c r="M370">
        <f t="shared" si="31"/>
        <v>0</v>
      </c>
      <c r="R370">
        <f t="shared" si="32"/>
        <v>0</v>
      </c>
    </row>
    <row r="371" spans="3:18">
      <c r="C371">
        <f>_xlfn.XLOOKUP(D371,'Liste '!$H$2:$H$168,'Liste '!$I$2:$I$168,"-",0)</f>
        <v>0</v>
      </c>
      <c r="E371">
        <f>_xlfn.XLOOKUP(D371,'Liste '!$H$2:$H$168,'Liste '!$J$2:$J$168,"-",0)</f>
        <v>0</v>
      </c>
      <c r="F371" s="3">
        <f>_xlfn.XLOOKUP(D371,'Liste '!$H$2:$H$168,'Liste '!$K$2:$K$168,"-",0)</f>
        <v>0</v>
      </c>
      <c r="H371" s="3">
        <f t="shared" si="35"/>
        <v>0</v>
      </c>
      <c r="I371" s="3">
        <f t="shared" si="33"/>
        <v>0</v>
      </c>
      <c r="J371" s="3">
        <f t="shared" si="34"/>
        <v>100000</v>
      </c>
      <c r="K371" s="43">
        <f t="shared" si="30"/>
        <v>100000</v>
      </c>
      <c r="M371">
        <f t="shared" si="31"/>
        <v>0</v>
      </c>
      <c r="R371">
        <f t="shared" si="32"/>
        <v>0</v>
      </c>
    </row>
    <row r="372" spans="3:18">
      <c r="C372">
        <f>_xlfn.XLOOKUP(D372,'Liste '!$H$2:$H$168,'Liste '!$I$2:$I$168,"-",0)</f>
        <v>0</v>
      </c>
      <c r="E372">
        <f>_xlfn.XLOOKUP(D372,'Liste '!$H$2:$H$168,'Liste '!$J$2:$J$168,"-",0)</f>
        <v>0</v>
      </c>
      <c r="F372" s="3">
        <f>_xlfn.XLOOKUP(D372,'Liste '!$H$2:$H$168,'Liste '!$K$2:$K$168,"-",0)</f>
        <v>0</v>
      </c>
      <c r="H372" s="3">
        <f t="shared" si="35"/>
        <v>0</v>
      </c>
      <c r="I372" s="3">
        <f t="shared" si="33"/>
        <v>0</v>
      </c>
      <c r="J372" s="3">
        <f t="shared" si="34"/>
        <v>100000</v>
      </c>
      <c r="K372" s="43">
        <f t="shared" si="30"/>
        <v>100000</v>
      </c>
      <c r="M372">
        <f t="shared" si="31"/>
        <v>0</v>
      </c>
      <c r="R372">
        <f t="shared" si="32"/>
        <v>0</v>
      </c>
    </row>
    <row r="373" spans="3:18">
      <c r="C373">
        <f>_xlfn.XLOOKUP(D373,'Liste '!$H$2:$H$168,'Liste '!$I$2:$I$168,"-",0)</f>
        <v>0</v>
      </c>
      <c r="E373">
        <f>_xlfn.XLOOKUP(D373,'Liste '!$H$2:$H$168,'Liste '!$J$2:$J$168,"-",0)</f>
        <v>0</v>
      </c>
      <c r="F373" s="3">
        <f>_xlfn.XLOOKUP(D373,'Liste '!$H$2:$H$168,'Liste '!$K$2:$K$168,"-",0)</f>
        <v>0</v>
      </c>
      <c r="H373" s="3">
        <f t="shared" si="35"/>
        <v>0</v>
      </c>
      <c r="I373" s="3">
        <f t="shared" si="33"/>
        <v>0</v>
      </c>
      <c r="J373" s="3">
        <f t="shared" si="34"/>
        <v>100000</v>
      </c>
      <c r="K373" s="43">
        <f t="shared" si="30"/>
        <v>100000</v>
      </c>
      <c r="M373">
        <f t="shared" si="31"/>
        <v>0</v>
      </c>
      <c r="R373">
        <f t="shared" si="32"/>
        <v>0</v>
      </c>
    </row>
    <row r="374" spans="3:18">
      <c r="C374">
        <f>_xlfn.XLOOKUP(D374,'Liste '!$H$2:$H$168,'Liste '!$I$2:$I$168,"-",0)</f>
        <v>0</v>
      </c>
      <c r="E374">
        <f>_xlfn.XLOOKUP(D374,'Liste '!$H$2:$H$168,'Liste '!$J$2:$J$168,"-",0)</f>
        <v>0</v>
      </c>
      <c r="F374" s="3">
        <f>_xlfn.XLOOKUP(D374,'Liste '!$H$2:$H$168,'Liste '!$K$2:$K$168,"-",0)</f>
        <v>0</v>
      </c>
      <c r="H374" s="3">
        <f t="shared" si="35"/>
        <v>0</v>
      </c>
      <c r="I374" s="3">
        <f t="shared" si="33"/>
        <v>0</v>
      </c>
      <c r="J374" s="3">
        <f t="shared" si="34"/>
        <v>100000</v>
      </c>
      <c r="K374" s="43">
        <f t="shared" si="30"/>
        <v>100000</v>
      </c>
      <c r="M374">
        <f t="shared" si="31"/>
        <v>0</v>
      </c>
      <c r="R374">
        <f t="shared" si="32"/>
        <v>0</v>
      </c>
    </row>
    <row r="375" spans="3:18">
      <c r="C375">
        <f>_xlfn.XLOOKUP(D375,'Liste '!$H$2:$H$168,'Liste '!$I$2:$I$168,"-",0)</f>
        <v>0</v>
      </c>
      <c r="E375">
        <f>_xlfn.XLOOKUP(D375,'Liste '!$H$2:$H$168,'Liste '!$J$2:$J$168,"-",0)</f>
        <v>0</v>
      </c>
      <c r="F375" s="3">
        <f>_xlfn.XLOOKUP(D375,'Liste '!$H$2:$H$168,'Liste '!$K$2:$K$168,"-",0)</f>
        <v>0</v>
      </c>
      <c r="H375" s="3">
        <f t="shared" si="35"/>
        <v>0</v>
      </c>
      <c r="I375" s="3">
        <f t="shared" si="33"/>
        <v>0</v>
      </c>
      <c r="J375" s="3">
        <f t="shared" si="34"/>
        <v>100000</v>
      </c>
      <c r="K375" s="43">
        <f t="shared" si="30"/>
        <v>100000</v>
      </c>
      <c r="M375">
        <f t="shared" si="31"/>
        <v>0</v>
      </c>
      <c r="R375">
        <f t="shared" si="32"/>
        <v>0</v>
      </c>
    </row>
    <row r="376" spans="3:18">
      <c r="C376">
        <f>_xlfn.XLOOKUP(D376,'Liste '!$H$2:$H$168,'Liste '!$I$2:$I$168,"-",0)</f>
        <v>0</v>
      </c>
      <c r="E376">
        <f>_xlfn.XLOOKUP(D376,'Liste '!$H$2:$H$168,'Liste '!$J$2:$J$168,"-",0)</f>
        <v>0</v>
      </c>
      <c r="F376" s="3">
        <f>_xlfn.XLOOKUP(D376,'Liste '!$H$2:$H$168,'Liste '!$K$2:$K$168,"-",0)</f>
        <v>0</v>
      </c>
      <c r="H376" s="3">
        <f t="shared" si="35"/>
        <v>0</v>
      </c>
      <c r="I376" s="3">
        <f t="shared" si="33"/>
        <v>0</v>
      </c>
      <c r="J376" s="3">
        <f t="shared" si="34"/>
        <v>100000</v>
      </c>
      <c r="K376" s="43">
        <f t="shared" si="30"/>
        <v>100000</v>
      </c>
      <c r="M376">
        <f t="shared" si="31"/>
        <v>0</v>
      </c>
      <c r="R376">
        <f t="shared" si="32"/>
        <v>0</v>
      </c>
    </row>
    <row r="377" spans="3:18">
      <c r="C377">
        <f>_xlfn.XLOOKUP(D377,'Liste '!$H$2:$H$168,'Liste '!$I$2:$I$168,"-",0)</f>
        <v>0</v>
      </c>
      <c r="E377">
        <f>_xlfn.XLOOKUP(D377,'Liste '!$H$2:$H$168,'Liste '!$J$2:$J$168,"-",0)</f>
        <v>0</v>
      </c>
      <c r="F377" s="3">
        <f>_xlfn.XLOOKUP(D377,'Liste '!$H$2:$H$168,'Liste '!$K$2:$K$168,"-",0)</f>
        <v>0</v>
      </c>
      <c r="H377" s="3">
        <f t="shared" si="35"/>
        <v>0</v>
      </c>
      <c r="I377" s="3">
        <f t="shared" si="33"/>
        <v>0</v>
      </c>
      <c r="J377" s="3">
        <f t="shared" si="34"/>
        <v>100000</v>
      </c>
      <c r="K377" s="43">
        <f t="shared" si="30"/>
        <v>100000</v>
      </c>
      <c r="M377">
        <f t="shared" si="31"/>
        <v>0</v>
      </c>
      <c r="R377">
        <f t="shared" si="32"/>
        <v>0</v>
      </c>
    </row>
    <row r="378" spans="3:18">
      <c r="C378">
        <f>_xlfn.XLOOKUP(D378,'Liste '!$H$2:$H$168,'Liste '!$I$2:$I$168,"-",0)</f>
        <v>0</v>
      </c>
      <c r="E378">
        <f>_xlfn.XLOOKUP(D378,'Liste '!$H$2:$H$168,'Liste '!$J$2:$J$168,"-",0)</f>
        <v>0</v>
      </c>
      <c r="F378" s="3">
        <f>_xlfn.XLOOKUP(D378,'Liste '!$H$2:$H$168,'Liste '!$K$2:$K$168,"-",0)</f>
        <v>0</v>
      </c>
      <c r="H378" s="3">
        <f t="shared" si="35"/>
        <v>0</v>
      </c>
      <c r="I378" s="3">
        <f t="shared" si="33"/>
        <v>0</v>
      </c>
      <c r="J378" s="3">
        <f t="shared" si="34"/>
        <v>100000</v>
      </c>
      <c r="K378" s="43">
        <f t="shared" si="30"/>
        <v>100000</v>
      </c>
      <c r="M378">
        <f t="shared" si="31"/>
        <v>0</v>
      </c>
      <c r="R378">
        <f t="shared" si="32"/>
        <v>0</v>
      </c>
    </row>
    <row r="379" spans="3:18">
      <c r="C379">
        <f>_xlfn.XLOOKUP(D379,'Liste '!$H$2:$H$168,'Liste '!$I$2:$I$168,"-",0)</f>
        <v>0</v>
      </c>
      <c r="E379">
        <f>_xlfn.XLOOKUP(D379,'Liste '!$H$2:$H$168,'Liste '!$J$2:$J$168,"-",0)</f>
        <v>0</v>
      </c>
      <c r="F379" s="3">
        <f>_xlfn.XLOOKUP(D379,'Liste '!$H$2:$H$168,'Liste '!$K$2:$K$168,"-",0)</f>
        <v>0</v>
      </c>
      <c r="H379" s="3">
        <f t="shared" si="35"/>
        <v>0</v>
      </c>
      <c r="I379" s="3">
        <f t="shared" si="33"/>
        <v>0</v>
      </c>
      <c r="J379" s="3">
        <f t="shared" si="34"/>
        <v>100000</v>
      </c>
      <c r="K379" s="43">
        <f t="shared" si="30"/>
        <v>100000</v>
      </c>
      <c r="M379">
        <f t="shared" si="31"/>
        <v>0</v>
      </c>
      <c r="R379">
        <f t="shared" si="32"/>
        <v>0</v>
      </c>
    </row>
    <row r="380" spans="3:18">
      <c r="C380">
        <f>_xlfn.XLOOKUP(D380,'Liste '!$H$2:$H$168,'Liste '!$I$2:$I$168,"-",0)</f>
        <v>0</v>
      </c>
      <c r="E380">
        <f>_xlfn.XLOOKUP(D380,'Liste '!$H$2:$H$168,'Liste '!$J$2:$J$168,"-",0)</f>
        <v>0</v>
      </c>
      <c r="F380" s="3">
        <f>_xlfn.XLOOKUP(D380,'Liste '!$H$2:$H$168,'Liste '!$K$2:$K$168,"-",0)</f>
        <v>0</v>
      </c>
      <c r="H380" s="3">
        <f t="shared" si="35"/>
        <v>0</v>
      </c>
      <c r="I380" s="3">
        <f t="shared" si="33"/>
        <v>0</v>
      </c>
      <c r="J380" s="3">
        <f t="shared" si="34"/>
        <v>100000</v>
      </c>
      <c r="K380" s="43">
        <f t="shared" si="30"/>
        <v>100000</v>
      </c>
      <c r="M380">
        <f t="shared" si="31"/>
        <v>0</v>
      </c>
      <c r="R380">
        <f t="shared" si="32"/>
        <v>0</v>
      </c>
    </row>
    <row r="381" spans="3:18">
      <c r="C381">
        <f>_xlfn.XLOOKUP(D381,'Liste '!$H$2:$H$168,'Liste '!$I$2:$I$168,"-",0)</f>
        <v>0</v>
      </c>
      <c r="E381">
        <f>_xlfn.XLOOKUP(D381,'Liste '!$H$2:$H$168,'Liste '!$J$2:$J$168,"-",0)</f>
        <v>0</v>
      </c>
      <c r="F381" s="3">
        <f>_xlfn.XLOOKUP(D381,'Liste '!$H$2:$H$168,'Liste '!$K$2:$K$168,"-",0)</f>
        <v>0</v>
      </c>
      <c r="H381" s="3">
        <f t="shared" si="35"/>
        <v>0</v>
      </c>
      <c r="I381" s="3">
        <f t="shared" si="33"/>
        <v>0</v>
      </c>
      <c r="J381" s="3">
        <f t="shared" si="34"/>
        <v>100000</v>
      </c>
      <c r="K381" s="43">
        <f t="shared" si="30"/>
        <v>100000</v>
      </c>
      <c r="M381">
        <f t="shared" si="31"/>
        <v>0</v>
      </c>
      <c r="R381">
        <f t="shared" si="32"/>
        <v>0</v>
      </c>
    </row>
    <row r="382" spans="3:18">
      <c r="C382">
        <f>_xlfn.XLOOKUP(D382,'Liste '!$H$2:$H$168,'Liste '!$I$2:$I$168,"-",0)</f>
        <v>0</v>
      </c>
      <c r="E382">
        <f>_xlfn.XLOOKUP(D382,'Liste '!$H$2:$H$168,'Liste '!$J$2:$J$168,"-",0)</f>
        <v>0</v>
      </c>
      <c r="F382" s="3">
        <f>_xlfn.XLOOKUP(D382,'Liste '!$H$2:$H$168,'Liste '!$K$2:$K$168,"-",0)</f>
        <v>0</v>
      </c>
      <c r="H382" s="3">
        <f t="shared" si="35"/>
        <v>0</v>
      </c>
      <c r="I382" s="3">
        <f t="shared" si="33"/>
        <v>0</v>
      </c>
      <c r="J382" s="3">
        <f t="shared" si="34"/>
        <v>100000</v>
      </c>
      <c r="K382" s="43">
        <f t="shared" si="30"/>
        <v>100000</v>
      </c>
      <c r="M382">
        <f t="shared" si="31"/>
        <v>0</v>
      </c>
      <c r="R382">
        <f t="shared" si="32"/>
        <v>0</v>
      </c>
    </row>
    <row r="383" spans="3:18">
      <c r="C383">
        <f>_xlfn.XLOOKUP(D383,'Liste '!$H$2:$H$168,'Liste '!$I$2:$I$168,"-",0)</f>
        <v>0</v>
      </c>
      <c r="E383">
        <f>_xlfn.XLOOKUP(D383,'Liste '!$H$2:$H$168,'Liste '!$J$2:$J$168,"-",0)</f>
        <v>0</v>
      </c>
      <c r="F383" s="3">
        <f>_xlfn.XLOOKUP(D383,'Liste '!$H$2:$H$168,'Liste '!$K$2:$K$168,"-",0)</f>
        <v>0</v>
      </c>
      <c r="H383" s="3">
        <f>$F$2*$G$2</f>
        <v>0</v>
      </c>
      <c r="I383" s="3">
        <f>I382+H383</f>
        <v>0</v>
      </c>
      <c r="J383" s="3">
        <f t="shared" si="34"/>
        <v>100000</v>
      </c>
      <c r="K383" s="43">
        <f>J383-I383</f>
        <v>100000</v>
      </c>
      <c r="M383">
        <f>L383-G383</f>
        <v>0</v>
      </c>
      <c r="R383">
        <f>N383-O383</f>
        <v>0</v>
      </c>
    </row>
    <row r="384" spans="3:18">
      <c r="C384">
        <f>_xlfn.XLOOKUP(D384,'Liste '!$H$2:$H$168,'Liste '!$I$2:$I$168,"-",0)</f>
        <v>0</v>
      </c>
      <c r="E384">
        <f>_xlfn.XLOOKUP(D384,'Liste '!$H$2:$H$168,'Liste '!$J$2:$J$168,"-",0)</f>
        <v>0</v>
      </c>
      <c r="F384" s="3">
        <f>_xlfn.XLOOKUP(D384,'Liste '!$H$2:$H$168,'Liste '!$K$2:$K$168,"-",0)</f>
        <v>0</v>
      </c>
      <c r="H384" s="3">
        <f t="shared" si="35"/>
        <v>0</v>
      </c>
      <c r="I384" s="3">
        <f>I382+H384</f>
        <v>0</v>
      </c>
      <c r="J384" s="3">
        <f>K382</f>
        <v>100000</v>
      </c>
      <c r="K384" s="43">
        <f t="shared" si="30"/>
        <v>100000</v>
      </c>
      <c r="M384">
        <f t="shared" si="31"/>
        <v>0</v>
      </c>
      <c r="R384">
        <f t="shared" si="32"/>
        <v>0</v>
      </c>
    </row>
    <row r="385" spans="1:20">
      <c r="A385" s="46"/>
      <c r="B385" s="46"/>
      <c r="C385" s="46">
        <f>_xlfn.XLOOKUP(D385,'Liste '!$H$2:$H$168,'Liste '!$I$2:$I$168,"-",0)</f>
        <v>0</v>
      </c>
      <c r="D385" s="47"/>
      <c r="E385" s="45" t="s">
        <v>90</v>
      </c>
      <c r="F385" s="48">
        <f>_xlfn.XLOOKUP(D385,'Liste '!$H$2:$H$168,'Liste '!$K$2:$K$168,"-",0)</f>
        <v>0</v>
      </c>
      <c r="G385" s="46"/>
      <c r="H385" s="48">
        <f>SUM(H354:H384)</f>
        <v>0</v>
      </c>
      <c r="I385" s="48"/>
      <c r="J385" s="48"/>
      <c r="K385" s="49"/>
      <c r="L385" s="46"/>
      <c r="M385" s="46"/>
      <c r="N385" s="50"/>
      <c r="O385" s="50"/>
      <c r="P385" s="50"/>
      <c r="Q385" s="46"/>
      <c r="R385" s="46"/>
      <c r="S385" s="46"/>
      <c r="T385" s="46"/>
    </row>
    <row r="386" spans="1:20">
      <c r="C386">
        <f>_xlfn.XLOOKUP(D386,'Liste '!$H$2:$H$168,'Liste '!$I$2:$I$168,"-",0)</f>
        <v>0</v>
      </c>
      <c r="E386">
        <f>_xlfn.XLOOKUP(D386,'Liste '!$H$2:$H$168,'Liste '!$J$2:$J$168,"-",0)</f>
        <v>0</v>
      </c>
      <c r="F386" s="3">
        <f>_xlfn.XLOOKUP(D386,'Liste '!$H$2:$H$168,'Liste '!$K$2:$K$168,"-",0)</f>
        <v>0</v>
      </c>
      <c r="H386" s="3">
        <f t="shared" ref="H386" si="36">$F$2*$G$2</f>
        <v>0</v>
      </c>
      <c r="I386" s="3">
        <f t="shared" si="33"/>
        <v>0</v>
      </c>
      <c r="J386" s="3">
        <f t="shared" si="34"/>
        <v>0</v>
      </c>
      <c r="K386" s="43">
        <f t="shared" si="30"/>
        <v>0</v>
      </c>
      <c r="M386">
        <f t="shared" si="31"/>
        <v>0</v>
      </c>
      <c r="R386">
        <f t="shared" si="32"/>
        <v>0</v>
      </c>
    </row>
  </sheetData>
  <conditionalFormatting sqref="A2:T386">
    <cfRule type="expression" dxfId="144" priority="7">
      <formula>$Q2="Annulé"</formula>
    </cfRule>
  </conditionalFormatting>
  <conditionalFormatting sqref="A2:T386">
    <cfRule type="expression" dxfId="143" priority="6">
      <formula>$Q2="Complet"</formula>
    </cfRule>
  </conditionalFormatting>
  <conditionalFormatting sqref="A2:T386">
    <cfRule type="expression" dxfId="142" priority="5">
      <formula>$Q2="Partiel"</formula>
    </cfRule>
  </conditionalFormatting>
  <conditionalFormatting sqref="A2:T386">
    <cfRule type="expression" dxfId="141" priority="4">
      <formula>$Q2="Litige"</formula>
    </cfRule>
  </conditionalFormatting>
  <conditionalFormatting sqref="A2:T386">
    <cfRule type="expression" dxfId="140" priority="3">
      <formula>$Q2="Erreur"</formula>
    </cfRule>
  </conditionalFormatting>
  <conditionalFormatting sqref="A2:T386">
    <cfRule type="expression" dxfId="139" priority="2">
      <formula>$Q2="A RELANCER"</formula>
    </cfRule>
  </conditionalFormatting>
  <conditionalFormatting sqref="A2:T386">
    <cfRule type="expression" dxfId="138" priority="1">
      <formula>$Q2="Relance faite"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CACB0F0-0BD9-4E0A-8522-0A81839EBB13}">
          <x14:formula1>
            <xm:f>'Liste '!$AC$2:$AC$8</xm:f>
          </x14:formula1>
          <xm:sqref>Q2:Q32 Q34:Q64 Q66:Q96 Q98:Q128 Q130:Q160 Q162:Q192 Q194:Q224 Q226:Q256 Q258:Q288 Q290:Q320 Q322:Q352 Q354:Q384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9223F-DFA7-413C-B610-91B6BE33137A}">
  <sheetPr>
    <tabColor theme="5" tint="0.39997558519241921"/>
  </sheetPr>
  <dimension ref="A1:L51"/>
  <sheetViews>
    <sheetView workbookViewId="0">
      <selection activeCell="E37" sqref="E37"/>
    </sheetView>
  </sheetViews>
  <sheetFormatPr defaultColWidth="8.7109375" defaultRowHeight="15"/>
  <cols>
    <col min="1" max="1" width="15.7109375" customWidth="1"/>
    <col min="2" max="2" width="18.28515625" customWidth="1"/>
    <col min="3" max="3" width="15.42578125" customWidth="1"/>
    <col min="4" max="4" width="52.7109375" customWidth="1"/>
    <col min="5" max="5" width="21.5703125" customWidth="1"/>
    <col min="6" max="6" width="14.140625" customWidth="1"/>
    <col min="7" max="8" width="11.85546875" style="3" bestFit="1" customWidth="1"/>
    <col min="9" max="9" width="25.5703125" customWidth="1"/>
    <col min="10" max="10" width="66.28515625" customWidth="1"/>
    <col min="11" max="11" width="27" customWidth="1"/>
  </cols>
  <sheetData>
    <row r="1" spans="1:12">
      <c r="A1" s="103" t="s">
        <v>91</v>
      </c>
      <c r="B1" s="103"/>
      <c r="C1" s="103"/>
      <c r="D1" s="103"/>
      <c r="E1" s="103"/>
      <c r="F1" s="103"/>
      <c r="G1" s="103"/>
      <c r="H1" s="103"/>
      <c r="I1" s="103"/>
      <c r="J1" s="103"/>
    </row>
    <row r="2" spans="1:12">
      <c r="A2" s="103"/>
      <c r="B2" s="103"/>
      <c r="C2" s="103"/>
      <c r="D2" s="103"/>
      <c r="E2" s="103"/>
      <c r="F2" s="103"/>
      <c r="G2" s="103"/>
      <c r="H2" s="103"/>
      <c r="I2" s="103"/>
      <c r="J2" s="103"/>
    </row>
    <row r="3" spans="1:12">
      <c r="A3" s="103"/>
      <c r="B3" s="103"/>
      <c r="C3" s="103"/>
      <c r="D3" s="103"/>
      <c r="E3" s="103"/>
      <c r="F3" s="103"/>
      <c r="G3" s="103"/>
      <c r="H3" s="103"/>
      <c r="I3" s="103"/>
      <c r="J3" s="103"/>
    </row>
    <row r="4" spans="1:12">
      <c r="A4" s="103"/>
      <c r="B4" s="103"/>
      <c r="C4" s="103"/>
      <c r="D4" s="103"/>
      <c r="E4" s="103"/>
      <c r="F4" s="103"/>
      <c r="G4" s="103"/>
      <c r="H4" s="103"/>
      <c r="I4" s="103"/>
      <c r="J4" s="103"/>
    </row>
    <row r="5" spans="1:12">
      <c r="A5" s="103"/>
      <c r="B5" s="103"/>
      <c r="C5" s="103"/>
      <c r="D5" s="103"/>
      <c r="E5" s="103"/>
      <c r="F5" s="103"/>
      <c r="G5" s="103"/>
      <c r="H5" s="103"/>
      <c r="I5" s="103"/>
      <c r="J5" s="103"/>
    </row>
    <row r="7" spans="1:12">
      <c r="A7" s="15" t="s">
        <v>65</v>
      </c>
      <c r="B7" s="15" t="s">
        <v>92</v>
      </c>
      <c r="C7" s="15" t="s">
        <v>35</v>
      </c>
      <c r="D7" s="15" t="s">
        <v>66</v>
      </c>
      <c r="E7" s="15" t="s">
        <v>67</v>
      </c>
      <c r="F7" s="15" t="s">
        <v>38</v>
      </c>
      <c r="G7" s="33" t="s">
        <v>68</v>
      </c>
      <c r="H7" s="33" t="s">
        <v>69</v>
      </c>
      <c r="I7" s="15" t="s">
        <v>70</v>
      </c>
      <c r="J7" s="34" t="s">
        <v>93</v>
      </c>
      <c r="K7" s="34" t="s">
        <v>71</v>
      </c>
      <c r="L7" s="34"/>
    </row>
    <row r="8" spans="1:12">
      <c r="A8" s="34"/>
      <c r="B8" s="34"/>
      <c r="C8" s="34"/>
      <c r="E8" s="34"/>
      <c r="F8" s="34"/>
      <c r="G8" s="16"/>
      <c r="H8" s="16">
        <f t="shared" ref="H8:H51" si="0">G8*F8</f>
        <v>0</v>
      </c>
      <c r="I8" s="34"/>
      <c r="J8" s="34"/>
      <c r="K8" s="16">
        <f t="shared" ref="K8:K51" si="1">H8</f>
        <v>0</v>
      </c>
    </row>
    <row r="9" spans="1:12">
      <c r="A9" s="34"/>
      <c r="B9" s="34"/>
      <c r="C9" s="34"/>
      <c r="E9" s="34"/>
      <c r="F9" s="34"/>
      <c r="G9" s="16"/>
      <c r="H9" s="16">
        <f t="shared" si="0"/>
        <v>0</v>
      </c>
      <c r="I9" s="34"/>
      <c r="J9" s="34"/>
      <c r="K9" s="16"/>
    </row>
    <row r="10" spans="1:12">
      <c r="A10" s="34"/>
      <c r="B10" s="34"/>
      <c r="C10" s="34"/>
      <c r="E10" s="34"/>
      <c r="F10" s="34"/>
      <c r="G10" s="16"/>
      <c r="H10" s="16">
        <f t="shared" si="0"/>
        <v>0</v>
      </c>
      <c r="I10" s="34"/>
      <c r="J10" s="34"/>
      <c r="K10" s="16"/>
    </row>
    <row r="11" spans="1:12">
      <c r="A11" s="34"/>
      <c r="B11" s="34"/>
      <c r="C11" s="34"/>
      <c r="E11" s="34"/>
      <c r="F11" s="34"/>
      <c r="G11" s="16"/>
      <c r="H11" s="16">
        <f t="shared" si="0"/>
        <v>0</v>
      </c>
      <c r="I11" s="34"/>
      <c r="J11" s="34"/>
      <c r="K11" s="16"/>
    </row>
    <row r="12" spans="1:12">
      <c r="A12" s="34"/>
      <c r="B12" s="34"/>
      <c r="C12" s="34"/>
      <c r="E12" s="34"/>
      <c r="F12" s="34"/>
      <c r="G12" s="16"/>
      <c r="H12" s="16">
        <f t="shared" si="0"/>
        <v>0</v>
      </c>
      <c r="I12" s="34"/>
      <c r="J12" s="34"/>
      <c r="K12" s="16"/>
    </row>
    <row r="13" spans="1:12">
      <c r="A13" s="34"/>
      <c r="B13" s="34"/>
      <c r="C13" s="34"/>
      <c r="E13" s="34"/>
      <c r="F13" s="34"/>
      <c r="G13" s="16"/>
      <c r="H13" s="16">
        <f t="shared" si="0"/>
        <v>0</v>
      </c>
      <c r="I13" s="34"/>
      <c r="J13" s="34"/>
      <c r="K13" s="16">
        <f>SUM(H9:H13)</f>
        <v>0</v>
      </c>
    </row>
    <row r="14" spans="1:12">
      <c r="A14" s="34"/>
      <c r="B14" s="34"/>
      <c r="C14" s="34"/>
      <c r="D14" s="34"/>
      <c r="E14" s="34"/>
      <c r="F14" s="34"/>
      <c r="G14" s="16"/>
      <c r="H14" s="16">
        <f t="shared" si="0"/>
        <v>0</v>
      </c>
      <c r="I14" s="34"/>
      <c r="J14" s="34"/>
      <c r="K14" s="16">
        <f t="shared" si="1"/>
        <v>0</v>
      </c>
    </row>
    <row r="15" spans="1:12">
      <c r="A15" s="34"/>
      <c r="B15" s="34"/>
      <c r="C15" s="34"/>
      <c r="D15" s="34"/>
      <c r="E15" s="34"/>
      <c r="F15" s="34"/>
      <c r="G15" s="16"/>
      <c r="H15" s="16">
        <f t="shared" si="0"/>
        <v>0</v>
      </c>
      <c r="I15" s="34"/>
      <c r="J15" s="34"/>
      <c r="K15" s="16">
        <f t="shared" si="1"/>
        <v>0</v>
      </c>
    </row>
    <row r="16" spans="1:12">
      <c r="A16" s="34"/>
      <c r="B16" s="34"/>
      <c r="C16" s="34"/>
      <c r="D16" s="34"/>
      <c r="E16" s="34"/>
      <c r="F16" s="34"/>
      <c r="G16" s="16"/>
      <c r="H16" s="16">
        <f t="shared" si="0"/>
        <v>0</v>
      </c>
      <c r="I16" s="34"/>
      <c r="J16" s="34"/>
      <c r="K16" s="16">
        <f t="shared" si="1"/>
        <v>0</v>
      </c>
    </row>
    <row r="17" spans="1:11">
      <c r="A17" s="34"/>
      <c r="B17" s="34"/>
      <c r="C17" s="34"/>
      <c r="D17" s="34"/>
      <c r="E17" s="34"/>
      <c r="F17" s="34"/>
      <c r="G17" s="16"/>
      <c r="H17" s="16">
        <f t="shared" si="0"/>
        <v>0</v>
      </c>
      <c r="I17" s="34"/>
      <c r="J17" s="34"/>
      <c r="K17" s="16">
        <f t="shared" si="1"/>
        <v>0</v>
      </c>
    </row>
    <row r="18" spans="1:11">
      <c r="A18" s="34"/>
      <c r="B18" s="34"/>
      <c r="C18" s="34"/>
      <c r="D18" s="34"/>
      <c r="E18" s="34"/>
      <c r="F18" s="34"/>
      <c r="G18" s="16"/>
      <c r="H18" s="16">
        <f t="shared" si="0"/>
        <v>0</v>
      </c>
      <c r="I18" s="34"/>
      <c r="J18" s="34"/>
      <c r="K18" s="16">
        <f t="shared" si="1"/>
        <v>0</v>
      </c>
    </row>
    <row r="19" spans="1:11">
      <c r="A19" s="34"/>
      <c r="B19" s="34"/>
      <c r="C19" s="34"/>
      <c r="D19" s="34"/>
      <c r="E19" s="34"/>
      <c r="F19" s="34"/>
      <c r="G19" s="16"/>
      <c r="H19" s="16">
        <f t="shared" si="0"/>
        <v>0</v>
      </c>
      <c r="I19" s="34"/>
      <c r="J19" s="34"/>
      <c r="K19" s="16">
        <f t="shared" si="1"/>
        <v>0</v>
      </c>
    </row>
    <row r="20" spans="1:11">
      <c r="A20" s="34"/>
      <c r="B20" s="34"/>
      <c r="C20" s="34"/>
      <c r="D20" s="34"/>
      <c r="E20" s="34"/>
      <c r="F20" s="34"/>
      <c r="G20" s="16"/>
      <c r="H20" s="16">
        <f t="shared" si="0"/>
        <v>0</v>
      </c>
      <c r="I20" s="34"/>
      <c r="J20" s="34"/>
      <c r="K20" s="16">
        <f t="shared" si="1"/>
        <v>0</v>
      </c>
    </row>
    <row r="21" spans="1:11">
      <c r="A21" s="34"/>
      <c r="B21" s="34"/>
      <c r="C21" s="34"/>
      <c r="D21" s="34"/>
      <c r="E21" s="34"/>
      <c r="F21" s="34"/>
      <c r="G21" s="16"/>
      <c r="H21" s="16">
        <f t="shared" si="0"/>
        <v>0</v>
      </c>
      <c r="I21" s="34"/>
      <c r="J21" s="34"/>
      <c r="K21" s="16">
        <f t="shared" si="1"/>
        <v>0</v>
      </c>
    </row>
    <row r="22" spans="1:11">
      <c r="A22" s="34"/>
      <c r="B22" s="34"/>
      <c r="C22" s="34"/>
      <c r="D22" s="34"/>
      <c r="E22" s="34"/>
      <c r="F22" s="34"/>
      <c r="G22" s="16"/>
      <c r="H22" s="16">
        <f t="shared" si="0"/>
        <v>0</v>
      </c>
      <c r="I22" s="34"/>
      <c r="J22" s="34"/>
      <c r="K22" s="16">
        <f t="shared" si="1"/>
        <v>0</v>
      </c>
    </row>
    <row r="23" spans="1:11">
      <c r="A23" s="34"/>
      <c r="B23" s="34"/>
      <c r="C23" s="34"/>
      <c r="D23" s="34"/>
      <c r="E23" s="34"/>
      <c r="F23" s="34"/>
      <c r="G23" s="16"/>
      <c r="H23" s="16">
        <f t="shared" si="0"/>
        <v>0</v>
      </c>
      <c r="I23" s="34"/>
      <c r="J23" s="34"/>
      <c r="K23" s="16">
        <f t="shared" si="1"/>
        <v>0</v>
      </c>
    </row>
    <row r="24" spans="1:11">
      <c r="A24" s="34"/>
      <c r="B24" s="34"/>
      <c r="C24" s="34"/>
      <c r="D24" s="34"/>
      <c r="E24" s="34"/>
      <c r="F24" s="34"/>
      <c r="G24" s="16"/>
      <c r="H24" s="16">
        <f t="shared" si="0"/>
        <v>0</v>
      </c>
      <c r="I24" s="34"/>
      <c r="J24" s="34"/>
      <c r="K24" s="16">
        <f t="shared" si="1"/>
        <v>0</v>
      </c>
    </row>
    <row r="25" spans="1:11">
      <c r="A25" s="34"/>
      <c r="B25" s="34"/>
      <c r="C25" s="34"/>
      <c r="D25" s="34"/>
      <c r="E25" s="34"/>
      <c r="F25" s="34"/>
      <c r="G25" s="16"/>
      <c r="H25" s="16">
        <f t="shared" si="0"/>
        <v>0</v>
      </c>
      <c r="I25" s="34"/>
      <c r="J25" s="34"/>
      <c r="K25" s="16">
        <f t="shared" si="1"/>
        <v>0</v>
      </c>
    </row>
    <row r="26" spans="1:11">
      <c r="A26" s="34"/>
      <c r="B26" s="34"/>
      <c r="C26" s="34"/>
      <c r="D26" s="34"/>
      <c r="E26" s="34"/>
      <c r="F26" s="34"/>
      <c r="G26" s="16"/>
      <c r="H26" s="16">
        <f t="shared" si="0"/>
        <v>0</v>
      </c>
      <c r="I26" s="34"/>
      <c r="J26" s="34"/>
      <c r="K26" s="16">
        <f t="shared" si="1"/>
        <v>0</v>
      </c>
    </row>
    <row r="27" spans="1:11">
      <c r="A27" s="34"/>
      <c r="B27" s="34"/>
      <c r="C27" s="34"/>
      <c r="D27" s="34"/>
      <c r="E27" s="34"/>
      <c r="F27" s="34"/>
      <c r="G27" s="16"/>
      <c r="H27" s="16">
        <f t="shared" si="0"/>
        <v>0</v>
      </c>
      <c r="I27" s="34"/>
      <c r="J27" s="34"/>
      <c r="K27" s="16">
        <f t="shared" si="1"/>
        <v>0</v>
      </c>
    </row>
    <row r="28" spans="1:11">
      <c r="A28" s="34"/>
      <c r="B28" s="34"/>
      <c r="C28" s="34"/>
      <c r="D28" s="34"/>
      <c r="E28" s="34"/>
      <c r="F28" s="34"/>
      <c r="G28" s="16"/>
      <c r="H28" s="16">
        <f t="shared" si="0"/>
        <v>0</v>
      </c>
      <c r="I28" s="34"/>
      <c r="J28" s="34"/>
      <c r="K28" s="16">
        <f t="shared" si="1"/>
        <v>0</v>
      </c>
    </row>
    <row r="29" spans="1:11">
      <c r="A29" s="34"/>
      <c r="B29" s="34"/>
      <c r="C29" s="34"/>
      <c r="D29" s="34"/>
      <c r="E29" s="34"/>
      <c r="F29" s="34"/>
      <c r="G29" s="16"/>
      <c r="H29" s="16">
        <f t="shared" si="0"/>
        <v>0</v>
      </c>
      <c r="I29" s="34"/>
      <c r="J29" s="34"/>
      <c r="K29" s="16">
        <f t="shared" si="1"/>
        <v>0</v>
      </c>
    </row>
    <row r="30" spans="1:11">
      <c r="A30" s="34"/>
      <c r="B30" s="34"/>
      <c r="C30" s="34"/>
      <c r="D30" s="34"/>
      <c r="E30" s="34"/>
      <c r="F30" s="34"/>
      <c r="G30" s="16"/>
      <c r="H30" s="16">
        <f t="shared" si="0"/>
        <v>0</v>
      </c>
      <c r="I30" s="34"/>
      <c r="J30" s="34"/>
      <c r="K30" s="16">
        <f t="shared" si="1"/>
        <v>0</v>
      </c>
    </row>
    <row r="31" spans="1:11">
      <c r="A31" s="34"/>
      <c r="B31" s="34"/>
      <c r="C31" s="34"/>
      <c r="D31" s="34"/>
      <c r="E31" s="34"/>
      <c r="F31" s="34"/>
      <c r="G31" s="16"/>
      <c r="H31" s="16">
        <f t="shared" si="0"/>
        <v>0</v>
      </c>
      <c r="I31" s="34"/>
      <c r="J31" s="34"/>
      <c r="K31" s="16">
        <f t="shared" si="1"/>
        <v>0</v>
      </c>
    </row>
    <row r="32" spans="1:11">
      <c r="A32" s="34"/>
      <c r="B32" s="34"/>
      <c r="C32" s="34"/>
      <c r="D32" s="34"/>
      <c r="E32" s="34"/>
      <c r="F32" s="34"/>
      <c r="G32" s="16"/>
      <c r="H32" s="16">
        <f t="shared" si="0"/>
        <v>0</v>
      </c>
      <c r="I32" s="34"/>
      <c r="J32" s="34"/>
      <c r="K32" s="16">
        <f t="shared" si="1"/>
        <v>0</v>
      </c>
    </row>
    <row r="33" spans="1:11">
      <c r="A33" s="34"/>
      <c r="B33" s="34"/>
      <c r="C33" s="34"/>
      <c r="D33" s="34"/>
      <c r="E33" s="34"/>
      <c r="F33" s="34"/>
      <c r="G33" s="16"/>
      <c r="H33" s="16">
        <f t="shared" si="0"/>
        <v>0</v>
      </c>
      <c r="I33" s="34"/>
      <c r="J33" s="34"/>
      <c r="K33" s="16">
        <f t="shared" si="1"/>
        <v>0</v>
      </c>
    </row>
    <row r="34" spans="1:11">
      <c r="A34" s="34"/>
      <c r="B34" s="34"/>
      <c r="C34" s="34"/>
      <c r="D34" s="34"/>
      <c r="E34" s="34"/>
      <c r="F34" s="34"/>
      <c r="G34" s="16"/>
      <c r="H34" s="16">
        <f t="shared" si="0"/>
        <v>0</v>
      </c>
      <c r="I34" s="34"/>
      <c r="J34" s="34"/>
      <c r="K34" s="16">
        <f t="shared" si="1"/>
        <v>0</v>
      </c>
    </row>
    <row r="35" spans="1:11">
      <c r="A35" s="34"/>
      <c r="B35" s="34"/>
      <c r="C35" s="34"/>
      <c r="D35" s="34"/>
      <c r="E35" s="34"/>
      <c r="F35" s="34"/>
      <c r="G35" s="16"/>
      <c r="H35" s="16">
        <f t="shared" si="0"/>
        <v>0</v>
      </c>
      <c r="I35" s="34"/>
      <c r="J35" s="34"/>
      <c r="K35" s="16">
        <f t="shared" si="1"/>
        <v>0</v>
      </c>
    </row>
    <row r="36" spans="1:11">
      <c r="A36" s="34"/>
      <c r="B36" s="34"/>
      <c r="C36" s="34"/>
      <c r="D36" s="34"/>
      <c r="E36" s="34"/>
      <c r="F36" s="34"/>
      <c r="G36" s="16"/>
      <c r="H36" s="16">
        <f t="shared" si="0"/>
        <v>0</v>
      </c>
      <c r="I36" s="34"/>
      <c r="J36" s="34"/>
      <c r="K36" s="16">
        <f t="shared" si="1"/>
        <v>0</v>
      </c>
    </row>
    <row r="37" spans="1:11">
      <c r="A37" s="34"/>
      <c r="B37" s="34"/>
      <c r="C37" s="34"/>
      <c r="D37" s="34"/>
      <c r="E37" s="34"/>
      <c r="F37" s="34"/>
      <c r="G37" s="16"/>
      <c r="H37" s="16">
        <f t="shared" si="0"/>
        <v>0</v>
      </c>
      <c r="I37" s="34"/>
      <c r="J37" s="34"/>
      <c r="K37" s="16">
        <f t="shared" si="1"/>
        <v>0</v>
      </c>
    </row>
    <row r="38" spans="1:11">
      <c r="A38" s="34"/>
      <c r="B38" s="34"/>
      <c r="C38" s="34"/>
      <c r="D38" s="34"/>
      <c r="E38" s="34"/>
      <c r="F38" s="34"/>
      <c r="G38" s="16"/>
      <c r="H38" s="16">
        <f t="shared" si="0"/>
        <v>0</v>
      </c>
      <c r="I38" s="34"/>
      <c r="J38" s="34"/>
      <c r="K38" s="16">
        <f t="shared" si="1"/>
        <v>0</v>
      </c>
    </row>
    <row r="39" spans="1:11">
      <c r="A39" s="34"/>
      <c r="B39" s="34"/>
      <c r="C39" s="34"/>
      <c r="D39" s="34"/>
      <c r="E39" s="34"/>
      <c r="F39" s="34"/>
      <c r="G39" s="16"/>
      <c r="H39" s="16">
        <f t="shared" si="0"/>
        <v>0</v>
      </c>
      <c r="I39" s="34"/>
      <c r="J39" s="34"/>
      <c r="K39" s="16">
        <f t="shared" si="1"/>
        <v>0</v>
      </c>
    </row>
    <row r="40" spans="1:11">
      <c r="A40" s="34"/>
      <c r="B40" s="34"/>
      <c r="C40" s="34"/>
      <c r="D40" s="34"/>
      <c r="E40" s="34"/>
      <c r="F40" s="34"/>
      <c r="G40" s="16"/>
      <c r="H40" s="16">
        <f t="shared" si="0"/>
        <v>0</v>
      </c>
      <c r="I40" s="34"/>
      <c r="J40" s="34"/>
      <c r="K40" s="16">
        <f t="shared" si="1"/>
        <v>0</v>
      </c>
    </row>
    <row r="41" spans="1:11">
      <c r="A41" s="34"/>
      <c r="B41" s="34"/>
      <c r="C41" s="34"/>
      <c r="D41" s="34"/>
      <c r="E41" s="34"/>
      <c r="F41" s="34"/>
      <c r="G41" s="16"/>
      <c r="H41" s="16">
        <f t="shared" si="0"/>
        <v>0</v>
      </c>
      <c r="I41" s="34"/>
      <c r="J41" s="34"/>
      <c r="K41" s="16">
        <f t="shared" si="1"/>
        <v>0</v>
      </c>
    </row>
    <row r="42" spans="1:11">
      <c r="A42" s="34"/>
      <c r="B42" s="34"/>
      <c r="C42" s="34"/>
      <c r="D42" s="34"/>
      <c r="E42" s="34"/>
      <c r="F42" s="34"/>
      <c r="G42" s="16"/>
      <c r="H42" s="16">
        <f t="shared" si="0"/>
        <v>0</v>
      </c>
      <c r="I42" s="34"/>
      <c r="J42" s="34"/>
      <c r="K42" s="16">
        <f t="shared" si="1"/>
        <v>0</v>
      </c>
    </row>
    <row r="43" spans="1:11">
      <c r="A43" s="34"/>
      <c r="B43" s="34"/>
      <c r="C43" s="34"/>
      <c r="D43" s="34"/>
      <c r="E43" s="34"/>
      <c r="F43" s="34"/>
      <c r="G43" s="16"/>
      <c r="H43" s="16">
        <f t="shared" si="0"/>
        <v>0</v>
      </c>
      <c r="I43" s="34"/>
      <c r="J43" s="34"/>
      <c r="K43" s="16">
        <f t="shared" si="1"/>
        <v>0</v>
      </c>
    </row>
    <row r="44" spans="1:11">
      <c r="A44" s="34"/>
      <c r="B44" s="34"/>
      <c r="C44" s="34"/>
      <c r="D44" s="34"/>
      <c r="E44" s="34"/>
      <c r="F44" s="34"/>
      <c r="G44" s="16"/>
      <c r="H44" s="16">
        <f t="shared" si="0"/>
        <v>0</v>
      </c>
      <c r="I44" s="34"/>
      <c r="J44" s="34"/>
      <c r="K44" s="16">
        <f t="shared" si="1"/>
        <v>0</v>
      </c>
    </row>
    <row r="45" spans="1:11">
      <c r="A45" s="34"/>
      <c r="B45" s="34"/>
      <c r="C45" s="34"/>
      <c r="D45" s="34"/>
      <c r="E45" s="34"/>
      <c r="F45" s="34"/>
      <c r="G45" s="16"/>
      <c r="H45" s="16">
        <f t="shared" si="0"/>
        <v>0</v>
      </c>
      <c r="I45" s="34"/>
      <c r="J45" s="34"/>
      <c r="K45" s="16">
        <f t="shared" si="1"/>
        <v>0</v>
      </c>
    </row>
    <row r="46" spans="1:11">
      <c r="A46" s="34"/>
      <c r="B46" s="34"/>
      <c r="C46" s="34"/>
      <c r="D46" s="34"/>
      <c r="E46" s="34"/>
      <c r="F46" s="34"/>
      <c r="G46" s="16"/>
      <c r="H46" s="16">
        <f t="shared" si="0"/>
        <v>0</v>
      </c>
      <c r="I46" s="34"/>
      <c r="J46" s="34"/>
      <c r="K46" s="16">
        <f t="shared" si="1"/>
        <v>0</v>
      </c>
    </row>
    <row r="47" spans="1:11">
      <c r="A47" s="34"/>
      <c r="B47" s="34"/>
      <c r="C47" s="34"/>
      <c r="D47" s="34"/>
      <c r="E47" s="34"/>
      <c r="F47" s="34"/>
      <c r="G47" s="16"/>
      <c r="H47" s="16">
        <f t="shared" si="0"/>
        <v>0</v>
      </c>
      <c r="I47" s="34"/>
      <c r="J47" s="34"/>
      <c r="K47" s="16">
        <f t="shared" si="1"/>
        <v>0</v>
      </c>
    </row>
    <row r="48" spans="1:11">
      <c r="A48" s="34"/>
      <c r="B48" s="34"/>
      <c r="C48" s="34"/>
      <c r="D48" s="34"/>
      <c r="E48" s="34"/>
      <c r="F48" s="34"/>
      <c r="G48" s="16"/>
      <c r="H48" s="16">
        <f t="shared" si="0"/>
        <v>0</v>
      </c>
      <c r="I48" s="34"/>
      <c r="J48" s="34"/>
      <c r="K48" s="16">
        <f t="shared" si="1"/>
        <v>0</v>
      </c>
    </row>
    <row r="49" spans="1:11">
      <c r="A49" s="34"/>
      <c r="B49" s="34"/>
      <c r="C49" s="34"/>
      <c r="D49" s="34"/>
      <c r="E49" s="34"/>
      <c r="F49" s="34"/>
      <c r="G49" s="16"/>
      <c r="H49" s="16">
        <f t="shared" si="0"/>
        <v>0</v>
      </c>
      <c r="I49" s="34"/>
      <c r="J49" s="34"/>
      <c r="K49" s="16">
        <f t="shared" si="1"/>
        <v>0</v>
      </c>
    </row>
    <row r="50" spans="1:11">
      <c r="A50" s="34"/>
      <c r="B50" s="34"/>
      <c r="C50" s="34"/>
      <c r="D50" s="34"/>
      <c r="E50" s="34"/>
      <c r="F50" s="34"/>
      <c r="G50" s="16"/>
      <c r="H50" s="16">
        <f t="shared" si="0"/>
        <v>0</v>
      </c>
      <c r="I50" s="34"/>
      <c r="J50" s="34"/>
      <c r="K50" s="16">
        <f t="shared" si="1"/>
        <v>0</v>
      </c>
    </row>
    <row r="51" spans="1:11">
      <c r="A51" s="34"/>
      <c r="B51" s="34"/>
      <c r="C51" s="34"/>
      <c r="D51" s="34"/>
      <c r="E51" s="34"/>
      <c r="F51" s="34"/>
      <c r="G51" s="16"/>
      <c r="H51" s="16">
        <f t="shared" si="0"/>
        <v>0</v>
      </c>
      <c r="I51" s="34"/>
      <c r="J51" s="34"/>
      <c r="K51" s="16">
        <f t="shared" si="1"/>
        <v>0</v>
      </c>
    </row>
  </sheetData>
  <mergeCells count="1">
    <mergeCell ref="A1:J5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BA241A-07CE-42EB-8A2D-514CD063B89C}">
  <sheetPr>
    <tabColor rgb="FF00B0F0"/>
  </sheetPr>
  <dimension ref="A1:T386"/>
  <sheetViews>
    <sheetView workbookViewId="0">
      <selection activeCell="W4" sqref="W4"/>
    </sheetView>
  </sheetViews>
  <sheetFormatPr defaultRowHeight="15"/>
  <cols>
    <col min="3" max="3" width="13.85546875" bestFit="1" customWidth="1"/>
    <col min="4" max="4" width="12.28515625" bestFit="1" customWidth="1"/>
    <col min="5" max="5" width="57.42578125" customWidth="1"/>
    <col min="7" max="7" width="11.28515625" bestFit="1" customWidth="1"/>
    <col min="8" max="8" width="14.28515625" bestFit="1" customWidth="1"/>
    <col min="9" max="9" width="17" bestFit="1" customWidth="1"/>
    <col min="10" max="11" width="12.42578125" bestFit="1" customWidth="1"/>
    <col min="12" max="12" width="18.28515625" bestFit="1" customWidth="1"/>
    <col min="13" max="13" width="20.5703125" bestFit="1" customWidth="1"/>
    <col min="14" max="14" width="33" bestFit="1" customWidth="1"/>
    <col min="15" max="15" width="25.28515625" bestFit="1" customWidth="1"/>
    <col min="16" max="16" width="21.140625" bestFit="1" customWidth="1"/>
    <col min="17" max="17" width="12.42578125" bestFit="1" customWidth="1"/>
    <col min="18" max="18" width="9.42578125" bestFit="1" customWidth="1"/>
    <col min="19" max="19" width="14" bestFit="1" customWidth="1"/>
    <col min="20" max="20" width="100.28515625" customWidth="1"/>
  </cols>
  <sheetData>
    <row r="1" spans="1:20">
      <c r="A1" t="s">
        <v>33</v>
      </c>
      <c r="B1" t="s">
        <v>34</v>
      </c>
      <c r="C1" t="s">
        <v>5</v>
      </c>
      <c r="D1" s="25" t="s">
        <v>35</v>
      </c>
      <c r="E1" t="s">
        <v>72</v>
      </c>
      <c r="F1" s="3" t="s">
        <v>37</v>
      </c>
      <c r="G1" t="s">
        <v>38</v>
      </c>
      <c r="H1" s="3" t="s">
        <v>39</v>
      </c>
      <c r="I1" s="3" t="s">
        <v>73</v>
      </c>
      <c r="J1" s="3" t="s">
        <v>41</v>
      </c>
      <c r="K1" s="43" t="s">
        <v>42</v>
      </c>
      <c r="L1" t="s">
        <v>74</v>
      </c>
      <c r="M1" t="s">
        <v>75</v>
      </c>
      <c r="N1" s="44" t="s">
        <v>76</v>
      </c>
      <c r="O1" s="44" t="s">
        <v>46</v>
      </c>
      <c r="P1" s="44" t="s">
        <v>47</v>
      </c>
      <c r="Q1" t="s">
        <v>48</v>
      </c>
      <c r="R1" t="s">
        <v>77</v>
      </c>
      <c r="S1" t="s">
        <v>65</v>
      </c>
      <c r="T1" t="s">
        <v>51</v>
      </c>
    </row>
    <row r="2" spans="1:20">
      <c r="C2" t="str">
        <f>_xlfn.XLOOKUP(D2,'Liste '!$O$2:$O$168,'Liste '!$P$2:$P$168,"-",0)</f>
        <v>ORAPI</v>
      </c>
      <c r="D2" t="s">
        <v>94</v>
      </c>
      <c r="E2" t="str">
        <f>_xlfn.XLOOKUP(D2,'Liste '!$O$2:$O$168,'Liste '!$Q$2:$Q$168,"-",0)</f>
        <v>LOT 10 TAMPONS VERT SUR EPONGE Dimensions : 13 x 9 x 3.4 cm</v>
      </c>
      <c r="F2" s="3">
        <f>_xlfn.XLOOKUP(D2,'Liste '!$O$2:$O$168,'Liste '!$R$2:$R$168,"-",0)</f>
        <v>4.41</v>
      </c>
      <c r="G2">
        <v>1</v>
      </c>
      <c r="H2" s="3">
        <f>F2*G2</f>
        <v>4.41</v>
      </c>
      <c r="I2" s="3">
        <f>$H$2</f>
        <v>4.41</v>
      </c>
      <c r="J2" s="3">
        <v>100000</v>
      </c>
      <c r="K2" s="43">
        <f t="shared" ref="K2:K64" si="0">J2-I2</f>
        <v>99995.59</v>
      </c>
      <c r="M2">
        <f t="shared" ref="M2:M64" si="1">L2-G2</f>
        <v>-1</v>
      </c>
      <c r="N2" s="44"/>
      <c r="O2" s="44"/>
      <c r="P2" s="44"/>
      <c r="R2">
        <f t="shared" ref="R2:R65" si="2">N2-O2</f>
        <v>0</v>
      </c>
    </row>
    <row r="3" spans="1:20">
      <c r="C3">
        <f>_xlfn.XLOOKUP(D3,'Liste '!$O$2:$O$168,'Liste '!$P$2:$P$168,"-",0)</f>
        <v>0</v>
      </c>
      <c r="E3">
        <f>_xlfn.XLOOKUP(D3,'Liste '!$O$2:$O$168,'Liste '!$Q$2:$Q$168,"-",0)</f>
        <v>0</v>
      </c>
      <c r="F3" s="3">
        <f>_xlfn.XLOOKUP(D3,'Liste '!$O$2:$O$168,'Liste '!$R$2:$R$168,"-",0)</f>
        <v>0</v>
      </c>
      <c r="H3" s="3">
        <f>F3*G3</f>
        <v>0</v>
      </c>
      <c r="I3" s="3">
        <f>I2+H3</f>
        <v>4.41</v>
      </c>
      <c r="J3" s="3">
        <f>K2</f>
        <v>99995.59</v>
      </c>
      <c r="K3" s="43">
        <f t="shared" si="0"/>
        <v>99991.18</v>
      </c>
      <c r="M3">
        <f t="shared" si="1"/>
        <v>0</v>
      </c>
      <c r="N3" s="44"/>
      <c r="O3" s="44"/>
      <c r="P3" s="44"/>
      <c r="R3">
        <f t="shared" si="2"/>
        <v>0</v>
      </c>
    </row>
    <row r="4" spans="1:20">
      <c r="C4">
        <f>_xlfn.XLOOKUP(D4,'Liste '!$O$2:$O$168,'Liste '!$P$2:$P$168,"-",0)</f>
        <v>0</v>
      </c>
      <c r="D4" s="25"/>
      <c r="E4">
        <f>_xlfn.XLOOKUP(D4,'Liste '!$O$2:$O$168,'Liste '!$Q$2:$Q$168,"-",0)</f>
        <v>0</v>
      </c>
      <c r="F4" s="3">
        <f>_xlfn.XLOOKUP(D4,'Liste '!$O$2:$O$168,'Liste '!$R$2:$R$168,"-",0)</f>
        <v>0</v>
      </c>
      <c r="H4" s="3">
        <f>F4*G4</f>
        <v>0</v>
      </c>
      <c r="I4" s="3">
        <f t="shared" ref="I4:I67" si="3">I3+H4</f>
        <v>4.41</v>
      </c>
      <c r="J4" s="3">
        <f t="shared" ref="J4:J67" si="4">K3</f>
        <v>99991.18</v>
      </c>
      <c r="K4" s="43">
        <f t="shared" si="0"/>
        <v>99986.76999999999</v>
      </c>
      <c r="M4">
        <f t="shared" si="1"/>
        <v>0</v>
      </c>
      <c r="N4" s="44"/>
      <c r="O4" s="44"/>
      <c r="P4" s="44"/>
      <c r="R4">
        <f t="shared" si="2"/>
        <v>0</v>
      </c>
    </row>
    <row r="5" spans="1:20">
      <c r="C5">
        <f>_xlfn.XLOOKUP(D5,'Liste '!$O$2:$O$168,'Liste '!$P$2:$P$168,"-",0)</f>
        <v>0</v>
      </c>
      <c r="D5" s="25"/>
      <c r="E5">
        <f>_xlfn.XLOOKUP(D5,'Liste '!$O$2:$O$168,'Liste '!$Q$2:$Q$168,"-",0)</f>
        <v>0</v>
      </c>
      <c r="F5" s="3">
        <f>_xlfn.XLOOKUP(D5,'Liste '!$O$2:$O$168,'Liste '!$R$2:$R$168,"-",0)</f>
        <v>0</v>
      </c>
      <c r="H5" s="3">
        <f t="shared" ref="H5:H68" si="5">F5*G5</f>
        <v>0</v>
      </c>
      <c r="I5" s="3">
        <f t="shared" si="3"/>
        <v>4.41</v>
      </c>
      <c r="J5" s="3">
        <f t="shared" si="4"/>
        <v>99986.76999999999</v>
      </c>
      <c r="K5" s="43">
        <f t="shared" si="0"/>
        <v>99982.359999999986</v>
      </c>
      <c r="M5">
        <f t="shared" si="1"/>
        <v>0</v>
      </c>
      <c r="N5" s="44"/>
      <c r="O5" s="44"/>
      <c r="P5" s="44"/>
      <c r="R5">
        <f t="shared" si="2"/>
        <v>0</v>
      </c>
    </row>
    <row r="6" spans="1:20">
      <c r="C6">
        <f>_xlfn.XLOOKUP(D6,'Liste '!$O$2:$O$168,'Liste '!$P$2:$P$168,"-",0)</f>
        <v>0</v>
      </c>
      <c r="D6" s="25"/>
      <c r="E6">
        <f>_xlfn.XLOOKUP(D6,'Liste '!$O$2:$O$168,'Liste '!$Q$2:$Q$168,"-",0)</f>
        <v>0</v>
      </c>
      <c r="F6" s="3">
        <f>_xlfn.XLOOKUP(D6,'Liste '!$O$2:$O$168,'Liste '!$R$2:$R$168,"-",0)</f>
        <v>0</v>
      </c>
      <c r="H6" s="3">
        <f t="shared" si="5"/>
        <v>0</v>
      </c>
      <c r="I6" s="3">
        <f t="shared" si="3"/>
        <v>4.41</v>
      </c>
      <c r="J6" s="3">
        <f t="shared" si="4"/>
        <v>99982.359999999986</v>
      </c>
      <c r="K6" s="43">
        <f t="shared" si="0"/>
        <v>99977.949999999983</v>
      </c>
      <c r="M6">
        <f t="shared" si="1"/>
        <v>0</v>
      </c>
      <c r="N6" s="44"/>
      <c r="O6" s="44"/>
      <c r="P6" s="44"/>
      <c r="R6">
        <f t="shared" si="2"/>
        <v>0</v>
      </c>
    </row>
    <row r="7" spans="1:20">
      <c r="C7">
        <f>_xlfn.XLOOKUP(D7,'Liste '!$O$2:$O$168,'Liste '!$P$2:$P$168,"-",0)</f>
        <v>0</v>
      </c>
      <c r="D7" s="25"/>
      <c r="E7">
        <f>_xlfn.XLOOKUP(D7,'Liste '!$O$2:$O$168,'Liste '!$Q$2:$Q$168,"-",0)</f>
        <v>0</v>
      </c>
      <c r="F7" s="3">
        <f>_xlfn.XLOOKUP(D7,'Liste '!$O$2:$O$168,'Liste '!$R$2:$R$168,"-",0)</f>
        <v>0</v>
      </c>
      <c r="H7" s="3">
        <f t="shared" si="5"/>
        <v>0</v>
      </c>
      <c r="I7" s="3">
        <f t="shared" si="3"/>
        <v>4.41</v>
      </c>
      <c r="J7" s="3">
        <f t="shared" si="4"/>
        <v>99977.949999999983</v>
      </c>
      <c r="K7" s="43">
        <f t="shared" si="0"/>
        <v>99973.539999999979</v>
      </c>
      <c r="M7">
        <f t="shared" si="1"/>
        <v>0</v>
      </c>
      <c r="N7" s="44"/>
      <c r="O7" s="44"/>
      <c r="P7" s="44"/>
      <c r="R7">
        <f t="shared" si="2"/>
        <v>0</v>
      </c>
    </row>
    <row r="8" spans="1:20">
      <c r="C8">
        <f>_xlfn.XLOOKUP(D8,'Liste '!$O$2:$O$168,'Liste '!$P$2:$P$168,"-",0)</f>
        <v>0</v>
      </c>
      <c r="D8" s="25"/>
      <c r="E8">
        <f>_xlfn.XLOOKUP(D8,'Liste '!$O$2:$O$168,'Liste '!$Q$2:$Q$168,"-",0)</f>
        <v>0</v>
      </c>
      <c r="F8" s="3">
        <f>_xlfn.XLOOKUP(D8,'Liste '!$O$2:$O$168,'Liste '!$R$2:$R$168,"-",0)</f>
        <v>0</v>
      </c>
      <c r="H8" s="3">
        <f t="shared" si="5"/>
        <v>0</v>
      </c>
      <c r="I8" s="3">
        <f t="shared" si="3"/>
        <v>4.41</v>
      </c>
      <c r="J8" s="3">
        <f t="shared" si="4"/>
        <v>99973.539999999979</v>
      </c>
      <c r="K8" s="43">
        <f t="shared" si="0"/>
        <v>99969.129999999976</v>
      </c>
      <c r="M8">
        <f t="shared" si="1"/>
        <v>0</v>
      </c>
      <c r="N8" s="44"/>
      <c r="O8" s="44"/>
      <c r="P8" s="44"/>
      <c r="R8">
        <f t="shared" si="2"/>
        <v>0</v>
      </c>
    </row>
    <row r="9" spans="1:20">
      <c r="C9">
        <f>_xlfn.XLOOKUP(D9,'Liste '!$O$2:$O$168,'Liste '!$P$2:$P$168,"-",0)</f>
        <v>0</v>
      </c>
      <c r="D9" s="25"/>
      <c r="E9">
        <f>_xlfn.XLOOKUP(D9,'Liste '!$O$2:$O$168,'Liste '!$Q$2:$Q$168,"-",0)</f>
        <v>0</v>
      </c>
      <c r="F9" s="3">
        <f>_xlfn.XLOOKUP(D9,'Liste '!$O$2:$O$168,'Liste '!$R$2:$R$168,"-",0)</f>
        <v>0</v>
      </c>
      <c r="H9" s="3">
        <f t="shared" si="5"/>
        <v>0</v>
      </c>
      <c r="I9" s="3">
        <f t="shared" si="3"/>
        <v>4.41</v>
      </c>
      <c r="J9" s="3">
        <f t="shared" si="4"/>
        <v>99969.129999999976</v>
      </c>
      <c r="K9" s="43">
        <f t="shared" si="0"/>
        <v>99964.719999999972</v>
      </c>
      <c r="M9">
        <f t="shared" si="1"/>
        <v>0</v>
      </c>
      <c r="N9" s="44"/>
      <c r="O9" s="44"/>
      <c r="P9" s="44"/>
      <c r="R9">
        <f t="shared" si="2"/>
        <v>0</v>
      </c>
    </row>
    <row r="10" spans="1:20">
      <c r="C10">
        <f>_xlfn.XLOOKUP(D10,'Liste '!$O$2:$O$168,'Liste '!$P$2:$P$168,"-",0)</f>
        <v>0</v>
      </c>
      <c r="D10" s="25"/>
      <c r="E10">
        <f>_xlfn.XLOOKUP(D10,'Liste '!$O$2:$O$168,'Liste '!$Q$2:$Q$168,"-",0)</f>
        <v>0</v>
      </c>
      <c r="F10" s="3">
        <f>_xlfn.XLOOKUP(D10,'Liste '!$O$2:$O$168,'Liste '!$R$2:$R$168,"-",0)</f>
        <v>0</v>
      </c>
      <c r="H10" s="3">
        <f t="shared" si="5"/>
        <v>0</v>
      </c>
      <c r="I10" s="3">
        <f t="shared" si="3"/>
        <v>4.41</v>
      </c>
      <c r="J10" s="3">
        <f t="shared" si="4"/>
        <v>99964.719999999972</v>
      </c>
      <c r="K10" s="43">
        <f t="shared" si="0"/>
        <v>99960.309999999969</v>
      </c>
      <c r="M10">
        <f t="shared" si="1"/>
        <v>0</v>
      </c>
      <c r="N10" s="44"/>
      <c r="O10" s="44"/>
      <c r="P10" s="44"/>
      <c r="R10">
        <f t="shared" si="2"/>
        <v>0</v>
      </c>
    </row>
    <row r="11" spans="1:20">
      <c r="C11">
        <f>_xlfn.XLOOKUP(D11,'Liste '!$O$2:$O$168,'Liste '!$P$2:$P$168,"-",0)</f>
        <v>0</v>
      </c>
      <c r="D11" s="25"/>
      <c r="E11">
        <f>_xlfn.XLOOKUP(D11,'Liste '!$O$2:$O$168,'Liste '!$Q$2:$Q$168,"-",0)</f>
        <v>0</v>
      </c>
      <c r="F11" s="3">
        <f>_xlfn.XLOOKUP(D11,'Liste '!$O$2:$O$168,'Liste '!$R$2:$R$168,"-",0)</f>
        <v>0</v>
      </c>
      <c r="H11" s="3">
        <f t="shared" si="5"/>
        <v>0</v>
      </c>
      <c r="I11" s="3">
        <f t="shared" si="3"/>
        <v>4.41</v>
      </c>
      <c r="J11" s="3">
        <f t="shared" si="4"/>
        <v>99960.309999999969</v>
      </c>
      <c r="K11" s="43">
        <f t="shared" si="0"/>
        <v>99955.899999999965</v>
      </c>
      <c r="M11">
        <f t="shared" si="1"/>
        <v>0</v>
      </c>
      <c r="N11" s="44"/>
      <c r="O11" s="44"/>
      <c r="P11" s="44"/>
      <c r="R11">
        <f t="shared" si="2"/>
        <v>0</v>
      </c>
    </row>
    <row r="12" spans="1:20">
      <c r="C12">
        <f>_xlfn.XLOOKUP(D12,'Liste '!$O$2:$O$168,'Liste '!$P$2:$P$168,"-",0)</f>
        <v>0</v>
      </c>
      <c r="D12" s="25"/>
      <c r="E12">
        <f>_xlfn.XLOOKUP(D12,'Liste '!$O$2:$O$168,'Liste '!$Q$2:$Q$168,"-",0)</f>
        <v>0</v>
      </c>
      <c r="F12" s="3">
        <f>_xlfn.XLOOKUP(D12,'Liste '!$O$2:$O$168,'Liste '!$R$2:$R$168,"-",0)</f>
        <v>0</v>
      </c>
      <c r="H12" s="3">
        <f t="shared" si="5"/>
        <v>0</v>
      </c>
      <c r="I12" s="3">
        <f t="shared" si="3"/>
        <v>4.41</v>
      </c>
      <c r="J12" s="3">
        <f t="shared" si="4"/>
        <v>99955.899999999965</v>
      </c>
      <c r="K12" s="43">
        <f t="shared" si="0"/>
        <v>99951.489999999962</v>
      </c>
      <c r="M12">
        <f t="shared" si="1"/>
        <v>0</v>
      </c>
      <c r="N12" s="44"/>
      <c r="O12" s="44"/>
      <c r="P12" s="44"/>
      <c r="R12">
        <f t="shared" si="2"/>
        <v>0</v>
      </c>
    </row>
    <row r="13" spans="1:20">
      <c r="C13">
        <f>_xlfn.XLOOKUP(D13,'Liste '!$O$2:$O$168,'Liste '!$P$2:$P$168,"-",0)</f>
        <v>0</v>
      </c>
      <c r="D13" s="25"/>
      <c r="E13">
        <f>_xlfn.XLOOKUP(D13,'Liste '!$O$2:$O$168,'Liste '!$Q$2:$Q$168,"-",0)</f>
        <v>0</v>
      </c>
      <c r="F13" s="3">
        <f>_xlfn.XLOOKUP(D13,'Liste '!$O$2:$O$168,'Liste '!$R$2:$R$168,"-",0)</f>
        <v>0</v>
      </c>
      <c r="H13" s="3">
        <f t="shared" si="5"/>
        <v>0</v>
      </c>
      <c r="I13" s="3">
        <f t="shared" si="3"/>
        <v>4.41</v>
      </c>
      <c r="J13" s="3">
        <f t="shared" si="4"/>
        <v>99951.489999999962</v>
      </c>
      <c r="K13" s="43">
        <f t="shared" si="0"/>
        <v>99947.079999999958</v>
      </c>
      <c r="M13">
        <f t="shared" si="1"/>
        <v>0</v>
      </c>
      <c r="N13" s="44"/>
      <c r="O13" s="44"/>
      <c r="P13" s="44"/>
      <c r="R13">
        <f t="shared" si="2"/>
        <v>0</v>
      </c>
    </row>
    <row r="14" spans="1:20">
      <c r="C14">
        <f>_xlfn.XLOOKUP(D14,'Liste '!$O$2:$O$168,'Liste '!$P$2:$P$168,"-",0)</f>
        <v>0</v>
      </c>
      <c r="D14" s="25"/>
      <c r="E14">
        <f>_xlfn.XLOOKUP(D14,'Liste '!$O$2:$O$168,'Liste '!$Q$2:$Q$168,"-",0)</f>
        <v>0</v>
      </c>
      <c r="F14" s="3">
        <f>_xlfn.XLOOKUP(D14,'Liste '!$O$2:$O$168,'Liste '!$R$2:$R$168,"-",0)</f>
        <v>0</v>
      </c>
      <c r="H14" s="3">
        <f t="shared" si="5"/>
        <v>0</v>
      </c>
      <c r="I14" s="3">
        <f t="shared" si="3"/>
        <v>4.41</v>
      </c>
      <c r="J14" s="3">
        <f t="shared" si="4"/>
        <v>99947.079999999958</v>
      </c>
      <c r="K14" s="43">
        <f t="shared" si="0"/>
        <v>99942.669999999955</v>
      </c>
      <c r="M14">
        <f t="shared" si="1"/>
        <v>0</v>
      </c>
      <c r="N14" s="44"/>
      <c r="O14" s="44"/>
      <c r="P14" s="44"/>
      <c r="R14">
        <f t="shared" si="2"/>
        <v>0</v>
      </c>
    </row>
    <row r="15" spans="1:20">
      <c r="C15">
        <f>_xlfn.XLOOKUP(D15,'Liste '!$O$2:$O$168,'Liste '!$P$2:$P$168,"-",0)</f>
        <v>0</v>
      </c>
      <c r="D15" s="25"/>
      <c r="E15">
        <f>_xlfn.XLOOKUP(D15,'Liste '!$O$2:$O$168,'Liste '!$Q$2:$Q$168,"-",0)</f>
        <v>0</v>
      </c>
      <c r="F15" s="3">
        <f>_xlfn.XLOOKUP(D15,'Liste '!$O$2:$O$168,'Liste '!$R$2:$R$168,"-",0)</f>
        <v>0</v>
      </c>
      <c r="H15" s="3">
        <f t="shared" si="5"/>
        <v>0</v>
      </c>
      <c r="I15" s="3">
        <f t="shared" si="3"/>
        <v>4.41</v>
      </c>
      <c r="J15" s="3">
        <f t="shared" si="4"/>
        <v>99942.669999999955</v>
      </c>
      <c r="K15" s="43">
        <f t="shared" si="0"/>
        <v>99938.259999999951</v>
      </c>
      <c r="M15">
        <f t="shared" si="1"/>
        <v>0</v>
      </c>
      <c r="N15" s="44"/>
      <c r="O15" s="44"/>
      <c r="P15" s="44"/>
      <c r="R15">
        <f t="shared" si="2"/>
        <v>0</v>
      </c>
    </row>
    <row r="16" spans="1:20">
      <c r="C16">
        <f>_xlfn.XLOOKUP(D16,'Liste '!$O$2:$O$168,'Liste '!$P$2:$P$168,"-",0)</f>
        <v>0</v>
      </c>
      <c r="D16" s="25"/>
      <c r="E16">
        <f>_xlfn.XLOOKUP(D16,'Liste '!$O$2:$O$168,'Liste '!$Q$2:$Q$168,"-",0)</f>
        <v>0</v>
      </c>
      <c r="F16" s="3">
        <f>_xlfn.XLOOKUP(D16,'Liste '!$O$2:$O$168,'Liste '!$R$2:$R$168,"-",0)</f>
        <v>0</v>
      </c>
      <c r="H16" s="3">
        <f t="shared" si="5"/>
        <v>0</v>
      </c>
      <c r="I16" s="3">
        <f t="shared" si="3"/>
        <v>4.41</v>
      </c>
      <c r="J16" s="3">
        <f t="shared" si="4"/>
        <v>99938.259999999951</v>
      </c>
      <c r="K16" s="43">
        <f t="shared" si="0"/>
        <v>99933.849999999948</v>
      </c>
      <c r="M16">
        <f t="shared" si="1"/>
        <v>0</v>
      </c>
      <c r="N16" s="44"/>
      <c r="O16" s="44"/>
      <c r="P16" s="44"/>
      <c r="R16">
        <f t="shared" si="2"/>
        <v>0</v>
      </c>
    </row>
    <row r="17" spans="3:18">
      <c r="C17">
        <f>_xlfn.XLOOKUP(D17,'Liste '!$O$2:$O$168,'Liste '!$P$2:$P$168,"-",0)</f>
        <v>0</v>
      </c>
      <c r="D17" s="25"/>
      <c r="E17">
        <f>_xlfn.XLOOKUP(D17,'Liste '!$O$2:$O$168,'Liste '!$Q$2:$Q$168,"-",0)</f>
        <v>0</v>
      </c>
      <c r="F17" s="3">
        <f>_xlfn.XLOOKUP(D17,'Liste '!$O$2:$O$168,'Liste '!$R$2:$R$168,"-",0)</f>
        <v>0</v>
      </c>
      <c r="H17" s="3">
        <f t="shared" si="5"/>
        <v>0</v>
      </c>
      <c r="I17" s="3">
        <f t="shared" si="3"/>
        <v>4.41</v>
      </c>
      <c r="J17" s="3">
        <f t="shared" si="4"/>
        <v>99933.849999999948</v>
      </c>
      <c r="K17" s="43">
        <f t="shared" si="0"/>
        <v>99929.439999999944</v>
      </c>
      <c r="M17">
        <f t="shared" si="1"/>
        <v>0</v>
      </c>
      <c r="N17" s="44"/>
      <c r="O17" s="44"/>
      <c r="P17" s="44"/>
      <c r="R17">
        <f t="shared" si="2"/>
        <v>0</v>
      </c>
    </row>
    <row r="18" spans="3:18">
      <c r="C18">
        <f>_xlfn.XLOOKUP(D18,'Liste '!$O$2:$O$168,'Liste '!$P$2:$P$168,"-",0)</f>
        <v>0</v>
      </c>
      <c r="D18" s="25"/>
      <c r="E18">
        <f>_xlfn.XLOOKUP(D18,'Liste '!$O$2:$O$168,'Liste '!$Q$2:$Q$168,"-",0)</f>
        <v>0</v>
      </c>
      <c r="F18" s="3">
        <f>_xlfn.XLOOKUP(D18,'Liste '!$O$2:$O$168,'Liste '!$R$2:$R$168,"-",0)</f>
        <v>0</v>
      </c>
      <c r="H18" s="3">
        <f t="shared" si="5"/>
        <v>0</v>
      </c>
      <c r="I18" s="3">
        <f t="shared" si="3"/>
        <v>4.41</v>
      </c>
      <c r="J18" s="3">
        <f t="shared" si="4"/>
        <v>99929.439999999944</v>
      </c>
      <c r="K18" s="43">
        <f t="shared" si="0"/>
        <v>99925.029999999941</v>
      </c>
      <c r="M18">
        <f t="shared" si="1"/>
        <v>0</v>
      </c>
      <c r="N18" s="44"/>
      <c r="O18" s="44"/>
      <c r="P18" s="44"/>
      <c r="R18">
        <f t="shared" si="2"/>
        <v>0</v>
      </c>
    </row>
    <row r="19" spans="3:18">
      <c r="C19">
        <f>_xlfn.XLOOKUP(D19,'Liste '!$O$2:$O$168,'Liste '!$P$2:$P$168,"-",0)</f>
        <v>0</v>
      </c>
      <c r="D19" s="25"/>
      <c r="E19">
        <f>_xlfn.XLOOKUP(D19,'Liste '!$O$2:$O$168,'Liste '!$Q$2:$Q$168,"-",0)</f>
        <v>0</v>
      </c>
      <c r="F19" s="3">
        <f>_xlfn.XLOOKUP(D19,'Liste '!$O$2:$O$168,'Liste '!$R$2:$R$168,"-",0)</f>
        <v>0</v>
      </c>
      <c r="H19" s="3">
        <f t="shared" si="5"/>
        <v>0</v>
      </c>
      <c r="I19" s="3">
        <f t="shared" si="3"/>
        <v>4.41</v>
      </c>
      <c r="J19" s="3">
        <f t="shared" si="4"/>
        <v>99925.029999999941</v>
      </c>
      <c r="K19" s="43">
        <f t="shared" si="0"/>
        <v>99920.619999999937</v>
      </c>
      <c r="M19">
        <f t="shared" si="1"/>
        <v>0</v>
      </c>
      <c r="N19" s="44"/>
      <c r="O19" s="44"/>
      <c r="P19" s="44"/>
      <c r="R19">
        <f t="shared" si="2"/>
        <v>0</v>
      </c>
    </row>
    <row r="20" spans="3:18">
      <c r="C20">
        <f>_xlfn.XLOOKUP(D20,'Liste '!$O$2:$O$168,'Liste '!$P$2:$P$168,"-",0)</f>
        <v>0</v>
      </c>
      <c r="D20" s="25"/>
      <c r="E20">
        <f>_xlfn.XLOOKUP(D20,'Liste '!$O$2:$O$168,'Liste '!$Q$2:$Q$168,"-",0)</f>
        <v>0</v>
      </c>
      <c r="F20" s="3">
        <f>_xlfn.XLOOKUP(D20,'Liste '!$O$2:$O$168,'Liste '!$R$2:$R$168,"-",0)</f>
        <v>0</v>
      </c>
      <c r="H20" s="3">
        <f t="shared" si="5"/>
        <v>0</v>
      </c>
      <c r="I20" s="3">
        <f t="shared" si="3"/>
        <v>4.41</v>
      </c>
      <c r="J20" s="3">
        <f t="shared" si="4"/>
        <v>99920.619999999937</v>
      </c>
      <c r="K20" s="43">
        <f t="shared" si="0"/>
        <v>99916.209999999934</v>
      </c>
      <c r="M20">
        <f t="shared" si="1"/>
        <v>0</v>
      </c>
      <c r="N20" s="44"/>
      <c r="O20" s="44"/>
      <c r="P20" s="44"/>
      <c r="R20">
        <f t="shared" si="2"/>
        <v>0</v>
      </c>
    </row>
    <row r="21" spans="3:18">
      <c r="C21">
        <f>_xlfn.XLOOKUP(D21,'Liste '!$O$2:$O$168,'Liste '!$P$2:$P$168,"-",0)</f>
        <v>0</v>
      </c>
      <c r="D21" s="25"/>
      <c r="E21">
        <f>_xlfn.XLOOKUP(D21,'Liste '!$O$2:$O$168,'Liste '!$Q$2:$Q$168,"-",0)</f>
        <v>0</v>
      </c>
      <c r="F21" s="3">
        <f>_xlfn.XLOOKUP(D21,'Liste '!$O$2:$O$168,'Liste '!$R$2:$R$168,"-",0)</f>
        <v>0</v>
      </c>
      <c r="H21" s="3">
        <f t="shared" si="5"/>
        <v>0</v>
      </c>
      <c r="I21" s="3">
        <f t="shared" si="3"/>
        <v>4.41</v>
      </c>
      <c r="J21" s="3">
        <f t="shared" si="4"/>
        <v>99916.209999999934</v>
      </c>
      <c r="K21" s="43">
        <f t="shared" si="0"/>
        <v>99911.79999999993</v>
      </c>
      <c r="M21">
        <f t="shared" si="1"/>
        <v>0</v>
      </c>
      <c r="N21" s="44"/>
      <c r="O21" s="44"/>
      <c r="P21" s="44"/>
      <c r="R21">
        <f t="shared" si="2"/>
        <v>0</v>
      </c>
    </row>
    <row r="22" spans="3:18">
      <c r="C22">
        <f>_xlfn.XLOOKUP(D22,'Liste '!$O$2:$O$168,'Liste '!$P$2:$P$168,"-",0)</f>
        <v>0</v>
      </c>
      <c r="D22" s="25"/>
      <c r="E22">
        <f>_xlfn.XLOOKUP(D22,'Liste '!$O$2:$O$168,'Liste '!$Q$2:$Q$168,"-",0)</f>
        <v>0</v>
      </c>
      <c r="F22" s="3">
        <f>_xlfn.XLOOKUP(D22,'Liste '!$O$2:$O$168,'Liste '!$R$2:$R$168,"-",0)</f>
        <v>0</v>
      </c>
      <c r="H22" s="3">
        <f t="shared" si="5"/>
        <v>0</v>
      </c>
      <c r="I22" s="3">
        <f t="shared" si="3"/>
        <v>4.41</v>
      </c>
      <c r="J22" s="3">
        <f t="shared" si="4"/>
        <v>99911.79999999993</v>
      </c>
      <c r="K22" s="43">
        <f t="shared" si="0"/>
        <v>99907.389999999927</v>
      </c>
      <c r="M22">
        <f t="shared" si="1"/>
        <v>0</v>
      </c>
      <c r="N22" s="44"/>
      <c r="O22" s="44"/>
      <c r="P22" s="44"/>
      <c r="R22">
        <f t="shared" si="2"/>
        <v>0</v>
      </c>
    </row>
    <row r="23" spans="3:18">
      <c r="C23">
        <f>_xlfn.XLOOKUP(D23,'Liste '!$O$2:$O$168,'Liste '!$P$2:$P$168,"-",0)</f>
        <v>0</v>
      </c>
      <c r="D23" s="25"/>
      <c r="E23">
        <f>_xlfn.XLOOKUP(D23,'Liste '!$O$2:$O$168,'Liste '!$Q$2:$Q$168,"-",0)</f>
        <v>0</v>
      </c>
      <c r="F23" s="3">
        <f>_xlfn.XLOOKUP(D23,'Liste '!$O$2:$O$168,'Liste '!$R$2:$R$168,"-",0)</f>
        <v>0</v>
      </c>
      <c r="H23" s="3">
        <f t="shared" si="5"/>
        <v>0</v>
      </c>
      <c r="I23" s="3">
        <f t="shared" si="3"/>
        <v>4.41</v>
      </c>
      <c r="J23" s="3">
        <f t="shared" si="4"/>
        <v>99907.389999999927</v>
      </c>
      <c r="K23" s="43">
        <f t="shared" si="0"/>
        <v>99902.979999999923</v>
      </c>
      <c r="M23">
        <f t="shared" si="1"/>
        <v>0</v>
      </c>
      <c r="N23" s="44"/>
      <c r="O23" s="44"/>
      <c r="P23" s="44"/>
      <c r="R23">
        <f t="shared" si="2"/>
        <v>0</v>
      </c>
    </row>
    <row r="24" spans="3:18">
      <c r="C24">
        <f>_xlfn.XLOOKUP(D24,'Liste '!$O$2:$O$168,'Liste '!$P$2:$P$168,"-",0)</f>
        <v>0</v>
      </c>
      <c r="D24" s="25"/>
      <c r="E24">
        <f>_xlfn.XLOOKUP(D24,'Liste '!$O$2:$O$168,'Liste '!$Q$2:$Q$168,"-",0)</f>
        <v>0</v>
      </c>
      <c r="F24" s="3">
        <f>_xlfn.XLOOKUP(D24,'Liste '!$O$2:$O$168,'Liste '!$R$2:$R$168,"-",0)</f>
        <v>0</v>
      </c>
      <c r="H24" s="3">
        <f t="shared" si="5"/>
        <v>0</v>
      </c>
      <c r="I24" s="3">
        <f t="shared" si="3"/>
        <v>4.41</v>
      </c>
      <c r="J24" s="3">
        <f t="shared" si="4"/>
        <v>99902.979999999923</v>
      </c>
      <c r="K24" s="43">
        <f t="shared" si="0"/>
        <v>99898.56999999992</v>
      </c>
      <c r="M24">
        <f t="shared" si="1"/>
        <v>0</v>
      </c>
      <c r="N24" s="44"/>
      <c r="O24" s="44"/>
      <c r="P24" s="44"/>
      <c r="R24">
        <f t="shared" si="2"/>
        <v>0</v>
      </c>
    </row>
    <row r="25" spans="3:18">
      <c r="C25">
        <f>_xlfn.XLOOKUP(D25,'Liste '!$O$2:$O$168,'Liste '!$P$2:$P$168,"-",0)</f>
        <v>0</v>
      </c>
      <c r="D25" s="25"/>
      <c r="E25">
        <f>_xlfn.XLOOKUP(D25,'Liste '!$O$2:$O$168,'Liste '!$Q$2:$Q$168,"-",0)</f>
        <v>0</v>
      </c>
      <c r="F25" s="3">
        <f>_xlfn.XLOOKUP(D25,'Liste '!$O$2:$O$168,'Liste '!$R$2:$R$168,"-",0)</f>
        <v>0</v>
      </c>
      <c r="H25" s="3">
        <f t="shared" si="5"/>
        <v>0</v>
      </c>
      <c r="I25" s="3">
        <f t="shared" si="3"/>
        <v>4.41</v>
      </c>
      <c r="J25" s="3">
        <f t="shared" si="4"/>
        <v>99898.56999999992</v>
      </c>
      <c r="K25" s="43">
        <f t="shared" si="0"/>
        <v>99894.159999999916</v>
      </c>
      <c r="M25">
        <f t="shared" si="1"/>
        <v>0</v>
      </c>
      <c r="N25" s="44"/>
      <c r="O25" s="44"/>
      <c r="P25" s="44"/>
      <c r="R25">
        <f t="shared" si="2"/>
        <v>0</v>
      </c>
    </row>
    <row r="26" spans="3:18">
      <c r="C26">
        <f>_xlfn.XLOOKUP(D26,'Liste '!$O$2:$O$168,'Liste '!$P$2:$P$168,"-",0)</f>
        <v>0</v>
      </c>
      <c r="D26" s="25"/>
      <c r="E26">
        <f>_xlfn.XLOOKUP(D26,'Liste '!$O$2:$O$168,'Liste '!$Q$2:$Q$168,"-",0)</f>
        <v>0</v>
      </c>
      <c r="F26" s="3">
        <f>_xlfn.XLOOKUP(D26,'Liste '!$O$2:$O$168,'Liste '!$R$2:$R$168,"-",0)</f>
        <v>0</v>
      </c>
      <c r="H26" s="3">
        <f t="shared" si="5"/>
        <v>0</v>
      </c>
      <c r="I26" s="3">
        <f t="shared" si="3"/>
        <v>4.41</v>
      </c>
      <c r="J26" s="3">
        <f t="shared" si="4"/>
        <v>99894.159999999916</v>
      </c>
      <c r="K26" s="43">
        <f t="shared" si="0"/>
        <v>99889.749999999913</v>
      </c>
      <c r="M26">
        <f t="shared" si="1"/>
        <v>0</v>
      </c>
      <c r="N26" s="44"/>
      <c r="O26" s="44"/>
      <c r="P26" s="44"/>
      <c r="R26">
        <f t="shared" si="2"/>
        <v>0</v>
      </c>
    </row>
    <row r="27" spans="3:18">
      <c r="C27">
        <f>_xlfn.XLOOKUP(D27,'Liste '!$O$2:$O$168,'Liste '!$P$2:$P$168,"-",0)</f>
        <v>0</v>
      </c>
      <c r="D27" s="25"/>
      <c r="E27">
        <f>_xlfn.XLOOKUP(D27,'Liste '!$O$2:$O$168,'Liste '!$Q$2:$Q$168,"-",0)</f>
        <v>0</v>
      </c>
      <c r="F27" s="3">
        <f>_xlfn.XLOOKUP(D27,'Liste '!$O$2:$O$168,'Liste '!$R$2:$R$168,"-",0)</f>
        <v>0</v>
      </c>
      <c r="H27" s="3">
        <f t="shared" si="5"/>
        <v>0</v>
      </c>
      <c r="I27" s="3">
        <f t="shared" si="3"/>
        <v>4.41</v>
      </c>
      <c r="J27" s="3">
        <f t="shared" si="4"/>
        <v>99889.749999999913</v>
      </c>
      <c r="K27" s="43">
        <f t="shared" si="0"/>
        <v>99885.339999999909</v>
      </c>
      <c r="M27">
        <f t="shared" si="1"/>
        <v>0</v>
      </c>
      <c r="N27" s="44"/>
      <c r="O27" s="44"/>
      <c r="P27" s="44"/>
      <c r="R27">
        <f t="shared" si="2"/>
        <v>0</v>
      </c>
    </row>
    <row r="28" spans="3:18">
      <c r="C28">
        <f>_xlfn.XLOOKUP(D28,'Liste '!$O$2:$O$168,'Liste '!$P$2:$P$168,"-",0)</f>
        <v>0</v>
      </c>
      <c r="D28" s="25"/>
      <c r="E28">
        <f>_xlfn.XLOOKUP(D28,'Liste '!$O$2:$O$168,'Liste '!$Q$2:$Q$168,"-",0)</f>
        <v>0</v>
      </c>
      <c r="F28" s="3">
        <f>_xlfn.XLOOKUP(D28,'Liste '!$O$2:$O$168,'Liste '!$R$2:$R$168,"-",0)</f>
        <v>0</v>
      </c>
      <c r="H28" s="3">
        <f t="shared" si="5"/>
        <v>0</v>
      </c>
      <c r="I28" s="3">
        <f t="shared" si="3"/>
        <v>4.41</v>
      </c>
      <c r="J28" s="3">
        <f t="shared" si="4"/>
        <v>99885.339999999909</v>
      </c>
      <c r="K28" s="43">
        <f t="shared" si="0"/>
        <v>99880.929999999906</v>
      </c>
      <c r="M28">
        <f t="shared" si="1"/>
        <v>0</v>
      </c>
      <c r="N28" s="44"/>
      <c r="O28" s="44"/>
      <c r="P28" s="44"/>
      <c r="R28">
        <f t="shared" si="2"/>
        <v>0</v>
      </c>
    </row>
    <row r="29" spans="3:18">
      <c r="C29">
        <f>_xlfn.XLOOKUP(D29,'Liste '!$O$2:$O$168,'Liste '!$P$2:$P$168,"-",0)</f>
        <v>0</v>
      </c>
      <c r="D29" s="25"/>
      <c r="E29">
        <f>_xlfn.XLOOKUP(D29,'Liste '!$O$2:$O$168,'Liste '!$Q$2:$Q$168,"-",0)</f>
        <v>0</v>
      </c>
      <c r="F29" s="3">
        <f>_xlfn.XLOOKUP(D29,'Liste '!$O$2:$O$168,'Liste '!$R$2:$R$168,"-",0)</f>
        <v>0</v>
      </c>
      <c r="H29" s="3">
        <f t="shared" si="5"/>
        <v>0</v>
      </c>
      <c r="I29" s="3">
        <f t="shared" si="3"/>
        <v>4.41</v>
      </c>
      <c r="J29" s="3">
        <f t="shared" si="4"/>
        <v>99880.929999999906</v>
      </c>
      <c r="K29" s="43">
        <f t="shared" si="0"/>
        <v>99876.519999999902</v>
      </c>
      <c r="M29">
        <f t="shared" si="1"/>
        <v>0</v>
      </c>
      <c r="N29" s="44"/>
      <c r="O29" s="44"/>
      <c r="P29" s="44"/>
      <c r="R29">
        <f t="shared" si="2"/>
        <v>0</v>
      </c>
    </row>
    <row r="30" spans="3:18">
      <c r="C30">
        <f>_xlfn.XLOOKUP(D30,'Liste '!$O$2:$O$168,'Liste '!$P$2:$P$168,"-",0)</f>
        <v>0</v>
      </c>
      <c r="D30" s="25"/>
      <c r="E30">
        <f>_xlfn.XLOOKUP(D30,'Liste '!$O$2:$O$168,'Liste '!$Q$2:$Q$168,"-",0)</f>
        <v>0</v>
      </c>
      <c r="F30" s="3">
        <f>_xlfn.XLOOKUP(D30,'Liste '!$O$2:$O$168,'Liste '!$R$2:$R$168,"-",0)</f>
        <v>0</v>
      </c>
      <c r="H30" s="3">
        <f t="shared" si="5"/>
        <v>0</v>
      </c>
      <c r="I30" s="3">
        <f t="shared" si="3"/>
        <v>4.41</v>
      </c>
      <c r="J30" s="3">
        <f t="shared" si="4"/>
        <v>99876.519999999902</v>
      </c>
      <c r="K30" s="43">
        <f t="shared" si="0"/>
        <v>99872.109999999899</v>
      </c>
      <c r="M30">
        <f t="shared" si="1"/>
        <v>0</v>
      </c>
      <c r="N30" s="44"/>
      <c r="O30" s="44"/>
      <c r="P30" s="44"/>
      <c r="R30">
        <f t="shared" si="2"/>
        <v>0</v>
      </c>
    </row>
    <row r="31" spans="3:18">
      <c r="C31">
        <f>_xlfn.XLOOKUP(D31,'Liste '!$O$2:$O$168,'Liste '!$P$2:$P$168,"-",0)</f>
        <v>0</v>
      </c>
      <c r="D31" s="25"/>
      <c r="E31">
        <f>_xlfn.XLOOKUP(D31,'Liste '!$O$2:$O$168,'Liste '!$Q$2:$Q$168,"-",0)</f>
        <v>0</v>
      </c>
      <c r="F31" s="3">
        <f>_xlfn.XLOOKUP(D31,'Liste '!$O$2:$O$168,'Liste '!$R$2:$R$168,"-",0)</f>
        <v>0</v>
      </c>
      <c r="H31" s="3">
        <f t="shared" si="5"/>
        <v>0</v>
      </c>
      <c r="I31" s="3">
        <f t="shared" si="3"/>
        <v>4.41</v>
      </c>
      <c r="J31" s="3">
        <f t="shared" si="4"/>
        <v>99872.109999999899</v>
      </c>
      <c r="K31" s="43">
        <f t="shared" si="0"/>
        <v>99867.699999999895</v>
      </c>
      <c r="M31">
        <f t="shared" si="1"/>
        <v>0</v>
      </c>
      <c r="N31" s="44"/>
      <c r="O31" s="44"/>
      <c r="P31" s="44"/>
      <c r="R31">
        <f t="shared" si="2"/>
        <v>0</v>
      </c>
    </row>
    <row r="32" spans="3:18">
      <c r="C32">
        <f>_xlfn.XLOOKUP(D32,'Liste '!$O$2:$O$168,'Liste '!$P$2:$P$168,"-",0)</f>
        <v>0</v>
      </c>
      <c r="D32" s="25"/>
      <c r="E32">
        <f>_xlfn.XLOOKUP(D32,'Liste '!$O$2:$O$168,'Liste '!$Q$2:$Q$168,"-",0)</f>
        <v>0</v>
      </c>
      <c r="F32" s="3">
        <f>_xlfn.XLOOKUP(D32,'Liste '!$H$2:$H$168,'Liste '!$K$2:$K$168,"-",0)</f>
        <v>0</v>
      </c>
      <c r="H32" s="3">
        <f t="shared" si="5"/>
        <v>0</v>
      </c>
      <c r="I32" s="3">
        <f t="shared" si="3"/>
        <v>4.41</v>
      </c>
      <c r="J32" s="3">
        <f t="shared" si="4"/>
        <v>99867.699999999895</v>
      </c>
      <c r="K32" s="43">
        <f t="shared" si="0"/>
        <v>99863.289999999892</v>
      </c>
      <c r="M32">
        <f t="shared" si="1"/>
        <v>0</v>
      </c>
      <c r="N32" s="44"/>
      <c r="O32" s="44"/>
      <c r="P32" s="44"/>
      <c r="R32">
        <f t="shared" si="2"/>
        <v>0</v>
      </c>
    </row>
    <row r="33" spans="1:20">
      <c r="A33" s="58"/>
      <c r="B33" s="58"/>
      <c r="C33" s="58"/>
      <c r="D33" s="59"/>
      <c r="E33" s="60" t="s">
        <v>79</v>
      </c>
      <c r="F33" s="61"/>
      <c r="G33" s="58"/>
      <c r="H33" s="61">
        <f>SUM(H2:H32)</f>
        <v>4.41</v>
      </c>
      <c r="I33" s="61"/>
      <c r="J33" s="61"/>
      <c r="K33" s="62"/>
      <c r="L33" s="58"/>
      <c r="M33" s="58"/>
      <c r="N33" s="63"/>
      <c r="O33" s="63"/>
      <c r="P33" s="63"/>
      <c r="Q33" s="58"/>
      <c r="R33" s="58"/>
      <c r="S33" s="58"/>
      <c r="T33" s="58"/>
    </row>
    <row r="34" spans="1:20">
      <c r="C34">
        <f>_xlfn.XLOOKUP(D34,'Liste '!$O$2:$O$168,'Liste '!$P$2:$P$168,"-",0)</f>
        <v>0</v>
      </c>
      <c r="E34">
        <f>_xlfn.XLOOKUP(D34,'Liste '!$O$2:$O$168,'Liste '!$Q$2:$Q$168,"-",0)</f>
        <v>0</v>
      </c>
      <c r="F34" s="3">
        <f>_xlfn.XLOOKUP(D34,'Liste '!$O$2:$O$168,'Liste '!$R$2:$R$168,"-",0)</f>
        <v>0</v>
      </c>
      <c r="H34" s="3">
        <f t="shared" si="5"/>
        <v>0</v>
      </c>
      <c r="I34" s="3">
        <f>I32+H34</f>
        <v>4.41</v>
      </c>
      <c r="J34" s="3">
        <f>K32</f>
        <v>99863.289999999892</v>
      </c>
      <c r="K34" s="43">
        <f t="shared" si="0"/>
        <v>99858.879999999888</v>
      </c>
      <c r="M34">
        <f t="shared" si="1"/>
        <v>0</v>
      </c>
      <c r="N34" s="44"/>
      <c r="O34" s="44"/>
      <c r="P34" s="44"/>
      <c r="R34">
        <f t="shared" si="2"/>
        <v>0</v>
      </c>
    </row>
    <row r="35" spans="1:20">
      <c r="C35">
        <f>_xlfn.XLOOKUP(D35,'Liste '!$O$2:$O$168,'Liste '!$P$2:$P$168,"-",0)</f>
        <v>0</v>
      </c>
      <c r="E35">
        <f>_xlfn.XLOOKUP(D35,'Liste '!$O$2:$O$168,'Liste '!$Q$2:$Q$168,"-",0)</f>
        <v>0</v>
      </c>
      <c r="F35" s="3">
        <f>_xlfn.XLOOKUP(D35,'Liste '!$O$2:$O$168,'Liste '!$R$2:$R$168,"-",0)</f>
        <v>0</v>
      </c>
      <c r="H35" s="3">
        <f t="shared" si="5"/>
        <v>0</v>
      </c>
      <c r="I35" s="3">
        <f t="shared" si="3"/>
        <v>4.41</v>
      </c>
      <c r="J35" s="3">
        <f t="shared" si="4"/>
        <v>99858.879999999888</v>
      </c>
      <c r="K35" s="43">
        <f t="shared" si="0"/>
        <v>99854.469999999885</v>
      </c>
      <c r="M35">
        <f t="shared" si="1"/>
        <v>0</v>
      </c>
      <c r="N35" s="44"/>
      <c r="O35" s="44"/>
      <c r="P35" s="44"/>
      <c r="R35">
        <f t="shared" si="2"/>
        <v>0</v>
      </c>
    </row>
    <row r="36" spans="1:20">
      <c r="C36">
        <f>_xlfn.XLOOKUP(D36,'Liste '!$O$2:$O$168,'Liste '!$P$2:$P$168,"-",0)</f>
        <v>0</v>
      </c>
      <c r="D36" s="25"/>
      <c r="E36">
        <f>_xlfn.XLOOKUP(D36,'Liste '!$O$2:$O$168,'Liste '!$Q$2:$Q$168,"-",0)</f>
        <v>0</v>
      </c>
      <c r="F36" s="3">
        <f>_xlfn.XLOOKUP(D36,'Liste '!$O$2:$O$168,'Liste '!$R$2:$R$168,"-",0)</f>
        <v>0</v>
      </c>
      <c r="H36" s="3">
        <f t="shared" si="5"/>
        <v>0</v>
      </c>
      <c r="I36" s="3">
        <f t="shared" si="3"/>
        <v>4.41</v>
      </c>
      <c r="J36" s="3">
        <f t="shared" si="4"/>
        <v>99854.469999999885</v>
      </c>
      <c r="K36" s="43">
        <f t="shared" si="0"/>
        <v>99850.059999999881</v>
      </c>
      <c r="M36">
        <f t="shared" si="1"/>
        <v>0</v>
      </c>
      <c r="N36" s="44"/>
      <c r="O36" s="44"/>
      <c r="P36" s="44"/>
      <c r="R36">
        <f t="shared" si="2"/>
        <v>0</v>
      </c>
    </row>
    <row r="37" spans="1:20">
      <c r="C37">
        <f>_xlfn.XLOOKUP(D37,'Liste '!$O$2:$O$168,'Liste '!$P$2:$P$168,"-",0)</f>
        <v>0</v>
      </c>
      <c r="D37" s="25"/>
      <c r="E37">
        <f>_xlfn.XLOOKUP(D37,'Liste '!$O$2:$O$168,'Liste '!$Q$2:$Q$168,"-",0)</f>
        <v>0</v>
      </c>
      <c r="F37" s="3">
        <f>_xlfn.XLOOKUP(D37,'Liste '!$O$2:$O$168,'Liste '!$R$2:$R$168,"-",0)</f>
        <v>0</v>
      </c>
      <c r="H37" s="3">
        <f t="shared" si="5"/>
        <v>0</v>
      </c>
      <c r="I37" s="3">
        <f t="shared" si="3"/>
        <v>4.41</v>
      </c>
      <c r="J37" s="3">
        <f t="shared" si="4"/>
        <v>99850.059999999881</v>
      </c>
      <c r="K37" s="43">
        <f t="shared" si="0"/>
        <v>99845.649999999878</v>
      </c>
      <c r="M37">
        <f t="shared" si="1"/>
        <v>0</v>
      </c>
      <c r="N37" s="44"/>
      <c r="O37" s="44"/>
      <c r="P37" s="44"/>
      <c r="R37">
        <f t="shared" si="2"/>
        <v>0</v>
      </c>
    </row>
    <row r="38" spans="1:20">
      <c r="C38">
        <f>_xlfn.XLOOKUP(D38,'Liste '!$O$2:$O$168,'Liste '!$P$2:$P$168,"-",0)</f>
        <v>0</v>
      </c>
      <c r="D38" s="25"/>
      <c r="E38">
        <f>_xlfn.XLOOKUP(D38,'Liste '!$O$2:$O$168,'Liste '!$Q$2:$Q$168,"-",0)</f>
        <v>0</v>
      </c>
      <c r="F38" s="3">
        <f>_xlfn.XLOOKUP(D38,'Liste '!$O$2:$O$168,'Liste '!$R$2:$R$168,"-",0)</f>
        <v>0</v>
      </c>
      <c r="H38" s="3">
        <f t="shared" si="5"/>
        <v>0</v>
      </c>
      <c r="I38" s="3">
        <f t="shared" si="3"/>
        <v>4.41</v>
      </c>
      <c r="J38" s="3">
        <f t="shared" si="4"/>
        <v>99845.649999999878</v>
      </c>
      <c r="K38" s="43">
        <f t="shared" si="0"/>
        <v>99841.239999999874</v>
      </c>
      <c r="M38">
        <f t="shared" si="1"/>
        <v>0</v>
      </c>
      <c r="N38" s="44"/>
      <c r="O38" s="44"/>
      <c r="P38" s="44"/>
      <c r="R38">
        <f t="shared" si="2"/>
        <v>0</v>
      </c>
    </row>
    <row r="39" spans="1:20">
      <c r="C39">
        <f>_xlfn.XLOOKUP(D39,'Liste '!$O$2:$O$168,'Liste '!$P$2:$P$168,"-",0)</f>
        <v>0</v>
      </c>
      <c r="D39" s="25"/>
      <c r="E39">
        <f>_xlfn.XLOOKUP(D39,'Liste '!$O$2:$O$168,'Liste '!$Q$2:$Q$168,"-",0)</f>
        <v>0</v>
      </c>
      <c r="F39" s="3">
        <f>_xlfn.XLOOKUP(D39,'Liste '!$O$2:$O$168,'Liste '!$R$2:$R$168,"-",0)</f>
        <v>0</v>
      </c>
      <c r="H39" s="3">
        <f t="shared" si="5"/>
        <v>0</v>
      </c>
      <c r="I39" s="3">
        <f t="shared" si="3"/>
        <v>4.41</v>
      </c>
      <c r="J39" s="3">
        <f t="shared" si="4"/>
        <v>99841.239999999874</v>
      </c>
      <c r="K39" s="43">
        <f t="shared" si="0"/>
        <v>99836.829999999871</v>
      </c>
      <c r="M39">
        <f t="shared" si="1"/>
        <v>0</v>
      </c>
      <c r="N39" s="44"/>
      <c r="O39" s="44"/>
      <c r="P39" s="44"/>
      <c r="R39">
        <f t="shared" si="2"/>
        <v>0</v>
      </c>
    </row>
    <row r="40" spans="1:20">
      <c r="C40">
        <f>_xlfn.XLOOKUP(D40,'Liste '!$O$2:$O$168,'Liste '!$P$2:$P$168,"-",0)</f>
        <v>0</v>
      </c>
      <c r="D40" s="25"/>
      <c r="E40">
        <f>_xlfn.XLOOKUP(D40,'Liste '!$O$2:$O$168,'Liste '!$Q$2:$Q$168,"-",0)</f>
        <v>0</v>
      </c>
      <c r="F40" s="3">
        <f>_xlfn.XLOOKUP(D40,'Liste '!$O$2:$O$168,'Liste '!$R$2:$R$168,"-",0)</f>
        <v>0</v>
      </c>
      <c r="H40" s="3">
        <f t="shared" si="5"/>
        <v>0</v>
      </c>
      <c r="I40" s="3">
        <f t="shared" si="3"/>
        <v>4.41</v>
      </c>
      <c r="J40" s="3">
        <f t="shared" si="4"/>
        <v>99836.829999999871</v>
      </c>
      <c r="K40" s="43">
        <f t="shared" si="0"/>
        <v>99832.419999999867</v>
      </c>
      <c r="M40">
        <f t="shared" si="1"/>
        <v>0</v>
      </c>
      <c r="N40" s="44"/>
      <c r="O40" s="44"/>
      <c r="P40" s="44"/>
      <c r="R40">
        <f t="shared" si="2"/>
        <v>0</v>
      </c>
    </row>
    <row r="41" spans="1:20">
      <c r="C41">
        <f>_xlfn.XLOOKUP(D41,'Liste '!$O$2:$O$168,'Liste '!$P$2:$P$168,"-",0)</f>
        <v>0</v>
      </c>
      <c r="D41" s="25"/>
      <c r="E41">
        <f>_xlfn.XLOOKUP(D41,'Liste '!$O$2:$O$168,'Liste '!$Q$2:$Q$168,"-",0)</f>
        <v>0</v>
      </c>
      <c r="F41" s="3">
        <f>_xlfn.XLOOKUP(D41,'Liste '!$O$2:$O$168,'Liste '!$R$2:$R$168,"-",0)</f>
        <v>0</v>
      </c>
      <c r="H41" s="3">
        <f t="shared" si="5"/>
        <v>0</v>
      </c>
      <c r="I41" s="3">
        <f t="shared" si="3"/>
        <v>4.41</v>
      </c>
      <c r="J41" s="3">
        <f t="shared" si="4"/>
        <v>99832.419999999867</v>
      </c>
      <c r="K41" s="43">
        <f t="shared" si="0"/>
        <v>99828.009999999864</v>
      </c>
      <c r="M41">
        <f t="shared" si="1"/>
        <v>0</v>
      </c>
      <c r="N41" s="44"/>
      <c r="O41" s="44"/>
      <c r="P41" s="44"/>
      <c r="R41">
        <f t="shared" si="2"/>
        <v>0</v>
      </c>
    </row>
    <row r="42" spans="1:20">
      <c r="C42">
        <f>_xlfn.XLOOKUP(D42,'Liste '!$O$2:$O$168,'Liste '!$P$2:$P$168,"-",0)</f>
        <v>0</v>
      </c>
      <c r="D42" s="25"/>
      <c r="E42">
        <f>_xlfn.XLOOKUP(D42,'Liste '!$O$2:$O$168,'Liste '!$Q$2:$Q$168,"-",0)</f>
        <v>0</v>
      </c>
      <c r="F42" s="3">
        <f>_xlfn.XLOOKUP(D42,'Liste '!$O$2:$O$168,'Liste '!$R$2:$R$168,"-",0)</f>
        <v>0</v>
      </c>
      <c r="H42" s="3">
        <f t="shared" si="5"/>
        <v>0</v>
      </c>
      <c r="I42" s="3">
        <f t="shared" si="3"/>
        <v>4.41</v>
      </c>
      <c r="J42" s="3">
        <f t="shared" si="4"/>
        <v>99828.009999999864</v>
      </c>
      <c r="K42" s="43">
        <f t="shared" si="0"/>
        <v>99823.59999999986</v>
      </c>
      <c r="M42">
        <f t="shared" si="1"/>
        <v>0</v>
      </c>
      <c r="N42" s="44"/>
      <c r="O42" s="44"/>
      <c r="P42" s="44"/>
      <c r="R42">
        <f t="shared" si="2"/>
        <v>0</v>
      </c>
    </row>
    <row r="43" spans="1:20">
      <c r="C43">
        <f>_xlfn.XLOOKUP(D43,'Liste '!$O$2:$O$168,'Liste '!$P$2:$P$168,"-",0)</f>
        <v>0</v>
      </c>
      <c r="D43" s="25"/>
      <c r="E43">
        <f>_xlfn.XLOOKUP(D43,'Liste '!$O$2:$O$168,'Liste '!$Q$2:$Q$168,"-",0)</f>
        <v>0</v>
      </c>
      <c r="F43" s="3">
        <f>_xlfn.XLOOKUP(D43,'Liste '!$O$2:$O$168,'Liste '!$R$2:$R$168,"-",0)</f>
        <v>0</v>
      </c>
      <c r="H43" s="3">
        <f t="shared" si="5"/>
        <v>0</v>
      </c>
      <c r="I43" s="3">
        <f t="shared" si="3"/>
        <v>4.41</v>
      </c>
      <c r="J43" s="3">
        <f t="shared" si="4"/>
        <v>99823.59999999986</v>
      </c>
      <c r="K43" s="43">
        <f t="shared" si="0"/>
        <v>99819.189999999857</v>
      </c>
      <c r="M43">
        <f t="shared" si="1"/>
        <v>0</v>
      </c>
      <c r="N43" s="44"/>
      <c r="O43" s="44"/>
      <c r="P43" s="44"/>
      <c r="R43">
        <f t="shared" si="2"/>
        <v>0</v>
      </c>
    </row>
    <row r="44" spans="1:20">
      <c r="C44">
        <f>_xlfn.XLOOKUP(D44,'Liste '!$O$2:$O$168,'Liste '!$P$2:$P$168,"-",0)</f>
        <v>0</v>
      </c>
      <c r="D44" s="25"/>
      <c r="E44">
        <f>_xlfn.XLOOKUP(D44,'Liste '!$O$2:$O$168,'Liste '!$Q$2:$Q$168,"-",0)</f>
        <v>0</v>
      </c>
      <c r="F44" s="3">
        <f>_xlfn.XLOOKUP(D44,'Liste '!$O$2:$O$168,'Liste '!$R$2:$R$168,"-",0)</f>
        <v>0</v>
      </c>
      <c r="H44" s="3">
        <f t="shared" si="5"/>
        <v>0</v>
      </c>
      <c r="I44" s="3">
        <f t="shared" si="3"/>
        <v>4.41</v>
      </c>
      <c r="J44" s="3">
        <f t="shared" si="4"/>
        <v>99819.189999999857</v>
      </c>
      <c r="K44" s="43">
        <f t="shared" si="0"/>
        <v>99814.779999999853</v>
      </c>
      <c r="M44">
        <f t="shared" si="1"/>
        <v>0</v>
      </c>
      <c r="N44" s="44"/>
      <c r="O44" s="44"/>
      <c r="P44" s="44"/>
      <c r="R44">
        <f t="shared" si="2"/>
        <v>0</v>
      </c>
    </row>
    <row r="45" spans="1:20">
      <c r="C45">
        <f>_xlfn.XLOOKUP(D45,'Liste '!$O$2:$O$168,'Liste '!$P$2:$P$168,"-",0)</f>
        <v>0</v>
      </c>
      <c r="D45" s="25"/>
      <c r="E45">
        <f>_xlfn.XLOOKUP(D45,'Liste '!$O$2:$O$168,'Liste '!$Q$2:$Q$168,"-",0)</f>
        <v>0</v>
      </c>
      <c r="F45" s="3">
        <f>_xlfn.XLOOKUP(D45,'Liste '!$O$2:$O$168,'Liste '!$R$2:$R$168,"-",0)</f>
        <v>0</v>
      </c>
      <c r="H45" s="3">
        <f t="shared" si="5"/>
        <v>0</v>
      </c>
      <c r="I45" s="3">
        <f t="shared" si="3"/>
        <v>4.41</v>
      </c>
      <c r="J45" s="3">
        <f t="shared" si="4"/>
        <v>99814.779999999853</v>
      </c>
      <c r="K45" s="43">
        <f t="shared" si="0"/>
        <v>99810.36999999985</v>
      </c>
      <c r="M45">
        <f t="shared" si="1"/>
        <v>0</v>
      </c>
      <c r="N45" s="44"/>
      <c r="O45" s="44"/>
      <c r="P45" s="44"/>
      <c r="R45">
        <f t="shared" si="2"/>
        <v>0</v>
      </c>
    </row>
    <row r="46" spans="1:20">
      <c r="C46">
        <f>_xlfn.XLOOKUP(D46,'Liste '!$O$2:$O$168,'Liste '!$P$2:$P$168,"-",0)</f>
        <v>0</v>
      </c>
      <c r="D46" s="25"/>
      <c r="E46">
        <f>_xlfn.XLOOKUP(D46,'Liste '!$O$2:$O$168,'Liste '!$Q$2:$Q$168,"-",0)</f>
        <v>0</v>
      </c>
      <c r="F46" s="3">
        <f>_xlfn.XLOOKUP(D46,'Liste '!$O$2:$O$168,'Liste '!$R$2:$R$168,"-",0)</f>
        <v>0</v>
      </c>
      <c r="H46" s="3">
        <f t="shared" si="5"/>
        <v>0</v>
      </c>
      <c r="I46" s="3">
        <f t="shared" si="3"/>
        <v>4.41</v>
      </c>
      <c r="J46" s="3">
        <f t="shared" si="4"/>
        <v>99810.36999999985</v>
      </c>
      <c r="K46" s="43">
        <f t="shared" si="0"/>
        <v>99805.959999999846</v>
      </c>
      <c r="M46">
        <f t="shared" si="1"/>
        <v>0</v>
      </c>
      <c r="N46" s="44"/>
      <c r="O46" s="44"/>
      <c r="P46" s="44"/>
      <c r="R46">
        <f t="shared" si="2"/>
        <v>0</v>
      </c>
    </row>
    <row r="47" spans="1:20">
      <c r="C47">
        <f>_xlfn.XLOOKUP(D47,'Liste '!$O$2:$O$168,'Liste '!$P$2:$P$168,"-",0)</f>
        <v>0</v>
      </c>
      <c r="D47" s="25"/>
      <c r="E47">
        <f>_xlfn.XLOOKUP(D47,'Liste '!$O$2:$O$168,'Liste '!$Q$2:$Q$168,"-",0)</f>
        <v>0</v>
      </c>
      <c r="F47" s="3">
        <f>_xlfn.XLOOKUP(D47,'Liste '!$O$2:$O$168,'Liste '!$R$2:$R$168,"-",0)</f>
        <v>0</v>
      </c>
      <c r="H47" s="3">
        <f t="shared" si="5"/>
        <v>0</v>
      </c>
      <c r="I47" s="3">
        <f t="shared" si="3"/>
        <v>4.41</v>
      </c>
      <c r="J47" s="3">
        <f t="shared" si="4"/>
        <v>99805.959999999846</v>
      </c>
      <c r="K47" s="43">
        <f t="shared" si="0"/>
        <v>99801.549999999843</v>
      </c>
      <c r="M47">
        <f t="shared" si="1"/>
        <v>0</v>
      </c>
      <c r="N47" s="44"/>
      <c r="O47" s="44"/>
      <c r="P47" s="44"/>
      <c r="R47">
        <f t="shared" si="2"/>
        <v>0</v>
      </c>
    </row>
    <row r="48" spans="1:20">
      <c r="C48">
        <f>_xlfn.XLOOKUP(D48,'Liste '!$O$2:$O$168,'Liste '!$P$2:$P$168,"-",0)</f>
        <v>0</v>
      </c>
      <c r="D48" s="25"/>
      <c r="E48">
        <f>_xlfn.XLOOKUP(D48,'Liste '!$O$2:$O$168,'Liste '!$Q$2:$Q$168,"-",0)</f>
        <v>0</v>
      </c>
      <c r="F48" s="3">
        <f>_xlfn.XLOOKUP(D48,'Liste '!$O$2:$O$168,'Liste '!$R$2:$R$168,"-",0)</f>
        <v>0</v>
      </c>
      <c r="H48" s="3">
        <f t="shared" si="5"/>
        <v>0</v>
      </c>
      <c r="I48" s="3">
        <f t="shared" si="3"/>
        <v>4.41</v>
      </c>
      <c r="J48" s="3">
        <f t="shared" si="4"/>
        <v>99801.549999999843</v>
      </c>
      <c r="K48" s="43">
        <f t="shared" si="0"/>
        <v>99797.139999999839</v>
      </c>
      <c r="M48">
        <f t="shared" si="1"/>
        <v>0</v>
      </c>
      <c r="N48" s="44"/>
      <c r="O48" s="44"/>
      <c r="P48" s="44"/>
      <c r="R48">
        <f t="shared" si="2"/>
        <v>0</v>
      </c>
    </row>
    <row r="49" spans="3:18">
      <c r="C49">
        <f>_xlfn.XLOOKUP(D49,'Liste '!$O$2:$O$168,'Liste '!$P$2:$P$168,"-",0)</f>
        <v>0</v>
      </c>
      <c r="D49" s="25"/>
      <c r="E49">
        <f>_xlfn.XLOOKUP(D49,'Liste '!$O$2:$O$168,'Liste '!$Q$2:$Q$168,"-",0)</f>
        <v>0</v>
      </c>
      <c r="F49" s="3">
        <f>_xlfn.XLOOKUP(D49,'Liste '!$O$2:$O$168,'Liste '!$R$2:$R$168,"-",0)</f>
        <v>0</v>
      </c>
      <c r="H49" s="3">
        <f t="shared" si="5"/>
        <v>0</v>
      </c>
      <c r="I49" s="3">
        <f t="shared" si="3"/>
        <v>4.41</v>
      </c>
      <c r="J49" s="3">
        <f t="shared" si="4"/>
        <v>99797.139999999839</v>
      </c>
      <c r="K49" s="43">
        <f t="shared" si="0"/>
        <v>99792.729999999836</v>
      </c>
      <c r="M49">
        <f t="shared" si="1"/>
        <v>0</v>
      </c>
      <c r="N49" s="44"/>
      <c r="O49" s="44"/>
      <c r="P49" s="44"/>
      <c r="R49">
        <f t="shared" si="2"/>
        <v>0</v>
      </c>
    </row>
    <row r="50" spans="3:18">
      <c r="C50">
        <f>_xlfn.XLOOKUP(D50,'Liste '!$O$2:$O$168,'Liste '!$P$2:$P$168,"-",0)</f>
        <v>0</v>
      </c>
      <c r="D50" s="25"/>
      <c r="E50">
        <f>_xlfn.XLOOKUP(D50,'Liste '!$O$2:$O$168,'Liste '!$Q$2:$Q$168,"-",0)</f>
        <v>0</v>
      </c>
      <c r="F50" s="3">
        <f>_xlfn.XLOOKUP(D50,'Liste '!$O$2:$O$168,'Liste '!$R$2:$R$168,"-",0)</f>
        <v>0</v>
      </c>
      <c r="H50" s="3">
        <f t="shared" si="5"/>
        <v>0</v>
      </c>
      <c r="I50" s="3">
        <f t="shared" si="3"/>
        <v>4.41</v>
      </c>
      <c r="J50" s="3">
        <f t="shared" si="4"/>
        <v>99792.729999999836</v>
      </c>
      <c r="K50" s="43">
        <f t="shared" si="0"/>
        <v>99788.319999999832</v>
      </c>
      <c r="M50">
        <f t="shared" si="1"/>
        <v>0</v>
      </c>
      <c r="N50" s="44"/>
      <c r="O50" s="44"/>
      <c r="P50" s="44"/>
      <c r="R50">
        <f t="shared" si="2"/>
        <v>0</v>
      </c>
    </row>
    <row r="51" spans="3:18">
      <c r="C51">
        <f>_xlfn.XLOOKUP(D51,'Liste '!$O$2:$O$168,'Liste '!$P$2:$P$168,"-",0)</f>
        <v>0</v>
      </c>
      <c r="D51" s="25"/>
      <c r="E51">
        <f>_xlfn.XLOOKUP(D51,'Liste '!$O$2:$O$168,'Liste '!$Q$2:$Q$168,"-",0)</f>
        <v>0</v>
      </c>
      <c r="F51" s="3">
        <f>_xlfn.XLOOKUP(D51,'Liste '!$O$2:$O$168,'Liste '!$R$2:$R$168,"-",0)</f>
        <v>0</v>
      </c>
      <c r="H51" s="3">
        <f t="shared" si="5"/>
        <v>0</v>
      </c>
      <c r="I51" s="3">
        <f t="shared" si="3"/>
        <v>4.41</v>
      </c>
      <c r="J51" s="3">
        <f t="shared" si="4"/>
        <v>99788.319999999832</v>
      </c>
      <c r="K51" s="43">
        <f t="shared" si="0"/>
        <v>99783.909999999829</v>
      </c>
      <c r="M51">
        <f t="shared" si="1"/>
        <v>0</v>
      </c>
      <c r="N51" s="44"/>
      <c r="O51" s="44"/>
      <c r="P51" s="44"/>
      <c r="R51">
        <f t="shared" si="2"/>
        <v>0</v>
      </c>
    </row>
    <row r="52" spans="3:18">
      <c r="C52">
        <f>_xlfn.XLOOKUP(D52,'Liste '!$O$2:$O$168,'Liste '!$P$2:$P$168,"-",0)</f>
        <v>0</v>
      </c>
      <c r="D52" s="25"/>
      <c r="E52">
        <f>_xlfn.XLOOKUP(D52,'Liste '!$O$2:$O$168,'Liste '!$Q$2:$Q$168,"-",0)</f>
        <v>0</v>
      </c>
      <c r="F52" s="3">
        <f>_xlfn.XLOOKUP(D52,'Liste '!$O$2:$O$168,'Liste '!$R$2:$R$168,"-",0)</f>
        <v>0</v>
      </c>
      <c r="H52" s="3">
        <f t="shared" si="5"/>
        <v>0</v>
      </c>
      <c r="I52" s="3">
        <f t="shared" si="3"/>
        <v>4.41</v>
      </c>
      <c r="J52" s="3">
        <f t="shared" si="4"/>
        <v>99783.909999999829</v>
      </c>
      <c r="K52" s="43">
        <f t="shared" si="0"/>
        <v>99779.499999999825</v>
      </c>
      <c r="M52">
        <f t="shared" si="1"/>
        <v>0</v>
      </c>
      <c r="N52" s="44"/>
      <c r="O52" s="44"/>
      <c r="P52" s="44"/>
      <c r="R52">
        <f t="shared" si="2"/>
        <v>0</v>
      </c>
    </row>
    <row r="53" spans="3:18">
      <c r="C53">
        <f>_xlfn.XLOOKUP(D53,'Liste '!$O$2:$O$168,'Liste '!$P$2:$P$168,"-",0)</f>
        <v>0</v>
      </c>
      <c r="D53" s="25"/>
      <c r="E53">
        <f>_xlfn.XLOOKUP(D53,'Liste '!$O$2:$O$168,'Liste '!$Q$2:$Q$168,"-",0)</f>
        <v>0</v>
      </c>
      <c r="F53" s="3">
        <f>_xlfn.XLOOKUP(D53,'Liste '!$O$2:$O$168,'Liste '!$R$2:$R$168,"-",0)</f>
        <v>0</v>
      </c>
      <c r="H53" s="3">
        <f t="shared" si="5"/>
        <v>0</v>
      </c>
      <c r="I53" s="3">
        <f t="shared" si="3"/>
        <v>4.41</v>
      </c>
      <c r="J53" s="3">
        <f t="shared" si="4"/>
        <v>99779.499999999825</v>
      </c>
      <c r="K53" s="43">
        <f t="shared" si="0"/>
        <v>99775.089999999822</v>
      </c>
      <c r="M53">
        <f t="shared" si="1"/>
        <v>0</v>
      </c>
      <c r="N53" s="44"/>
      <c r="O53" s="44"/>
      <c r="P53" s="44"/>
      <c r="R53">
        <f t="shared" si="2"/>
        <v>0</v>
      </c>
    </row>
    <row r="54" spans="3:18">
      <c r="C54">
        <f>_xlfn.XLOOKUP(D54,'Liste '!$O$2:$O$168,'Liste '!$P$2:$P$168,"-",0)</f>
        <v>0</v>
      </c>
      <c r="D54" s="25"/>
      <c r="E54">
        <f>_xlfn.XLOOKUP(D54,'Liste '!$O$2:$O$168,'Liste '!$Q$2:$Q$168,"-",0)</f>
        <v>0</v>
      </c>
      <c r="F54" s="3">
        <f>_xlfn.XLOOKUP(D54,'Liste '!$O$2:$O$168,'Liste '!$R$2:$R$168,"-",0)</f>
        <v>0</v>
      </c>
      <c r="H54" s="3">
        <f t="shared" si="5"/>
        <v>0</v>
      </c>
      <c r="I54" s="3">
        <f t="shared" si="3"/>
        <v>4.41</v>
      </c>
      <c r="J54" s="3">
        <f t="shared" si="4"/>
        <v>99775.089999999822</v>
      </c>
      <c r="K54" s="43">
        <f t="shared" si="0"/>
        <v>99770.679999999818</v>
      </c>
      <c r="M54">
        <f t="shared" si="1"/>
        <v>0</v>
      </c>
      <c r="N54" s="44"/>
      <c r="O54" s="44"/>
      <c r="P54" s="44"/>
      <c r="R54">
        <f t="shared" si="2"/>
        <v>0</v>
      </c>
    </row>
    <row r="55" spans="3:18">
      <c r="C55">
        <f>_xlfn.XLOOKUP(D55,'Liste '!$O$2:$O$168,'Liste '!$P$2:$P$168,"-",0)</f>
        <v>0</v>
      </c>
      <c r="D55" s="25"/>
      <c r="E55">
        <f>_xlfn.XLOOKUP(D55,'Liste '!$O$2:$O$168,'Liste '!$Q$2:$Q$168,"-",0)</f>
        <v>0</v>
      </c>
      <c r="F55" s="3">
        <f>_xlfn.XLOOKUP(D55,'Liste '!$O$2:$O$168,'Liste '!$R$2:$R$168,"-",0)</f>
        <v>0</v>
      </c>
      <c r="H55" s="3">
        <f t="shared" si="5"/>
        <v>0</v>
      </c>
      <c r="I55" s="3">
        <f t="shared" si="3"/>
        <v>4.41</v>
      </c>
      <c r="J55" s="3">
        <f t="shared" si="4"/>
        <v>99770.679999999818</v>
      </c>
      <c r="K55" s="43">
        <f t="shared" si="0"/>
        <v>99766.269999999815</v>
      </c>
      <c r="M55">
        <f t="shared" si="1"/>
        <v>0</v>
      </c>
      <c r="N55" s="44"/>
      <c r="O55" s="44"/>
      <c r="P55" s="44"/>
      <c r="R55">
        <f t="shared" si="2"/>
        <v>0</v>
      </c>
    </row>
    <row r="56" spans="3:18">
      <c r="C56">
        <f>_xlfn.XLOOKUP(D56,'Liste '!$O$2:$O$168,'Liste '!$P$2:$P$168,"-",0)</f>
        <v>0</v>
      </c>
      <c r="D56" s="25"/>
      <c r="E56">
        <f>_xlfn.XLOOKUP(D56,'Liste '!$O$2:$O$168,'Liste '!$Q$2:$Q$168,"-",0)</f>
        <v>0</v>
      </c>
      <c r="F56" s="3">
        <f>_xlfn.XLOOKUP(D56,'Liste '!$O$2:$O$168,'Liste '!$R$2:$R$168,"-",0)</f>
        <v>0</v>
      </c>
      <c r="H56" s="3">
        <f t="shared" si="5"/>
        <v>0</v>
      </c>
      <c r="I56" s="3">
        <f t="shared" si="3"/>
        <v>4.41</v>
      </c>
      <c r="J56" s="3">
        <f t="shared" si="4"/>
        <v>99766.269999999815</v>
      </c>
      <c r="K56" s="43">
        <f t="shared" si="0"/>
        <v>99761.859999999811</v>
      </c>
      <c r="M56">
        <f t="shared" si="1"/>
        <v>0</v>
      </c>
      <c r="N56" s="44"/>
      <c r="O56" s="44"/>
      <c r="P56" s="44"/>
      <c r="R56">
        <f t="shared" si="2"/>
        <v>0</v>
      </c>
    </row>
    <row r="57" spans="3:18">
      <c r="C57">
        <f>_xlfn.XLOOKUP(D57,'Liste '!$O$2:$O$168,'Liste '!$P$2:$P$168,"-",0)</f>
        <v>0</v>
      </c>
      <c r="D57" s="25"/>
      <c r="E57">
        <f>_xlfn.XLOOKUP(D57,'Liste '!$O$2:$O$168,'Liste '!$Q$2:$Q$168,"-",0)</f>
        <v>0</v>
      </c>
      <c r="F57" s="3">
        <f>_xlfn.XLOOKUP(D57,'Liste '!$O$2:$O$168,'Liste '!$R$2:$R$168,"-",0)</f>
        <v>0</v>
      </c>
      <c r="H57" s="3">
        <f t="shared" si="5"/>
        <v>0</v>
      </c>
      <c r="I57" s="3">
        <f t="shared" si="3"/>
        <v>4.41</v>
      </c>
      <c r="J57" s="3">
        <f t="shared" si="4"/>
        <v>99761.859999999811</v>
      </c>
      <c r="K57" s="43">
        <f t="shared" si="0"/>
        <v>99757.449999999808</v>
      </c>
      <c r="M57">
        <f t="shared" si="1"/>
        <v>0</v>
      </c>
      <c r="N57" s="44"/>
      <c r="O57" s="44"/>
      <c r="P57" s="44"/>
      <c r="R57">
        <f t="shared" si="2"/>
        <v>0</v>
      </c>
    </row>
    <row r="58" spans="3:18">
      <c r="C58">
        <f>_xlfn.XLOOKUP(D58,'Liste '!$O$2:$O$168,'Liste '!$P$2:$P$168,"-",0)</f>
        <v>0</v>
      </c>
      <c r="D58" s="25"/>
      <c r="E58">
        <f>_xlfn.XLOOKUP(D58,'Liste '!$O$2:$O$168,'Liste '!$Q$2:$Q$168,"-",0)</f>
        <v>0</v>
      </c>
      <c r="F58" s="3">
        <f>_xlfn.XLOOKUP(D58,'Liste '!$O$2:$O$168,'Liste '!$R$2:$R$168,"-",0)</f>
        <v>0</v>
      </c>
      <c r="H58" s="3">
        <f t="shared" si="5"/>
        <v>0</v>
      </c>
      <c r="I58" s="3">
        <f t="shared" si="3"/>
        <v>4.41</v>
      </c>
      <c r="J58" s="3">
        <f t="shared" si="4"/>
        <v>99757.449999999808</v>
      </c>
      <c r="K58" s="43">
        <f t="shared" si="0"/>
        <v>99753.039999999804</v>
      </c>
      <c r="M58">
        <f t="shared" si="1"/>
        <v>0</v>
      </c>
      <c r="N58" s="44"/>
      <c r="O58" s="44"/>
      <c r="P58" s="44"/>
      <c r="R58">
        <f t="shared" si="2"/>
        <v>0</v>
      </c>
    </row>
    <row r="59" spans="3:18">
      <c r="C59">
        <f>_xlfn.XLOOKUP(D59,'Liste '!$O$2:$O$168,'Liste '!$P$2:$P$168,"-",0)</f>
        <v>0</v>
      </c>
      <c r="D59" s="25"/>
      <c r="E59">
        <f>_xlfn.XLOOKUP(D59,'Liste '!$O$2:$O$168,'Liste '!$Q$2:$Q$168,"-",0)</f>
        <v>0</v>
      </c>
      <c r="F59" s="3">
        <f>_xlfn.XLOOKUP(D59,'Liste '!$O$2:$O$168,'Liste '!$R$2:$R$168,"-",0)</f>
        <v>0</v>
      </c>
      <c r="H59" s="3">
        <f t="shared" si="5"/>
        <v>0</v>
      </c>
      <c r="I59" s="3">
        <f t="shared" si="3"/>
        <v>4.41</v>
      </c>
      <c r="J59" s="3">
        <f t="shared" si="4"/>
        <v>99753.039999999804</v>
      </c>
      <c r="K59" s="43">
        <f t="shared" si="0"/>
        <v>99748.629999999801</v>
      </c>
      <c r="M59">
        <f t="shared" si="1"/>
        <v>0</v>
      </c>
      <c r="N59" s="44"/>
      <c r="O59" s="44"/>
      <c r="P59" s="44"/>
      <c r="R59">
        <f t="shared" si="2"/>
        <v>0</v>
      </c>
    </row>
    <row r="60" spans="3:18">
      <c r="C60">
        <f>_xlfn.XLOOKUP(D60,'Liste '!$O$2:$O$168,'Liste '!$P$2:$P$168,"-",0)</f>
        <v>0</v>
      </c>
      <c r="D60" s="25"/>
      <c r="E60">
        <f>_xlfn.XLOOKUP(D60,'Liste '!$O$2:$O$168,'Liste '!$Q$2:$Q$168,"-",0)</f>
        <v>0</v>
      </c>
      <c r="F60" s="3">
        <f>_xlfn.XLOOKUP(D60,'Liste '!$O$2:$O$168,'Liste '!$R$2:$R$168,"-",0)</f>
        <v>0</v>
      </c>
      <c r="H60" s="3">
        <f t="shared" si="5"/>
        <v>0</v>
      </c>
      <c r="I60" s="3">
        <f t="shared" si="3"/>
        <v>4.41</v>
      </c>
      <c r="J60" s="3">
        <f t="shared" si="4"/>
        <v>99748.629999999801</v>
      </c>
      <c r="K60" s="43">
        <f t="shared" si="0"/>
        <v>99744.219999999797</v>
      </c>
      <c r="M60">
        <f t="shared" si="1"/>
        <v>0</v>
      </c>
      <c r="N60" s="44"/>
      <c r="O60" s="44"/>
      <c r="P60" s="44"/>
      <c r="R60">
        <f t="shared" si="2"/>
        <v>0</v>
      </c>
    </row>
    <row r="61" spans="3:18">
      <c r="C61">
        <f>_xlfn.XLOOKUP(D61,'Liste '!$O$2:$O$168,'Liste '!$P$2:$P$168,"-",0)</f>
        <v>0</v>
      </c>
      <c r="D61" s="25"/>
      <c r="E61">
        <f>_xlfn.XLOOKUP(D61,'Liste '!$O$2:$O$168,'Liste '!$Q$2:$Q$168,"-",0)</f>
        <v>0</v>
      </c>
      <c r="F61" s="3">
        <f>_xlfn.XLOOKUP(D61,'Liste '!$O$2:$O$168,'Liste '!$R$2:$R$168,"-",0)</f>
        <v>0</v>
      </c>
      <c r="H61" s="3">
        <f t="shared" si="5"/>
        <v>0</v>
      </c>
      <c r="I61" s="3">
        <f t="shared" si="3"/>
        <v>4.41</v>
      </c>
      <c r="J61" s="3">
        <f t="shared" si="4"/>
        <v>99744.219999999797</v>
      </c>
      <c r="K61" s="43">
        <f t="shared" si="0"/>
        <v>99739.809999999794</v>
      </c>
      <c r="M61">
        <f t="shared" si="1"/>
        <v>0</v>
      </c>
      <c r="N61" s="44"/>
      <c r="O61" s="44"/>
      <c r="P61" s="44"/>
      <c r="R61">
        <f t="shared" si="2"/>
        <v>0</v>
      </c>
    </row>
    <row r="62" spans="3:18">
      <c r="C62">
        <f>_xlfn.XLOOKUP(D62,'Liste '!$O$2:$O$168,'Liste '!$P$2:$P$168,"-",0)</f>
        <v>0</v>
      </c>
      <c r="D62" s="25"/>
      <c r="E62">
        <f>_xlfn.XLOOKUP(D62,'Liste '!$O$2:$O$168,'Liste '!$Q$2:$Q$168,"-",0)</f>
        <v>0</v>
      </c>
      <c r="F62" s="3">
        <f>_xlfn.XLOOKUP(D62,'Liste '!$O$2:$O$168,'Liste '!$R$2:$R$168,"-",0)</f>
        <v>0</v>
      </c>
      <c r="H62" s="3">
        <f t="shared" si="5"/>
        <v>0</v>
      </c>
      <c r="I62" s="3">
        <f t="shared" si="3"/>
        <v>4.41</v>
      </c>
      <c r="J62" s="3">
        <f t="shared" si="4"/>
        <v>99739.809999999794</v>
      </c>
      <c r="K62" s="43">
        <f t="shared" si="0"/>
        <v>99735.39999999979</v>
      </c>
      <c r="M62">
        <f t="shared" si="1"/>
        <v>0</v>
      </c>
      <c r="N62" s="44"/>
      <c r="O62" s="44"/>
      <c r="P62" s="44"/>
      <c r="R62">
        <f t="shared" si="2"/>
        <v>0</v>
      </c>
    </row>
    <row r="63" spans="3:18">
      <c r="C63">
        <f>_xlfn.XLOOKUP(D63,'Liste '!$O$2:$O$168,'Liste '!$P$2:$P$168,"-",0)</f>
        <v>0</v>
      </c>
      <c r="D63" s="25"/>
      <c r="E63">
        <f>_xlfn.XLOOKUP(D63,'Liste '!$O$2:$O$168,'Liste '!$Q$2:$Q$168,"-",0)</f>
        <v>0</v>
      </c>
      <c r="F63" s="3">
        <f>_xlfn.XLOOKUP(D63,'Liste '!$O$2:$O$168,'Liste '!$R$2:$R$168,"-",0)</f>
        <v>0</v>
      </c>
      <c r="H63" s="3">
        <f t="shared" si="5"/>
        <v>0</v>
      </c>
      <c r="I63" s="3">
        <f t="shared" si="3"/>
        <v>4.41</v>
      </c>
      <c r="J63" s="3">
        <f t="shared" si="4"/>
        <v>99735.39999999979</v>
      </c>
      <c r="K63" s="43">
        <f t="shared" si="0"/>
        <v>99730.989999999787</v>
      </c>
      <c r="M63">
        <f t="shared" si="1"/>
        <v>0</v>
      </c>
      <c r="N63" s="44"/>
      <c r="O63" s="44"/>
      <c r="P63" s="44"/>
      <c r="R63">
        <f t="shared" si="2"/>
        <v>0</v>
      </c>
    </row>
    <row r="64" spans="3:18">
      <c r="C64">
        <f>_xlfn.XLOOKUP(D64,'Liste '!$O$2:$O$168,'Liste '!$P$2:$P$168,"-",0)</f>
        <v>0</v>
      </c>
      <c r="D64" s="25"/>
      <c r="E64">
        <f>_xlfn.XLOOKUP(D64,'Liste '!$O$2:$O$168,'Liste '!$Q$2:$Q$168,"-",0)</f>
        <v>0</v>
      </c>
      <c r="F64" s="3">
        <f>_xlfn.XLOOKUP(D64,'Liste '!$H$2:$H$168,'Liste '!$K$2:$K$168,"-",0)</f>
        <v>0</v>
      </c>
      <c r="H64" s="3">
        <f t="shared" si="5"/>
        <v>0</v>
      </c>
      <c r="I64" s="3">
        <f t="shared" si="3"/>
        <v>4.41</v>
      </c>
      <c r="J64" s="3">
        <f t="shared" si="4"/>
        <v>99730.989999999787</v>
      </c>
      <c r="K64" s="43">
        <f t="shared" si="0"/>
        <v>99726.579999999783</v>
      </c>
      <c r="M64">
        <f t="shared" si="1"/>
        <v>0</v>
      </c>
      <c r="N64" s="44"/>
      <c r="O64" s="44"/>
      <c r="P64" s="44"/>
      <c r="R64">
        <f t="shared" si="2"/>
        <v>0</v>
      </c>
    </row>
    <row r="65" spans="1:20">
      <c r="A65" s="58"/>
      <c r="B65" s="58"/>
      <c r="C65" s="58">
        <f>_xlfn.XLOOKUP(D65,'Liste '!$H$2:$H$168,'Liste '!$I$2:$I$168,"-",0)</f>
        <v>0</v>
      </c>
      <c r="D65" s="59"/>
      <c r="E65" s="60" t="s">
        <v>80</v>
      </c>
      <c r="F65" s="61"/>
      <c r="G65" s="58"/>
      <c r="H65" s="61">
        <f>SUM(H34:H64)</f>
        <v>0</v>
      </c>
      <c r="I65" s="61"/>
      <c r="J65" s="61"/>
      <c r="K65" s="62"/>
      <c r="L65" s="58"/>
      <c r="M65" s="58"/>
      <c r="N65" s="63"/>
      <c r="O65" s="63"/>
      <c r="P65" s="63"/>
      <c r="Q65" s="58"/>
      <c r="R65" s="58"/>
      <c r="S65" s="58"/>
      <c r="T65" s="58"/>
    </row>
    <row r="66" spans="1:20">
      <c r="C66">
        <f>_xlfn.XLOOKUP(D66,'Liste '!$O$2:$O$168,'Liste '!$P$2:$P$168,"-",0)</f>
        <v>0</v>
      </c>
      <c r="E66">
        <f>_xlfn.XLOOKUP(D66,'Liste '!$O$2:$O$168,'Liste '!$Q$2:$Q$168,"-",0)</f>
        <v>0</v>
      </c>
      <c r="F66" s="3">
        <f>_xlfn.XLOOKUP(D66,'Liste '!$O$2:$O$168,'Liste '!$R$2:$R$168,"-",0)</f>
        <v>0</v>
      </c>
      <c r="H66" s="3">
        <f t="shared" si="5"/>
        <v>0</v>
      </c>
      <c r="I66" s="3">
        <f>I64+H66</f>
        <v>4.41</v>
      </c>
      <c r="J66" s="3">
        <f>K64</f>
        <v>99726.579999999783</v>
      </c>
      <c r="K66" s="43">
        <f t="shared" ref="K66:K131" si="6">J66-I66</f>
        <v>99722.16999999978</v>
      </c>
      <c r="M66">
        <f t="shared" ref="M66:M131" si="7">L66-G66</f>
        <v>0</v>
      </c>
      <c r="N66" s="44"/>
      <c r="O66" s="44"/>
      <c r="P66" s="44"/>
      <c r="R66">
        <f t="shared" ref="R66:R131" si="8">N66-O66</f>
        <v>0</v>
      </c>
    </row>
    <row r="67" spans="1:20">
      <c r="C67">
        <f>_xlfn.XLOOKUP(D67,'Liste '!$O$2:$O$168,'Liste '!$P$2:$P$168,"-",0)</f>
        <v>0</v>
      </c>
      <c r="E67">
        <f>_xlfn.XLOOKUP(D67,'Liste '!$O$2:$O$168,'Liste '!$Q$2:$Q$168,"-",0)</f>
        <v>0</v>
      </c>
      <c r="F67" s="3">
        <f>_xlfn.XLOOKUP(D67,'Liste '!$O$2:$O$168,'Liste '!$R$2:$R$168,"-",0)</f>
        <v>0</v>
      </c>
      <c r="H67" s="3">
        <f t="shared" si="5"/>
        <v>0</v>
      </c>
      <c r="I67" s="3">
        <f t="shared" si="3"/>
        <v>4.41</v>
      </c>
      <c r="J67" s="3">
        <f t="shared" si="4"/>
        <v>99722.16999999978</v>
      </c>
      <c r="K67" s="43">
        <f t="shared" si="6"/>
        <v>99717.759999999776</v>
      </c>
      <c r="M67">
        <f t="shared" si="7"/>
        <v>0</v>
      </c>
      <c r="N67" s="44"/>
      <c r="O67" s="44"/>
      <c r="P67" s="44"/>
      <c r="R67">
        <f t="shared" si="8"/>
        <v>0</v>
      </c>
    </row>
    <row r="68" spans="1:20">
      <c r="C68">
        <f>_xlfn.XLOOKUP(D68,'Liste '!$O$2:$O$168,'Liste '!$P$2:$P$168,"-",0)</f>
        <v>0</v>
      </c>
      <c r="D68" s="25"/>
      <c r="E68">
        <f>_xlfn.XLOOKUP(D68,'Liste '!$O$2:$O$168,'Liste '!$Q$2:$Q$168,"-",0)</f>
        <v>0</v>
      </c>
      <c r="F68" s="3">
        <f>_xlfn.XLOOKUP(D68,'Liste '!$O$2:$O$168,'Liste '!$R$2:$R$168,"-",0)</f>
        <v>0</v>
      </c>
      <c r="H68" s="3">
        <f t="shared" si="5"/>
        <v>0</v>
      </c>
      <c r="I68" s="3">
        <f t="shared" ref="I68:I133" si="9">I67+H68</f>
        <v>4.41</v>
      </c>
      <c r="J68" s="3">
        <f t="shared" ref="J68:J133" si="10">K67</f>
        <v>99717.759999999776</v>
      </c>
      <c r="K68" s="43">
        <f t="shared" si="6"/>
        <v>99713.349999999773</v>
      </c>
      <c r="M68">
        <f t="shared" si="7"/>
        <v>0</v>
      </c>
      <c r="N68" s="44"/>
      <c r="O68" s="44"/>
      <c r="P68" s="44"/>
      <c r="R68">
        <f t="shared" si="8"/>
        <v>0</v>
      </c>
    </row>
    <row r="69" spans="1:20">
      <c r="C69">
        <f>_xlfn.XLOOKUP(D69,'Liste '!$O$2:$O$168,'Liste '!$P$2:$P$168,"-",0)</f>
        <v>0</v>
      </c>
      <c r="D69" s="25"/>
      <c r="E69">
        <f>_xlfn.XLOOKUP(D69,'Liste '!$O$2:$O$168,'Liste '!$Q$2:$Q$168,"-",0)</f>
        <v>0</v>
      </c>
      <c r="F69" s="3">
        <f>_xlfn.XLOOKUP(D69,'Liste '!$O$2:$O$168,'Liste '!$R$2:$R$168,"-",0)</f>
        <v>0</v>
      </c>
      <c r="H69" s="3">
        <f t="shared" ref="H69:H134" si="11">F69*G69</f>
        <v>0</v>
      </c>
      <c r="I69" s="3">
        <f t="shared" si="9"/>
        <v>4.41</v>
      </c>
      <c r="J69" s="3">
        <f t="shared" si="10"/>
        <v>99713.349999999773</v>
      </c>
      <c r="K69" s="43">
        <f t="shared" si="6"/>
        <v>99708.939999999769</v>
      </c>
      <c r="M69">
        <f t="shared" si="7"/>
        <v>0</v>
      </c>
      <c r="N69" s="44"/>
      <c r="O69" s="44"/>
      <c r="P69" s="44"/>
      <c r="R69">
        <f t="shared" si="8"/>
        <v>0</v>
      </c>
    </row>
    <row r="70" spans="1:20">
      <c r="C70">
        <f>_xlfn.XLOOKUP(D70,'Liste '!$O$2:$O$168,'Liste '!$P$2:$P$168,"-",0)</f>
        <v>0</v>
      </c>
      <c r="D70" s="25"/>
      <c r="E70">
        <f>_xlfn.XLOOKUP(D70,'Liste '!$O$2:$O$168,'Liste '!$Q$2:$Q$168,"-",0)</f>
        <v>0</v>
      </c>
      <c r="F70" s="3">
        <f>_xlfn.XLOOKUP(D70,'Liste '!$O$2:$O$168,'Liste '!$R$2:$R$168,"-",0)</f>
        <v>0</v>
      </c>
      <c r="H70" s="3">
        <f t="shared" si="11"/>
        <v>0</v>
      </c>
      <c r="I70" s="3">
        <f t="shared" si="9"/>
        <v>4.41</v>
      </c>
      <c r="J70" s="3">
        <f t="shared" si="10"/>
        <v>99708.939999999769</v>
      </c>
      <c r="K70" s="43">
        <f t="shared" si="6"/>
        <v>99704.529999999766</v>
      </c>
      <c r="M70">
        <f t="shared" si="7"/>
        <v>0</v>
      </c>
      <c r="N70" s="44"/>
      <c r="O70" s="44"/>
      <c r="P70" s="44"/>
      <c r="R70">
        <f t="shared" si="8"/>
        <v>0</v>
      </c>
    </row>
    <row r="71" spans="1:20">
      <c r="C71">
        <f>_xlfn.XLOOKUP(D71,'Liste '!$O$2:$O$168,'Liste '!$P$2:$P$168,"-",0)</f>
        <v>0</v>
      </c>
      <c r="D71" s="25"/>
      <c r="E71">
        <f>_xlfn.XLOOKUP(D71,'Liste '!$O$2:$O$168,'Liste '!$Q$2:$Q$168,"-",0)</f>
        <v>0</v>
      </c>
      <c r="F71" s="3">
        <f>_xlfn.XLOOKUP(D71,'Liste '!$O$2:$O$168,'Liste '!$R$2:$R$168,"-",0)</f>
        <v>0</v>
      </c>
      <c r="H71" s="3">
        <f t="shared" si="11"/>
        <v>0</v>
      </c>
      <c r="I71" s="3">
        <f t="shared" si="9"/>
        <v>4.41</v>
      </c>
      <c r="J71" s="3">
        <f t="shared" si="10"/>
        <v>99704.529999999766</v>
      </c>
      <c r="K71" s="43">
        <f t="shared" si="6"/>
        <v>99700.119999999763</v>
      </c>
      <c r="M71">
        <f t="shared" si="7"/>
        <v>0</v>
      </c>
      <c r="N71" s="44"/>
      <c r="O71" s="44"/>
      <c r="P71" s="44"/>
      <c r="R71">
        <f t="shared" si="8"/>
        <v>0</v>
      </c>
    </row>
    <row r="72" spans="1:20">
      <c r="C72">
        <f>_xlfn.XLOOKUP(D72,'Liste '!$O$2:$O$168,'Liste '!$P$2:$P$168,"-",0)</f>
        <v>0</v>
      </c>
      <c r="D72" s="25"/>
      <c r="E72">
        <f>_xlfn.XLOOKUP(D72,'Liste '!$O$2:$O$168,'Liste '!$Q$2:$Q$168,"-",0)</f>
        <v>0</v>
      </c>
      <c r="F72" s="3">
        <f>_xlfn.XLOOKUP(D72,'Liste '!$O$2:$O$168,'Liste '!$R$2:$R$168,"-",0)</f>
        <v>0</v>
      </c>
      <c r="H72" s="3">
        <f t="shared" si="11"/>
        <v>0</v>
      </c>
      <c r="I72" s="3">
        <f t="shared" si="9"/>
        <v>4.41</v>
      </c>
      <c r="J72" s="3">
        <f t="shared" si="10"/>
        <v>99700.119999999763</v>
      </c>
      <c r="K72" s="43">
        <f t="shared" si="6"/>
        <v>99695.709999999759</v>
      </c>
      <c r="M72">
        <f t="shared" si="7"/>
        <v>0</v>
      </c>
      <c r="N72" s="44"/>
      <c r="O72" s="44"/>
      <c r="P72" s="44"/>
      <c r="R72">
        <f t="shared" si="8"/>
        <v>0</v>
      </c>
    </row>
    <row r="73" spans="1:20">
      <c r="C73">
        <f>_xlfn.XLOOKUP(D73,'Liste '!$O$2:$O$168,'Liste '!$P$2:$P$168,"-",0)</f>
        <v>0</v>
      </c>
      <c r="D73" s="25"/>
      <c r="E73">
        <f>_xlfn.XLOOKUP(D73,'Liste '!$O$2:$O$168,'Liste '!$Q$2:$Q$168,"-",0)</f>
        <v>0</v>
      </c>
      <c r="F73" s="3">
        <f>_xlfn.XLOOKUP(D73,'Liste '!$O$2:$O$168,'Liste '!$R$2:$R$168,"-",0)</f>
        <v>0</v>
      </c>
      <c r="H73" s="3">
        <f t="shared" si="11"/>
        <v>0</v>
      </c>
      <c r="I73" s="3">
        <f t="shared" si="9"/>
        <v>4.41</v>
      </c>
      <c r="J73" s="3">
        <f t="shared" si="10"/>
        <v>99695.709999999759</v>
      </c>
      <c r="K73" s="43">
        <f t="shared" si="6"/>
        <v>99691.299999999756</v>
      </c>
      <c r="M73">
        <f t="shared" si="7"/>
        <v>0</v>
      </c>
      <c r="N73" s="44"/>
      <c r="O73" s="44"/>
      <c r="P73" s="44"/>
      <c r="R73">
        <f t="shared" si="8"/>
        <v>0</v>
      </c>
    </row>
    <row r="74" spans="1:20">
      <c r="C74">
        <f>_xlfn.XLOOKUP(D74,'Liste '!$O$2:$O$168,'Liste '!$P$2:$P$168,"-",0)</f>
        <v>0</v>
      </c>
      <c r="D74" s="25"/>
      <c r="E74">
        <f>_xlfn.XLOOKUP(D74,'Liste '!$O$2:$O$168,'Liste '!$Q$2:$Q$168,"-",0)</f>
        <v>0</v>
      </c>
      <c r="F74" s="3">
        <f>_xlfn.XLOOKUP(D74,'Liste '!$O$2:$O$168,'Liste '!$R$2:$R$168,"-",0)</f>
        <v>0</v>
      </c>
      <c r="H74" s="3">
        <f t="shared" si="11"/>
        <v>0</v>
      </c>
      <c r="I74" s="3">
        <f t="shared" si="9"/>
        <v>4.41</v>
      </c>
      <c r="J74" s="3">
        <f t="shared" si="10"/>
        <v>99691.299999999756</v>
      </c>
      <c r="K74" s="43">
        <f t="shared" si="6"/>
        <v>99686.889999999752</v>
      </c>
      <c r="M74">
        <f t="shared" si="7"/>
        <v>0</v>
      </c>
      <c r="N74" s="44"/>
      <c r="O74" s="44"/>
      <c r="P74" s="44"/>
      <c r="R74">
        <f t="shared" si="8"/>
        <v>0</v>
      </c>
    </row>
    <row r="75" spans="1:20">
      <c r="C75">
        <f>_xlfn.XLOOKUP(D75,'Liste '!$O$2:$O$168,'Liste '!$P$2:$P$168,"-",0)</f>
        <v>0</v>
      </c>
      <c r="D75" s="25"/>
      <c r="E75">
        <f>_xlfn.XLOOKUP(D75,'Liste '!$O$2:$O$168,'Liste '!$Q$2:$Q$168,"-",0)</f>
        <v>0</v>
      </c>
      <c r="F75" s="3">
        <f>_xlfn.XLOOKUP(D75,'Liste '!$O$2:$O$168,'Liste '!$R$2:$R$168,"-",0)</f>
        <v>0</v>
      </c>
      <c r="H75" s="3">
        <f t="shared" si="11"/>
        <v>0</v>
      </c>
      <c r="I75" s="3">
        <f t="shared" si="9"/>
        <v>4.41</v>
      </c>
      <c r="J75" s="3">
        <f t="shared" si="10"/>
        <v>99686.889999999752</v>
      </c>
      <c r="K75" s="43">
        <f t="shared" si="6"/>
        <v>99682.479999999749</v>
      </c>
      <c r="M75">
        <f t="shared" si="7"/>
        <v>0</v>
      </c>
      <c r="N75" s="44"/>
      <c r="O75" s="44"/>
      <c r="P75" s="44"/>
      <c r="R75">
        <f t="shared" si="8"/>
        <v>0</v>
      </c>
    </row>
    <row r="76" spans="1:20">
      <c r="C76">
        <f>_xlfn.XLOOKUP(D76,'Liste '!$O$2:$O$168,'Liste '!$P$2:$P$168,"-",0)</f>
        <v>0</v>
      </c>
      <c r="D76" s="25"/>
      <c r="E76">
        <f>_xlfn.XLOOKUP(D76,'Liste '!$O$2:$O$168,'Liste '!$Q$2:$Q$168,"-",0)</f>
        <v>0</v>
      </c>
      <c r="F76" s="3">
        <f>_xlfn.XLOOKUP(D76,'Liste '!$O$2:$O$168,'Liste '!$R$2:$R$168,"-",0)</f>
        <v>0</v>
      </c>
      <c r="H76" s="3">
        <f t="shared" si="11"/>
        <v>0</v>
      </c>
      <c r="I76" s="3">
        <f t="shared" si="9"/>
        <v>4.41</v>
      </c>
      <c r="J76" s="3">
        <f t="shared" si="10"/>
        <v>99682.479999999749</v>
      </c>
      <c r="K76" s="43">
        <f t="shared" si="6"/>
        <v>99678.069999999745</v>
      </c>
      <c r="M76">
        <f t="shared" si="7"/>
        <v>0</v>
      </c>
      <c r="N76" s="44"/>
      <c r="O76" s="44"/>
      <c r="P76" s="44"/>
      <c r="R76">
        <f t="shared" si="8"/>
        <v>0</v>
      </c>
    </row>
    <row r="77" spans="1:20">
      <c r="C77">
        <f>_xlfn.XLOOKUP(D77,'Liste '!$O$2:$O$168,'Liste '!$P$2:$P$168,"-",0)</f>
        <v>0</v>
      </c>
      <c r="D77" s="25"/>
      <c r="E77">
        <f>_xlfn.XLOOKUP(D77,'Liste '!$O$2:$O$168,'Liste '!$Q$2:$Q$168,"-",0)</f>
        <v>0</v>
      </c>
      <c r="F77" s="3">
        <f>_xlfn.XLOOKUP(D77,'Liste '!$O$2:$O$168,'Liste '!$R$2:$R$168,"-",0)</f>
        <v>0</v>
      </c>
      <c r="H77" s="3">
        <f t="shared" si="11"/>
        <v>0</v>
      </c>
      <c r="I77" s="3">
        <f t="shared" si="9"/>
        <v>4.41</v>
      </c>
      <c r="J77" s="3">
        <f t="shared" si="10"/>
        <v>99678.069999999745</v>
      </c>
      <c r="K77" s="43">
        <f t="shared" si="6"/>
        <v>99673.659999999742</v>
      </c>
      <c r="M77">
        <f t="shared" si="7"/>
        <v>0</v>
      </c>
      <c r="N77" s="44"/>
      <c r="O77" s="44"/>
      <c r="P77" s="44"/>
      <c r="R77">
        <f t="shared" si="8"/>
        <v>0</v>
      </c>
    </row>
    <row r="78" spans="1:20">
      <c r="C78">
        <f>_xlfn.XLOOKUP(D78,'Liste '!$O$2:$O$168,'Liste '!$P$2:$P$168,"-",0)</f>
        <v>0</v>
      </c>
      <c r="D78" s="25"/>
      <c r="E78">
        <f>_xlfn.XLOOKUP(D78,'Liste '!$O$2:$O$168,'Liste '!$Q$2:$Q$168,"-",0)</f>
        <v>0</v>
      </c>
      <c r="F78" s="3">
        <f>_xlfn.XLOOKUP(D78,'Liste '!$O$2:$O$168,'Liste '!$R$2:$R$168,"-",0)</f>
        <v>0</v>
      </c>
      <c r="H78" s="3">
        <f t="shared" si="11"/>
        <v>0</v>
      </c>
      <c r="I78" s="3">
        <f t="shared" si="9"/>
        <v>4.41</v>
      </c>
      <c r="J78" s="3">
        <f t="shared" si="10"/>
        <v>99673.659999999742</v>
      </c>
      <c r="K78" s="43">
        <f t="shared" si="6"/>
        <v>99669.249999999738</v>
      </c>
      <c r="M78">
        <f t="shared" si="7"/>
        <v>0</v>
      </c>
      <c r="N78" s="44"/>
      <c r="O78" s="44"/>
      <c r="P78" s="44"/>
      <c r="R78">
        <f t="shared" si="8"/>
        <v>0</v>
      </c>
    </row>
    <row r="79" spans="1:20">
      <c r="C79">
        <f>_xlfn.XLOOKUP(D79,'Liste '!$O$2:$O$168,'Liste '!$P$2:$P$168,"-",0)</f>
        <v>0</v>
      </c>
      <c r="D79" s="25"/>
      <c r="E79">
        <f>_xlfn.XLOOKUP(D79,'Liste '!$O$2:$O$168,'Liste '!$Q$2:$Q$168,"-",0)</f>
        <v>0</v>
      </c>
      <c r="F79" s="3">
        <f>_xlfn.XLOOKUP(D79,'Liste '!$O$2:$O$168,'Liste '!$R$2:$R$168,"-",0)</f>
        <v>0</v>
      </c>
      <c r="H79" s="3">
        <f t="shared" si="11"/>
        <v>0</v>
      </c>
      <c r="I79" s="3">
        <f t="shared" si="9"/>
        <v>4.41</v>
      </c>
      <c r="J79" s="3">
        <f t="shared" si="10"/>
        <v>99669.249999999738</v>
      </c>
      <c r="K79" s="43">
        <f t="shared" si="6"/>
        <v>99664.839999999735</v>
      </c>
      <c r="M79">
        <f t="shared" si="7"/>
        <v>0</v>
      </c>
      <c r="N79" s="44"/>
      <c r="O79" s="44"/>
      <c r="P79" s="44"/>
      <c r="R79">
        <f t="shared" si="8"/>
        <v>0</v>
      </c>
    </row>
    <row r="80" spans="1:20">
      <c r="C80">
        <f>_xlfn.XLOOKUP(D80,'Liste '!$O$2:$O$168,'Liste '!$P$2:$P$168,"-",0)</f>
        <v>0</v>
      </c>
      <c r="D80" s="25"/>
      <c r="E80">
        <f>_xlfn.XLOOKUP(D80,'Liste '!$O$2:$O$168,'Liste '!$Q$2:$Q$168,"-",0)</f>
        <v>0</v>
      </c>
      <c r="F80" s="3">
        <f>_xlfn.XLOOKUP(D80,'Liste '!$O$2:$O$168,'Liste '!$R$2:$R$168,"-",0)</f>
        <v>0</v>
      </c>
      <c r="H80" s="3">
        <f t="shared" si="11"/>
        <v>0</v>
      </c>
      <c r="I80" s="3">
        <f t="shared" si="9"/>
        <v>4.41</v>
      </c>
      <c r="J80" s="3">
        <f t="shared" si="10"/>
        <v>99664.839999999735</v>
      </c>
      <c r="K80" s="43">
        <f t="shared" si="6"/>
        <v>99660.429999999731</v>
      </c>
      <c r="M80">
        <f t="shared" si="7"/>
        <v>0</v>
      </c>
      <c r="N80" s="44"/>
      <c r="O80" s="44"/>
      <c r="P80" s="44"/>
      <c r="R80">
        <f t="shared" si="8"/>
        <v>0</v>
      </c>
    </row>
    <row r="81" spans="3:18">
      <c r="C81">
        <f>_xlfn.XLOOKUP(D81,'Liste '!$O$2:$O$168,'Liste '!$P$2:$P$168,"-",0)</f>
        <v>0</v>
      </c>
      <c r="D81" s="25"/>
      <c r="E81">
        <f>_xlfn.XLOOKUP(D81,'Liste '!$O$2:$O$168,'Liste '!$Q$2:$Q$168,"-",0)</f>
        <v>0</v>
      </c>
      <c r="F81" s="3">
        <f>_xlfn.XLOOKUP(D81,'Liste '!$O$2:$O$168,'Liste '!$R$2:$R$168,"-",0)</f>
        <v>0</v>
      </c>
      <c r="H81" s="3">
        <f t="shared" si="11"/>
        <v>0</v>
      </c>
      <c r="I81" s="3">
        <f t="shared" si="9"/>
        <v>4.41</v>
      </c>
      <c r="J81" s="3">
        <f t="shared" si="10"/>
        <v>99660.429999999731</v>
      </c>
      <c r="K81" s="43">
        <f t="shared" si="6"/>
        <v>99656.019999999728</v>
      </c>
      <c r="M81">
        <f t="shared" si="7"/>
        <v>0</v>
      </c>
      <c r="N81" s="44"/>
      <c r="O81" s="44"/>
      <c r="P81" s="44"/>
      <c r="R81">
        <f t="shared" si="8"/>
        <v>0</v>
      </c>
    </row>
    <row r="82" spans="3:18">
      <c r="C82">
        <f>_xlfn.XLOOKUP(D82,'Liste '!$O$2:$O$168,'Liste '!$P$2:$P$168,"-",0)</f>
        <v>0</v>
      </c>
      <c r="D82" s="25"/>
      <c r="E82">
        <f>_xlfn.XLOOKUP(D82,'Liste '!$O$2:$O$168,'Liste '!$Q$2:$Q$168,"-",0)</f>
        <v>0</v>
      </c>
      <c r="F82" s="3">
        <f>_xlfn.XLOOKUP(D82,'Liste '!$O$2:$O$168,'Liste '!$R$2:$R$168,"-",0)</f>
        <v>0</v>
      </c>
      <c r="H82" s="3">
        <f t="shared" si="11"/>
        <v>0</v>
      </c>
      <c r="I82" s="3">
        <f t="shared" si="9"/>
        <v>4.41</v>
      </c>
      <c r="J82" s="3">
        <f t="shared" si="10"/>
        <v>99656.019999999728</v>
      </c>
      <c r="K82" s="43">
        <f t="shared" si="6"/>
        <v>99651.609999999724</v>
      </c>
      <c r="M82">
        <f t="shared" si="7"/>
        <v>0</v>
      </c>
      <c r="N82" s="44"/>
      <c r="O82" s="44"/>
      <c r="P82" s="44"/>
      <c r="R82">
        <f t="shared" si="8"/>
        <v>0</v>
      </c>
    </row>
    <row r="83" spans="3:18">
      <c r="C83">
        <f>_xlfn.XLOOKUP(D83,'Liste '!$O$2:$O$168,'Liste '!$P$2:$P$168,"-",0)</f>
        <v>0</v>
      </c>
      <c r="D83" s="25"/>
      <c r="E83">
        <f>_xlfn.XLOOKUP(D83,'Liste '!$O$2:$O$168,'Liste '!$Q$2:$Q$168,"-",0)</f>
        <v>0</v>
      </c>
      <c r="F83" s="3">
        <f>_xlfn.XLOOKUP(D83,'Liste '!$O$2:$O$168,'Liste '!$R$2:$R$168,"-",0)</f>
        <v>0</v>
      </c>
      <c r="H83" s="3">
        <f t="shared" si="11"/>
        <v>0</v>
      </c>
      <c r="I83" s="3">
        <f t="shared" si="9"/>
        <v>4.41</v>
      </c>
      <c r="J83" s="3">
        <f t="shared" si="10"/>
        <v>99651.609999999724</v>
      </c>
      <c r="K83" s="43">
        <f t="shared" si="6"/>
        <v>99647.199999999721</v>
      </c>
      <c r="M83">
        <f t="shared" si="7"/>
        <v>0</v>
      </c>
      <c r="N83" s="44"/>
      <c r="O83" s="44"/>
      <c r="P83" s="44"/>
      <c r="R83">
        <f t="shared" si="8"/>
        <v>0</v>
      </c>
    </row>
    <row r="84" spans="3:18">
      <c r="C84">
        <f>_xlfn.XLOOKUP(D84,'Liste '!$O$2:$O$168,'Liste '!$P$2:$P$168,"-",0)</f>
        <v>0</v>
      </c>
      <c r="D84" s="25"/>
      <c r="E84">
        <f>_xlfn.XLOOKUP(D84,'Liste '!$O$2:$O$168,'Liste '!$Q$2:$Q$168,"-",0)</f>
        <v>0</v>
      </c>
      <c r="F84" s="3">
        <f>_xlfn.XLOOKUP(D84,'Liste '!$O$2:$O$168,'Liste '!$R$2:$R$168,"-",0)</f>
        <v>0</v>
      </c>
      <c r="H84" s="3">
        <f t="shared" si="11"/>
        <v>0</v>
      </c>
      <c r="I84" s="3">
        <f t="shared" si="9"/>
        <v>4.41</v>
      </c>
      <c r="J84" s="3">
        <f t="shared" si="10"/>
        <v>99647.199999999721</v>
      </c>
      <c r="K84" s="43">
        <f t="shared" si="6"/>
        <v>99642.789999999717</v>
      </c>
      <c r="M84">
        <f t="shared" si="7"/>
        <v>0</v>
      </c>
      <c r="N84" s="44"/>
      <c r="O84" s="44"/>
      <c r="P84" s="44"/>
      <c r="R84">
        <f t="shared" si="8"/>
        <v>0</v>
      </c>
    </row>
    <row r="85" spans="3:18">
      <c r="C85">
        <f>_xlfn.XLOOKUP(D85,'Liste '!$O$2:$O$168,'Liste '!$P$2:$P$168,"-",0)</f>
        <v>0</v>
      </c>
      <c r="D85" s="25"/>
      <c r="E85">
        <f>_xlfn.XLOOKUP(D85,'Liste '!$O$2:$O$168,'Liste '!$Q$2:$Q$168,"-",0)</f>
        <v>0</v>
      </c>
      <c r="F85" s="3">
        <f>_xlfn.XLOOKUP(D85,'Liste '!$O$2:$O$168,'Liste '!$R$2:$R$168,"-",0)</f>
        <v>0</v>
      </c>
      <c r="H85" s="3">
        <f t="shared" si="11"/>
        <v>0</v>
      </c>
      <c r="I85" s="3">
        <f t="shared" si="9"/>
        <v>4.41</v>
      </c>
      <c r="J85" s="3">
        <f t="shared" si="10"/>
        <v>99642.789999999717</v>
      </c>
      <c r="K85" s="43">
        <f t="shared" si="6"/>
        <v>99638.379999999714</v>
      </c>
      <c r="M85">
        <f t="shared" si="7"/>
        <v>0</v>
      </c>
      <c r="N85" s="44"/>
      <c r="O85" s="44"/>
      <c r="P85" s="44"/>
      <c r="R85">
        <f t="shared" si="8"/>
        <v>0</v>
      </c>
    </row>
    <row r="86" spans="3:18">
      <c r="C86">
        <f>_xlfn.XLOOKUP(D86,'Liste '!$O$2:$O$168,'Liste '!$P$2:$P$168,"-",0)</f>
        <v>0</v>
      </c>
      <c r="D86" s="25"/>
      <c r="E86">
        <f>_xlfn.XLOOKUP(D86,'Liste '!$O$2:$O$168,'Liste '!$Q$2:$Q$168,"-",0)</f>
        <v>0</v>
      </c>
      <c r="F86" s="3">
        <f>_xlfn.XLOOKUP(D86,'Liste '!$O$2:$O$168,'Liste '!$R$2:$R$168,"-",0)</f>
        <v>0</v>
      </c>
      <c r="H86" s="3">
        <f t="shared" si="11"/>
        <v>0</v>
      </c>
      <c r="I86" s="3">
        <f t="shared" si="9"/>
        <v>4.41</v>
      </c>
      <c r="J86" s="3">
        <f t="shared" si="10"/>
        <v>99638.379999999714</v>
      </c>
      <c r="K86" s="43">
        <f t="shared" si="6"/>
        <v>99633.96999999971</v>
      </c>
      <c r="M86">
        <f t="shared" si="7"/>
        <v>0</v>
      </c>
      <c r="N86" s="44"/>
      <c r="O86" s="44"/>
      <c r="P86" s="44"/>
      <c r="R86">
        <f t="shared" si="8"/>
        <v>0</v>
      </c>
    </row>
    <row r="87" spans="3:18">
      <c r="C87">
        <f>_xlfn.XLOOKUP(D87,'Liste '!$O$2:$O$168,'Liste '!$P$2:$P$168,"-",0)</f>
        <v>0</v>
      </c>
      <c r="D87" s="25"/>
      <c r="E87">
        <f>_xlfn.XLOOKUP(D87,'Liste '!$O$2:$O$168,'Liste '!$Q$2:$Q$168,"-",0)</f>
        <v>0</v>
      </c>
      <c r="F87" s="3">
        <f>_xlfn.XLOOKUP(D87,'Liste '!$O$2:$O$168,'Liste '!$R$2:$R$168,"-",0)</f>
        <v>0</v>
      </c>
      <c r="H87" s="3">
        <f t="shared" si="11"/>
        <v>0</v>
      </c>
      <c r="I87" s="3">
        <f t="shared" si="9"/>
        <v>4.41</v>
      </c>
      <c r="J87" s="3">
        <f t="shared" si="10"/>
        <v>99633.96999999971</v>
      </c>
      <c r="K87" s="43">
        <f t="shared" si="6"/>
        <v>99629.559999999707</v>
      </c>
      <c r="M87">
        <f t="shared" si="7"/>
        <v>0</v>
      </c>
      <c r="N87" s="44"/>
      <c r="O87" s="44"/>
      <c r="P87" s="44"/>
      <c r="R87">
        <f t="shared" si="8"/>
        <v>0</v>
      </c>
    </row>
    <row r="88" spans="3:18">
      <c r="C88">
        <f>_xlfn.XLOOKUP(D88,'Liste '!$O$2:$O$168,'Liste '!$P$2:$P$168,"-",0)</f>
        <v>0</v>
      </c>
      <c r="D88" s="25"/>
      <c r="E88">
        <f>_xlfn.XLOOKUP(D88,'Liste '!$O$2:$O$168,'Liste '!$Q$2:$Q$168,"-",0)</f>
        <v>0</v>
      </c>
      <c r="F88" s="3">
        <f>_xlfn.XLOOKUP(D88,'Liste '!$O$2:$O$168,'Liste '!$R$2:$R$168,"-",0)</f>
        <v>0</v>
      </c>
      <c r="H88" s="3">
        <f t="shared" si="11"/>
        <v>0</v>
      </c>
      <c r="I88" s="3">
        <f t="shared" si="9"/>
        <v>4.41</v>
      </c>
      <c r="J88" s="3">
        <f t="shared" si="10"/>
        <v>99629.559999999707</v>
      </c>
      <c r="K88" s="43">
        <f t="shared" si="6"/>
        <v>99625.149999999703</v>
      </c>
      <c r="M88">
        <f t="shared" si="7"/>
        <v>0</v>
      </c>
      <c r="N88" s="44"/>
      <c r="O88" s="44"/>
      <c r="P88" s="44"/>
      <c r="R88">
        <f t="shared" si="8"/>
        <v>0</v>
      </c>
    </row>
    <row r="89" spans="3:18">
      <c r="C89">
        <f>_xlfn.XLOOKUP(D89,'Liste '!$O$2:$O$168,'Liste '!$P$2:$P$168,"-",0)</f>
        <v>0</v>
      </c>
      <c r="D89" s="25"/>
      <c r="E89">
        <f>_xlfn.XLOOKUP(D89,'Liste '!$O$2:$O$168,'Liste '!$Q$2:$Q$168,"-",0)</f>
        <v>0</v>
      </c>
      <c r="F89" s="3">
        <f>_xlfn.XLOOKUP(D89,'Liste '!$O$2:$O$168,'Liste '!$R$2:$R$168,"-",0)</f>
        <v>0</v>
      </c>
      <c r="H89" s="3">
        <f t="shared" si="11"/>
        <v>0</v>
      </c>
      <c r="I89" s="3">
        <f t="shared" si="9"/>
        <v>4.41</v>
      </c>
      <c r="J89" s="3">
        <f t="shared" si="10"/>
        <v>99625.149999999703</v>
      </c>
      <c r="K89" s="43">
        <f t="shared" si="6"/>
        <v>99620.7399999997</v>
      </c>
      <c r="M89">
        <f t="shared" si="7"/>
        <v>0</v>
      </c>
      <c r="N89" s="44"/>
      <c r="O89" s="44"/>
      <c r="P89" s="44"/>
      <c r="R89">
        <f t="shared" si="8"/>
        <v>0</v>
      </c>
    </row>
    <row r="90" spans="3:18">
      <c r="C90">
        <f>_xlfn.XLOOKUP(D90,'Liste '!$O$2:$O$168,'Liste '!$P$2:$P$168,"-",0)</f>
        <v>0</v>
      </c>
      <c r="D90" s="25"/>
      <c r="E90">
        <f>_xlfn.XLOOKUP(D90,'Liste '!$O$2:$O$168,'Liste '!$Q$2:$Q$168,"-",0)</f>
        <v>0</v>
      </c>
      <c r="F90" s="3">
        <f>_xlfn.XLOOKUP(D90,'Liste '!$O$2:$O$168,'Liste '!$R$2:$R$168,"-",0)</f>
        <v>0</v>
      </c>
      <c r="H90" s="3">
        <f t="shared" si="11"/>
        <v>0</v>
      </c>
      <c r="I90" s="3">
        <f t="shared" si="9"/>
        <v>4.41</v>
      </c>
      <c r="J90" s="3">
        <f t="shared" si="10"/>
        <v>99620.7399999997</v>
      </c>
      <c r="K90" s="43">
        <f t="shared" si="6"/>
        <v>99616.329999999696</v>
      </c>
      <c r="M90">
        <f t="shared" si="7"/>
        <v>0</v>
      </c>
      <c r="N90" s="44"/>
      <c r="O90" s="44"/>
      <c r="P90" s="44"/>
      <c r="R90">
        <f t="shared" si="8"/>
        <v>0</v>
      </c>
    </row>
    <row r="91" spans="3:18">
      <c r="C91">
        <f>_xlfn.XLOOKUP(D91,'Liste '!$O$2:$O$168,'Liste '!$P$2:$P$168,"-",0)</f>
        <v>0</v>
      </c>
      <c r="D91" s="25"/>
      <c r="E91">
        <f>_xlfn.XLOOKUP(D91,'Liste '!$O$2:$O$168,'Liste '!$Q$2:$Q$168,"-",0)</f>
        <v>0</v>
      </c>
      <c r="F91" s="3">
        <f>_xlfn.XLOOKUP(D91,'Liste '!$O$2:$O$168,'Liste '!$R$2:$R$168,"-",0)</f>
        <v>0</v>
      </c>
      <c r="H91" s="3">
        <f t="shared" si="11"/>
        <v>0</v>
      </c>
      <c r="I91" s="3">
        <f t="shared" si="9"/>
        <v>4.41</v>
      </c>
      <c r="J91" s="3">
        <f t="shared" si="10"/>
        <v>99616.329999999696</v>
      </c>
      <c r="K91" s="43">
        <f t="shared" si="6"/>
        <v>99611.919999999693</v>
      </c>
      <c r="M91">
        <f t="shared" si="7"/>
        <v>0</v>
      </c>
      <c r="N91" s="44"/>
      <c r="O91" s="44"/>
      <c r="P91" s="44"/>
      <c r="R91">
        <f t="shared" si="8"/>
        <v>0</v>
      </c>
    </row>
    <row r="92" spans="3:18">
      <c r="C92">
        <f>_xlfn.XLOOKUP(D92,'Liste '!$O$2:$O$168,'Liste '!$P$2:$P$168,"-",0)</f>
        <v>0</v>
      </c>
      <c r="D92" s="25"/>
      <c r="E92">
        <f>_xlfn.XLOOKUP(D92,'Liste '!$O$2:$O$168,'Liste '!$Q$2:$Q$168,"-",0)</f>
        <v>0</v>
      </c>
      <c r="F92" s="3">
        <f>_xlfn.XLOOKUP(D92,'Liste '!$O$2:$O$168,'Liste '!$R$2:$R$168,"-",0)</f>
        <v>0</v>
      </c>
      <c r="H92" s="3">
        <f t="shared" si="11"/>
        <v>0</v>
      </c>
      <c r="I92" s="3">
        <f t="shared" si="9"/>
        <v>4.41</v>
      </c>
      <c r="J92" s="3">
        <f t="shared" si="10"/>
        <v>99611.919999999693</v>
      </c>
      <c r="K92" s="43">
        <f t="shared" si="6"/>
        <v>99607.509999999689</v>
      </c>
      <c r="M92">
        <f t="shared" si="7"/>
        <v>0</v>
      </c>
      <c r="N92" s="44"/>
      <c r="O92" s="44"/>
      <c r="P92" s="44"/>
      <c r="R92">
        <f t="shared" si="8"/>
        <v>0</v>
      </c>
    </row>
    <row r="93" spans="3:18">
      <c r="C93">
        <f>_xlfn.XLOOKUP(D93,'Liste '!$O$2:$O$168,'Liste '!$P$2:$P$168,"-",0)</f>
        <v>0</v>
      </c>
      <c r="D93" s="25"/>
      <c r="E93">
        <f>_xlfn.XLOOKUP(D93,'Liste '!$O$2:$O$168,'Liste '!$Q$2:$Q$168,"-",0)</f>
        <v>0</v>
      </c>
      <c r="F93" s="3">
        <f>_xlfn.XLOOKUP(D93,'Liste '!$O$2:$O$168,'Liste '!$R$2:$R$168,"-",0)</f>
        <v>0</v>
      </c>
      <c r="H93" s="3">
        <f t="shared" si="11"/>
        <v>0</v>
      </c>
      <c r="I93" s="3">
        <f t="shared" si="9"/>
        <v>4.41</v>
      </c>
      <c r="J93" s="3">
        <f t="shared" si="10"/>
        <v>99607.509999999689</v>
      </c>
      <c r="K93" s="43">
        <f t="shared" si="6"/>
        <v>99603.099999999686</v>
      </c>
      <c r="M93">
        <f t="shared" si="7"/>
        <v>0</v>
      </c>
      <c r="N93" s="44"/>
      <c r="O93" s="44"/>
      <c r="P93" s="44"/>
      <c r="R93">
        <f t="shared" si="8"/>
        <v>0</v>
      </c>
    </row>
    <row r="94" spans="3:18">
      <c r="C94">
        <f>_xlfn.XLOOKUP(D94,'Liste '!$O$2:$O$168,'Liste '!$P$2:$P$168,"-",0)</f>
        <v>0</v>
      </c>
      <c r="D94" s="25"/>
      <c r="E94">
        <f>_xlfn.XLOOKUP(D94,'Liste '!$O$2:$O$168,'Liste '!$Q$2:$Q$168,"-",0)</f>
        <v>0</v>
      </c>
      <c r="F94" s="3">
        <f>_xlfn.XLOOKUP(D94,'Liste '!$O$2:$O$168,'Liste '!$R$2:$R$168,"-",0)</f>
        <v>0</v>
      </c>
      <c r="H94" s="3">
        <f>$F$2*$G$2</f>
        <v>4.41</v>
      </c>
      <c r="I94" s="3">
        <f>I93+H94</f>
        <v>8.82</v>
      </c>
      <c r="J94" s="3">
        <f t="shared" si="10"/>
        <v>99603.099999999686</v>
      </c>
      <c r="K94" s="43">
        <f>J94-I94</f>
        <v>99594.279999999679</v>
      </c>
      <c r="M94">
        <f>L94-G94</f>
        <v>0</v>
      </c>
      <c r="N94" s="44"/>
      <c r="O94" s="44"/>
      <c r="P94" s="44"/>
      <c r="R94">
        <f>N94-O94</f>
        <v>0</v>
      </c>
    </row>
    <row r="95" spans="3:18">
      <c r="C95">
        <f>_xlfn.XLOOKUP(D95,'Liste '!$O$2:$O$168,'Liste '!$P$2:$P$168,"-",0)</f>
        <v>0</v>
      </c>
      <c r="D95" s="25"/>
      <c r="E95">
        <f>_xlfn.XLOOKUP(D95,'Liste '!$O$2:$O$168,'Liste '!$Q$2:$Q$168,"-",0)</f>
        <v>0</v>
      </c>
      <c r="F95" s="3">
        <f>_xlfn.XLOOKUP(D95,'Liste '!$O$2:$O$168,'Liste '!$R$2:$R$168,"-",0)</f>
        <v>0</v>
      </c>
      <c r="H95" s="3">
        <f>$F$2*$G$2</f>
        <v>4.41</v>
      </c>
      <c r="I95" s="3">
        <f>I93+H95</f>
        <v>8.82</v>
      </c>
      <c r="J95" s="3">
        <f>K93</f>
        <v>99603.099999999686</v>
      </c>
      <c r="K95" s="43">
        <f t="shared" si="6"/>
        <v>99594.279999999679</v>
      </c>
      <c r="M95">
        <f t="shared" si="7"/>
        <v>0</v>
      </c>
      <c r="N95" s="44"/>
      <c r="O95" s="44"/>
      <c r="P95" s="44"/>
      <c r="R95">
        <f t="shared" si="8"/>
        <v>0</v>
      </c>
    </row>
    <row r="96" spans="3:18">
      <c r="C96">
        <f>_xlfn.XLOOKUP(D96,'Liste '!$O$2:$O$168,'Liste '!$P$2:$P$168,"-",0)</f>
        <v>0</v>
      </c>
      <c r="D96" s="25"/>
      <c r="E96">
        <f>_xlfn.XLOOKUP(D96,'Liste '!$O$2:$O$168,'Liste '!$Q$2:$Q$168,"-",0)</f>
        <v>0</v>
      </c>
      <c r="F96" s="3">
        <f>_xlfn.XLOOKUP(D96,'Liste '!$H$2:$H$168,'Liste '!$K$2:$K$168,"-",0)</f>
        <v>0</v>
      </c>
      <c r="H96" s="3">
        <f t="shared" si="11"/>
        <v>0</v>
      </c>
      <c r="I96" s="3">
        <f t="shared" si="9"/>
        <v>8.82</v>
      </c>
      <c r="J96" s="3">
        <f t="shared" si="10"/>
        <v>99594.279999999679</v>
      </c>
      <c r="K96" s="43">
        <f t="shared" si="6"/>
        <v>99585.459999999672</v>
      </c>
      <c r="M96">
        <f t="shared" si="7"/>
        <v>0</v>
      </c>
      <c r="N96" s="44"/>
      <c r="O96" s="44"/>
      <c r="P96" s="44"/>
      <c r="R96">
        <f t="shared" si="8"/>
        <v>0</v>
      </c>
    </row>
    <row r="97" spans="1:20">
      <c r="A97" s="58"/>
      <c r="B97" s="58"/>
      <c r="C97" s="58">
        <f>_xlfn.XLOOKUP(D97,'Liste '!$H$2:$H$168,'Liste '!$I$2:$I$168,"-",0)</f>
        <v>0</v>
      </c>
      <c r="D97" s="59"/>
      <c r="E97" s="60" t="s">
        <v>81</v>
      </c>
      <c r="F97" s="61"/>
      <c r="G97" s="58"/>
      <c r="H97" s="61">
        <f>SUM(H66:H95)</f>
        <v>8.82</v>
      </c>
      <c r="I97" s="61"/>
      <c r="J97" s="61"/>
      <c r="K97" s="62"/>
      <c r="L97" s="58"/>
      <c r="M97" s="58">
        <f t="shared" si="7"/>
        <v>0</v>
      </c>
      <c r="N97" s="63"/>
      <c r="O97" s="63"/>
      <c r="P97" s="63"/>
      <c r="Q97" s="58"/>
      <c r="R97" s="58">
        <f t="shared" si="8"/>
        <v>0</v>
      </c>
      <c r="S97" s="58"/>
      <c r="T97" s="58"/>
    </row>
    <row r="98" spans="1:20">
      <c r="C98">
        <f>_xlfn.XLOOKUP(D98,'Liste '!$O$2:$O$168,'Liste '!$P$2:$P$168,"-",0)</f>
        <v>0</v>
      </c>
      <c r="E98">
        <f>_xlfn.XLOOKUP(D98,'Liste '!$O$2:$O$168,'Liste '!$Q$2:$Q$168,"-",0)</f>
        <v>0</v>
      </c>
      <c r="F98" s="3">
        <f>_xlfn.XLOOKUP(D98,'Liste '!$O$2:$O$168,'Liste '!$R$2:$R$168,"-",0)</f>
        <v>0</v>
      </c>
      <c r="H98" s="3">
        <f t="shared" si="11"/>
        <v>0</v>
      </c>
      <c r="I98" s="3">
        <f>I96+H98</f>
        <v>8.82</v>
      </c>
      <c r="J98" s="3">
        <f>K96</f>
        <v>99585.459999999672</v>
      </c>
      <c r="K98" s="43">
        <f t="shared" si="6"/>
        <v>99576.639999999665</v>
      </c>
      <c r="M98">
        <f t="shared" si="7"/>
        <v>0</v>
      </c>
      <c r="N98" s="44"/>
      <c r="O98" s="44"/>
      <c r="P98" s="44"/>
      <c r="R98">
        <f t="shared" si="8"/>
        <v>0</v>
      </c>
    </row>
    <row r="99" spans="1:20">
      <c r="C99">
        <f>_xlfn.XLOOKUP(D99,'Liste '!$O$2:$O$168,'Liste '!$P$2:$P$168,"-",0)</f>
        <v>0</v>
      </c>
      <c r="E99">
        <f>_xlfn.XLOOKUP(D99,'Liste '!$O$2:$O$168,'Liste '!$Q$2:$Q$168,"-",0)</f>
        <v>0</v>
      </c>
      <c r="F99" s="3">
        <f>_xlfn.XLOOKUP(D99,'Liste '!$O$2:$O$168,'Liste '!$R$2:$R$168,"-",0)</f>
        <v>0</v>
      </c>
      <c r="H99" s="3">
        <f t="shared" si="11"/>
        <v>0</v>
      </c>
      <c r="I99" s="3">
        <f t="shared" si="9"/>
        <v>8.82</v>
      </c>
      <c r="J99" s="3">
        <f t="shared" si="10"/>
        <v>99576.639999999665</v>
      </c>
      <c r="K99" s="43">
        <f t="shared" si="6"/>
        <v>99567.819999999658</v>
      </c>
      <c r="M99">
        <f t="shared" si="7"/>
        <v>0</v>
      </c>
      <c r="N99" s="44"/>
      <c r="O99" s="44"/>
      <c r="P99" s="44"/>
      <c r="R99">
        <f t="shared" si="8"/>
        <v>0</v>
      </c>
    </row>
    <row r="100" spans="1:20">
      <c r="C100">
        <f>_xlfn.XLOOKUP(D100,'Liste '!$O$2:$O$168,'Liste '!$P$2:$P$168,"-",0)</f>
        <v>0</v>
      </c>
      <c r="D100" s="25"/>
      <c r="E100">
        <f>_xlfn.XLOOKUP(D100,'Liste '!$O$2:$O$168,'Liste '!$Q$2:$Q$168,"-",0)</f>
        <v>0</v>
      </c>
      <c r="F100" s="3">
        <f>_xlfn.XLOOKUP(D100,'Liste '!$O$2:$O$168,'Liste '!$R$2:$R$168,"-",0)</f>
        <v>0</v>
      </c>
      <c r="H100" s="3">
        <f t="shared" si="11"/>
        <v>0</v>
      </c>
      <c r="I100" s="3">
        <f t="shared" si="9"/>
        <v>8.82</v>
      </c>
      <c r="J100" s="3">
        <f t="shared" si="10"/>
        <v>99567.819999999658</v>
      </c>
      <c r="K100" s="43">
        <f t="shared" si="6"/>
        <v>99558.999999999651</v>
      </c>
      <c r="M100">
        <f t="shared" si="7"/>
        <v>0</v>
      </c>
      <c r="N100" s="44"/>
      <c r="O100" s="44"/>
      <c r="P100" s="44"/>
      <c r="R100">
        <f t="shared" si="8"/>
        <v>0</v>
      </c>
    </row>
    <row r="101" spans="1:20">
      <c r="C101">
        <f>_xlfn.XLOOKUP(D101,'Liste '!$O$2:$O$168,'Liste '!$P$2:$P$168,"-",0)</f>
        <v>0</v>
      </c>
      <c r="D101" s="25"/>
      <c r="E101">
        <f>_xlfn.XLOOKUP(D101,'Liste '!$O$2:$O$168,'Liste '!$Q$2:$Q$168,"-",0)</f>
        <v>0</v>
      </c>
      <c r="F101" s="3">
        <f>_xlfn.XLOOKUP(D101,'Liste '!$O$2:$O$168,'Liste '!$R$2:$R$168,"-",0)</f>
        <v>0</v>
      </c>
      <c r="H101" s="3">
        <f t="shared" si="11"/>
        <v>0</v>
      </c>
      <c r="I101" s="3">
        <f t="shared" si="9"/>
        <v>8.82</v>
      </c>
      <c r="J101" s="3">
        <f t="shared" si="10"/>
        <v>99558.999999999651</v>
      </c>
      <c r="K101" s="43">
        <f t="shared" si="6"/>
        <v>99550.179999999644</v>
      </c>
      <c r="M101">
        <f t="shared" si="7"/>
        <v>0</v>
      </c>
      <c r="N101" s="44"/>
      <c r="O101" s="44"/>
      <c r="P101" s="44"/>
      <c r="R101">
        <f t="shared" si="8"/>
        <v>0</v>
      </c>
    </row>
    <row r="102" spans="1:20">
      <c r="C102">
        <f>_xlfn.XLOOKUP(D102,'Liste '!$O$2:$O$168,'Liste '!$P$2:$P$168,"-",0)</f>
        <v>0</v>
      </c>
      <c r="D102" s="25"/>
      <c r="E102">
        <f>_xlfn.XLOOKUP(D102,'Liste '!$O$2:$O$168,'Liste '!$Q$2:$Q$168,"-",0)</f>
        <v>0</v>
      </c>
      <c r="F102" s="3">
        <f>_xlfn.XLOOKUP(D102,'Liste '!$O$2:$O$168,'Liste '!$R$2:$R$168,"-",0)</f>
        <v>0</v>
      </c>
      <c r="H102" s="3">
        <f t="shared" si="11"/>
        <v>0</v>
      </c>
      <c r="I102" s="3">
        <f t="shared" si="9"/>
        <v>8.82</v>
      </c>
      <c r="J102" s="3">
        <f t="shared" si="10"/>
        <v>99550.179999999644</v>
      </c>
      <c r="K102" s="43">
        <f t="shared" si="6"/>
        <v>99541.359999999637</v>
      </c>
      <c r="M102">
        <f t="shared" si="7"/>
        <v>0</v>
      </c>
      <c r="N102" s="44"/>
      <c r="O102" s="44"/>
      <c r="P102" s="44"/>
      <c r="R102">
        <f t="shared" si="8"/>
        <v>0</v>
      </c>
    </row>
    <row r="103" spans="1:20">
      <c r="C103">
        <f>_xlfn.XLOOKUP(D103,'Liste '!$O$2:$O$168,'Liste '!$P$2:$P$168,"-",0)</f>
        <v>0</v>
      </c>
      <c r="D103" s="25"/>
      <c r="E103">
        <f>_xlfn.XLOOKUP(D103,'Liste '!$O$2:$O$168,'Liste '!$Q$2:$Q$168,"-",0)</f>
        <v>0</v>
      </c>
      <c r="F103" s="3">
        <f>_xlfn.XLOOKUP(D103,'Liste '!$O$2:$O$168,'Liste '!$R$2:$R$168,"-",0)</f>
        <v>0</v>
      </c>
      <c r="H103" s="3">
        <f t="shared" si="11"/>
        <v>0</v>
      </c>
      <c r="I103" s="3">
        <f t="shared" si="9"/>
        <v>8.82</v>
      </c>
      <c r="J103" s="3">
        <f t="shared" si="10"/>
        <v>99541.359999999637</v>
      </c>
      <c r="K103" s="43">
        <f t="shared" si="6"/>
        <v>99532.53999999963</v>
      </c>
      <c r="M103">
        <f t="shared" si="7"/>
        <v>0</v>
      </c>
      <c r="N103" s="44"/>
      <c r="O103" s="44"/>
      <c r="P103" s="44"/>
      <c r="R103">
        <f t="shared" si="8"/>
        <v>0</v>
      </c>
    </row>
    <row r="104" spans="1:20">
      <c r="C104">
        <f>_xlfn.XLOOKUP(D104,'Liste '!$O$2:$O$168,'Liste '!$P$2:$P$168,"-",0)</f>
        <v>0</v>
      </c>
      <c r="D104" s="25"/>
      <c r="E104">
        <f>_xlfn.XLOOKUP(D104,'Liste '!$O$2:$O$168,'Liste '!$Q$2:$Q$168,"-",0)</f>
        <v>0</v>
      </c>
      <c r="F104" s="3">
        <f>_xlfn.XLOOKUP(D104,'Liste '!$O$2:$O$168,'Liste '!$R$2:$R$168,"-",0)</f>
        <v>0</v>
      </c>
      <c r="H104" s="3">
        <f t="shared" si="11"/>
        <v>0</v>
      </c>
      <c r="I104" s="3">
        <f t="shared" si="9"/>
        <v>8.82</v>
      </c>
      <c r="J104" s="3">
        <f t="shared" si="10"/>
        <v>99532.53999999963</v>
      </c>
      <c r="K104" s="43">
        <f t="shared" si="6"/>
        <v>99523.719999999623</v>
      </c>
      <c r="M104">
        <f t="shared" si="7"/>
        <v>0</v>
      </c>
      <c r="N104" s="44"/>
      <c r="O104" s="44"/>
      <c r="P104" s="44"/>
      <c r="R104">
        <f t="shared" si="8"/>
        <v>0</v>
      </c>
    </row>
    <row r="105" spans="1:20">
      <c r="C105">
        <f>_xlfn.XLOOKUP(D105,'Liste '!$O$2:$O$168,'Liste '!$P$2:$P$168,"-",0)</f>
        <v>0</v>
      </c>
      <c r="D105" s="25"/>
      <c r="E105">
        <f>_xlfn.XLOOKUP(D105,'Liste '!$O$2:$O$168,'Liste '!$Q$2:$Q$168,"-",0)</f>
        <v>0</v>
      </c>
      <c r="F105" s="3">
        <f>_xlfn.XLOOKUP(D105,'Liste '!$O$2:$O$168,'Liste '!$R$2:$R$168,"-",0)</f>
        <v>0</v>
      </c>
      <c r="H105" s="3">
        <f t="shared" si="11"/>
        <v>0</v>
      </c>
      <c r="I105" s="3">
        <f t="shared" si="9"/>
        <v>8.82</v>
      </c>
      <c r="J105" s="3">
        <f t="shared" si="10"/>
        <v>99523.719999999623</v>
      </c>
      <c r="K105" s="43">
        <f t="shared" si="6"/>
        <v>99514.899999999616</v>
      </c>
      <c r="M105">
        <f t="shared" si="7"/>
        <v>0</v>
      </c>
      <c r="N105" s="44"/>
      <c r="O105" s="44"/>
      <c r="P105" s="44"/>
      <c r="R105">
        <f t="shared" si="8"/>
        <v>0</v>
      </c>
    </row>
    <row r="106" spans="1:20">
      <c r="C106">
        <f>_xlfn.XLOOKUP(D106,'Liste '!$O$2:$O$168,'Liste '!$P$2:$P$168,"-",0)</f>
        <v>0</v>
      </c>
      <c r="D106" s="25"/>
      <c r="E106">
        <f>_xlfn.XLOOKUP(D106,'Liste '!$O$2:$O$168,'Liste '!$Q$2:$Q$168,"-",0)</f>
        <v>0</v>
      </c>
      <c r="F106" s="3">
        <f>_xlfn.XLOOKUP(D106,'Liste '!$O$2:$O$168,'Liste '!$R$2:$R$168,"-",0)</f>
        <v>0</v>
      </c>
      <c r="H106" s="3">
        <f t="shared" si="11"/>
        <v>0</v>
      </c>
      <c r="I106" s="3">
        <f t="shared" si="9"/>
        <v>8.82</v>
      </c>
      <c r="J106" s="3">
        <f t="shared" si="10"/>
        <v>99514.899999999616</v>
      </c>
      <c r="K106" s="43">
        <f t="shared" si="6"/>
        <v>99506.079999999609</v>
      </c>
      <c r="M106">
        <f t="shared" si="7"/>
        <v>0</v>
      </c>
      <c r="N106" s="44"/>
      <c r="O106" s="44"/>
      <c r="P106" s="44"/>
      <c r="R106">
        <f t="shared" si="8"/>
        <v>0</v>
      </c>
    </row>
    <row r="107" spans="1:20">
      <c r="C107">
        <f>_xlfn.XLOOKUP(D107,'Liste '!$O$2:$O$168,'Liste '!$P$2:$P$168,"-",0)</f>
        <v>0</v>
      </c>
      <c r="D107" s="25"/>
      <c r="E107">
        <f>_xlfn.XLOOKUP(D107,'Liste '!$O$2:$O$168,'Liste '!$Q$2:$Q$168,"-",0)</f>
        <v>0</v>
      </c>
      <c r="F107" s="3">
        <f>_xlfn.XLOOKUP(D107,'Liste '!$O$2:$O$168,'Liste '!$R$2:$R$168,"-",0)</f>
        <v>0</v>
      </c>
      <c r="H107" s="3">
        <f t="shared" si="11"/>
        <v>0</v>
      </c>
      <c r="I107" s="3">
        <f t="shared" si="9"/>
        <v>8.82</v>
      </c>
      <c r="J107" s="3">
        <f t="shared" si="10"/>
        <v>99506.079999999609</v>
      </c>
      <c r="K107" s="43">
        <f t="shared" si="6"/>
        <v>99497.259999999602</v>
      </c>
      <c r="M107">
        <f t="shared" si="7"/>
        <v>0</v>
      </c>
      <c r="N107" s="44"/>
      <c r="O107" s="44"/>
      <c r="P107" s="44"/>
      <c r="R107">
        <f t="shared" si="8"/>
        <v>0</v>
      </c>
    </row>
    <row r="108" spans="1:20">
      <c r="C108">
        <f>_xlfn.XLOOKUP(D108,'Liste '!$O$2:$O$168,'Liste '!$P$2:$P$168,"-",0)</f>
        <v>0</v>
      </c>
      <c r="D108" s="25"/>
      <c r="E108">
        <f>_xlfn.XLOOKUP(D108,'Liste '!$O$2:$O$168,'Liste '!$Q$2:$Q$168,"-",0)</f>
        <v>0</v>
      </c>
      <c r="F108" s="3">
        <f>_xlfn.XLOOKUP(D108,'Liste '!$O$2:$O$168,'Liste '!$R$2:$R$168,"-",0)</f>
        <v>0</v>
      </c>
      <c r="H108" s="3">
        <f t="shared" si="11"/>
        <v>0</v>
      </c>
      <c r="I108" s="3">
        <f t="shared" si="9"/>
        <v>8.82</v>
      </c>
      <c r="J108" s="3">
        <f t="shared" si="10"/>
        <v>99497.259999999602</v>
      </c>
      <c r="K108" s="43">
        <f t="shared" si="6"/>
        <v>99488.439999999595</v>
      </c>
      <c r="M108">
        <f t="shared" si="7"/>
        <v>0</v>
      </c>
      <c r="N108" s="44"/>
      <c r="O108" s="44"/>
      <c r="P108" s="44"/>
      <c r="R108">
        <f t="shared" si="8"/>
        <v>0</v>
      </c>
    </row>
    <row r="109" spans="1:20">
      <c r="C109">
        <f>_xlfn.XLOOKUP(D109,'Liste '!$O$2:$O$168,'Liste '!$P$2:$P$168,"-",0)</f>
        <v>0</v>
      </c>
      <c r="D109" s="25"/>
      <c r="E109">
        <f>_xlfn.XLOOKUP(D109,'Liste '!$O$2:$O$168,'Liste '!$Q$2:$Q$168,"-",0)</f>
        <v>0</v>
      </c>
      <c r="F109" s="3">
        <f>_xlfn.XLOOKUP(D109,'Liste '!$O$2:$O$168,'Liste '!$R$2:$R$168,"-",0)</f>
        <v>0</v>
      </c>
      <c r="H109" s="3">
        <f t="shared" si="11"/>
        <v>0</v>
      </c>
      <c r="I109" s="3">
        <f t="shared" si="9"/>
        <v>8.82</v>
      </c>
      <c r="J109" s="3">
        <f t="shared" si="10"/>
        <v>99488.439999999595</v>
      </c>
      <c r="K109" s="43">
        <f t="shared" si="6"/>
        <v>99479.619999999588</v>
      </c>
      <c r="M109">
        <f t="shared" si="7"/>
        <v>0</v>
      </c>
      <c r="N109" s="44"/>
      <c r="O109" s="44"/>
      <c r="P109" s="44"/>
      <c r="R109">
        <f t="shared" si="8"/>
        <v>0</v>
      </c>
    </row>
    <row r="110" spans="1:20">
      <c r="C110">
        <f>_xlfn.XLOOKUP(D110,'Liste '!$O$2:$O$168,'Liste '!$P$2:$P$168,"-",0)</f>
        <v>0</v>
      </c>
      <c r="D110" s="25"/>
      <c r="E110">
        <f>_xlfn.XLOOKUP(D110,'Liste '!$O$2:$O$168,'Liste '!$Q$2:$Q$168,"-",0)</f>
        <v>0</v>
      </c>
      <c r="F110" s="3">
        <f>_xlfn.XLOOKUP(D110,'Liste '!$O$2:$O$168,'Liste '!$R$2:$R$168,"-",0)</f>
        <v>0</v>
      </c>
      <c r="H110" s="3">
        <f t="shared" si="11"/>
        <v>0</v>
      </c>
      <c r="I110" s="3">
        <f t="shared" si="9"/>
        <v>8.82</v>
      </c>
      <c r="J110" s="3">
        <f t="shared" si="10"/>
        <v>99479.619999999588</v>
      </c>
      <c r="K110" s="43">
        <f t="shared" si="6"/>
        <v>99470.799999999581</v>
      </c>
      <c r="M110">
        <f t="shared" si="7"/>
        <v>0</v>
      </c>
      <c r="N110" s="44"/>
      <c r="O110" s="44"/>
      <c r="P110" s="44"/>
      <c r="R110">
        <f t="shared" si="8"/>
        <v>0</v>
      </c>
    </row>
    <row r="111" spans="1:20">
      <c r="C111">
        <f>_xlfn.XLOOKUP(D111,'Liste '!$O$2:$O$168,'Liste '!$P$2:$P$168,"-",0)</f>
        <v>0</v>
      </c>
      <c r="D111" s="25"/>
      <c r="E111">
        <f>_xlfn.XLOOKUP(D111,'Liste '!$O$2:$O$168,'Liste '!$Q$2:$Q$168,"-",0)</f>
        <v>0</v>
      </c>
      <c r="F111" s="3">
        <f>_xlfn.XLOOKUP(D111,'Liste '!$O$2:$O$168,'Liste '!$R$2:$R$168,"-",0)</f>
        <v>0</v>
      </c>
      <c r="H111" s="3">
        <f t="shared" si="11"/>
        <v>0</v>
      </c>
      <c r="I111" s="3">
        <f t="shared" si="9"/>
        <v>8.82</v>
      </c>
      <c r="J111" s="3">
        <f t="shared" si="10"/>
        <v>99470.799999999581</v>
      </c>
      <c r="K111" s="43">
        <f t="shared" si="6"/>
        <v>99461.979999999574</v>
      </c>
      <c r="M111">
        <f t="shared" si="7"/>
        <v>0</v>
      </c>
      <c r="N111" s="44"/>
      <c r="O111" s="44"/>
      <c r="P111" s="44"/>
      <c r="R111">
        <f t="shared" si="8"/>
        <v>0</v>
      </c>
    </row>
    <row r="112" spans="1:20">
      <c r="C112">
        <f>_xlfn.XLOOKUP(D112,'Liste '!$O$2:$O$168,'Liste '!$P$2:$P$168,"-",0)</f>
        <v>0</v>
      </c>
      <c r="D112" s="25"/>
      <c r="E112">
        <f>_xlfn.XLOOKUP(D112,'Liste '!$O$2:$O$168,'Liste '!$Q$2:$Q$168,"-",0)</f>
        <v>0</v>
      </c>
      <c r="F112" s="3">
        <f>_xlfn.XLOOKUP(D112,'Liste '!$O$2:$O$168,'Liste '!$R$2:$R$168,"-",0)</f>
        <v>0</v>
      </c>
      <c r="H112" s="3">
        <f t="shared" si="11"/>
        <v>0</v>
      </c>
      <c r="I112" s="3">
        <f t="shared" si="9"/>
        <v>8.82</v>
      </c>
      <c r="J112" s="3">
        <f t="shared" si="10"/>
        <v>99461.979999999574</v>
      </c>
      <c r="K112" s="43">
        <f t="shared" si="6"/>
        <v>99453.159999999567</v>
      </c>
      <c r="M112">
        <f t="shared" si="7"/>
        <v>0</v>
      </c>
      <c r="N112" s="44"/>
      <c r="O112" s="44"/>
      <c r="P112" s="44"/>
      <c r="R112">
        <f t="shared" si="8"/>
        <v>0</v>
      </c>
    </row>
    <row r="113" spans="3:18">
      <c r="C113">
        <f>_xlfn.XLOOKUP(D113,'Liste '!$O$2:$O$168,'Liste '!$P$2:$P$168,"-",0)</f>
        <v>0</v>
      </c>
      <c r="D113" s="25"/>
      <c r="E113">
        <f>_xlfn.XLOOKUP(D113,'Liste '!$O$2:$O$168,'Liste '!$Q$2:$Q$168,"-",0)</f>
        <v>0</v>
      </c>
      <c r="F113" s="3">
        <f>_xlfn.XLOOKUP(D113,'Liste '!$O$2:$O$168,'Liste '!$R$2:$R$168,"-",0)</f>
        <v>0</v>
      </c>
      <c r="H113" s="3">
        <f t="shared" si="11"/>
        <v>0</v>
      </c>
      <c r="I113" s="3">
        <f t="shared" si="9"/>
        <v>8.82</v>
      </c>
      <c r="J113" s="3">
        <f t="shared" si="10"/>
        <v>99453.159999999567</v>
      </c>
      <c r="K113" s="43">
        <f t="shared" si="6"/>
        <v>99444.33999999956</v>
      </c>
      <c r="M113">
        <f t="shared" si="7"/>
        <v>0</v>
      </c>
      <c r="N113" s="44"/>
      <c r="O113" s="44"/>
      <c r="P113" s="44"/>
      <c r="R113">
        <f t="shared" si="8"/>
        <v>0</v>
      </c>
    </row>
    <row r="114" spans="3:18">
      <c r="C114">
        <f>_xlfn.XLOOKUP(D114,'Liste '!$O$2:$O$168,'Liste '!$P$2:$P$168,"-",0)</f>
        <v>0</v>
      </c>
      <c r="D114" s="25"/>
      <c r="E114">
        <f>_xlfn.XLOOKUP(D114,'Liste '!$O$2:$O$168,'Liste '!$Q$2:$Q$168,"-",0)</f>
        <v>0</v>
      </c>
      <c r="F114" s="3">
        <f>_xlfn.XLOOKUP(D114,'Liste '!$O$2:$O$168,'Liste '!$R$2:$R$168,"-",0)</f>
        <v>0</v>
      </c>
      <c r="H114" s="3">
        <f t="shared" si="11"/>
        <v>0</v>
      </c>
      <c r="I114" s="3">
        <f t="shared" si="9"/>
        <v>8.82</v>
      </c>
      <c r="J114" s="3">
        <f t="shared" si="10"/>
        <v>99444.33999999956</v>
      </c>
      <c r="K114" s="43">
        <f t="shared" si="6"/>
        <v>99435.519999999553</v>
      </c>
      <c r="M114">
        <f t="shared" si="7"/>
        <v>0</v>
      </c>
      <c r="N114" s="44"/>
      <c r="O114" s="44"/>
      <c r="P114" s="44"/>
      <c r="R114">
        <f t="shared" si="8"/>
        <v>0</v>
      </c>
    </row>
    <row r="115" spans="3:18">
      <c r="C115">
        <f>_xlfn.XLOOKUP(D115,'Liste '!$O$2:$O$168,'Liste '!$P$2:$P$168,"-",0)</f>
        <v>0</v>
      </c>
      <c r="D115" s="25"/>
      <c r="E115">
        <f>_xlfn.XLOOKUP(D115,'Liste '!$O$2:$O$168,'Liste '!$Q$2:$Q$168,"-",0)</f>
        <v>0</v>
      </c>
      <c r="F115" s="3">
        <f>_xlfn.XLOOKUP(D115,'Liste '!$O$2:$O$168,'Liste '!$R$2:$R$168,"-",0)</f>
        <v>0</v>
      </c>
      <c r="H115" s="3">
        <f t="shared" si="11"/>
        <v>0</v>
      </c>
      <c r="I115" s="3">
        <f t="shared" si="9"/>
        <v>8.82</v>
      </c>
      <c r="J115" s="3">
        <f t="shared" si="10"/>
        <v>99435.519999999553</v>
      </c>
      <c r="K115" s="43">
        <f t="shared" si="6"/>
        <v>99426.699999999546</v>
      </c>
      <c r="M115">
        <f t="shared" si="7"/>
        <v>0</v>
      </c>
      <c r="N115" s="44"/>
      <c r="O115" s="44"/>
      <c r="P115" s="44"/>
      <c r="R115">
        <f t="shared" si="8"/>
        <v>0</v>
      </c>
    </row>
    <row r="116" spans="3:18">
      <c r="C116">
        <f>_xlfn.XLOOKUP(D116,'Liste '!$O$2:$O$168,'Liste '!$P$2:$P$168,"-",0)</f>
        <v>0</v>
      </c>
      <c r="D116" s="25"/>
      <c r="E116">
        <f>_xlfn.XLOOKUP(D116,'Liste '!$O$2:$O$168,'Liste '!$Q$2:$Q$168,"-",0)</f>
        <v>0</v>
      </c>
      <c r="F116" s="3">
        <f>_xlfn.XLOOKUP(D116,'Liste '!$O$2:$O$168,'Liste '!$R$2:$R$168,"-",0)</f>
        <v>0</v>
      </c>
      <c r="H116" s="3">
        <f t="shared" si="11"/>
        <v>0</v>
      </c>
      <c r="I116" s="3">
        <f t="shared" si="9"/>
        <v>8.82</v>
      </c>
      <c r="J116" s="3">
        <f t="shared" si="10"/>
        <v>99426.699999999546</v>
      </c>
      <c r="K116" s="43">
        <f t="shared" si="6"/>
        <v>99417.879999999539</v>
      </c>
      <c r="M116">
        <f t="shared" si="7"/>
        <v>0</v>
      </c>
      <c r="N116" s="44"/>
      <c r="O116" s="44"/>
      <c r="P116" s="44"/>
      <c r="R116">
        <f t="shared" si="8"/>
        <v>0</v>
      </c>
    </row>
    <row r="117" spans="3:18">
      <c r="C117">
        <f>_xlfn.XLOOKUP(D117,'Liste '!$O$2:$O$168,'Liste '!$P$2:$P$168,"-",0)</f>
        <v>0</v>
      </c>
      <c r="D117" s="25"/>
      <c r="E117">
        <f>_xlfn.XLOOKUP(D117,'Liste '!$O$2:$O$168,'Liste '!$Q$2:$Q$168,"-",0)</f>
        <v>0</v>
      </c>
      <c r="F117" s="3">
        <f>_xlfn.XLOOKUP(D117,'Liste '!$O$2:$O$168,'Liste '!$R$2:$R$168,"-",0)</f>
        <v>0</v>
      </c>
      <c r="H117" s="3">
        <f t="shared" si="11"/>
        <v>0</v>
      </c>
      <c r="I117" s="3">
        <f t="shared" si="9"/>
        <v>8.82</v>
      </c>
      <c r="J117" s="3">
        <f t="shared" si="10"/>
        <v>99417.879999999539</v>
      </c>
      <c r="K117" s="43">
        <f t="shared" si="6"/>
        <v>99409.059999999532</v>
      </c>
      <c r="M117">
        <f t="shared" si="7"/>
        <v>0</v>
      </c>
      <c r="N117" s="44"/>
      <c r="O117" s="44"/>
      <c r="P117" s="44"/>
      <c r="R117">
        <f t="shared" si="8"/>
        <v>0</v>
      </c>
    </row>
    <row r="118" spans="3:18">
      <c r="C118">
        <f>_xlfn.XLOOKUP(D118,'Liste '!$O$2:$O$168,'Liste '!$P$2:$P$168,"-",0)</f>
        <v>0</v>
      </c>
      <c r="D118" s="25"/>
      <c r="E118">
        <f>_xlfn.XLOOKUP(D118,'Liste '!$O$2:$O$168,'Liste '!$Q$2:$Q$168,"-",0)</f>
        <v>0</v>
      </c>
      <c r="F118" s="3">
        <f>_xlfn.XLOOKUP(D118,'Liste '!$O$2:$O$168,'Liste '!$R$2:$R$168,"-",0)</f>
        <v>0</v>
      </c>
      <c r="H118" s="3">
        <f t="shared" si="11"/>
        <v>0</v>
      </c>
      <c r="I118" s="3">
        <f t="shared" si="9"/>
        <v>8.82</v>
      </c>
      <c r="J118" s="3">
        <f t="shared" si="10"/>
        <v>99409.059999999532</v>
      </c>
      <c r="K118" s="43">
        <f t="shared" si="6"/>
        <v>99400.239999999525</v>
      </c>
      <c r="M118">
        <f t="shared" si="7"/>
        <v>0</v>
      </c>
      <c r="N118" s="44"/>
      <c r="O118" s="44"/>
      <c r="P118" s="44"/>
      <c r="R118">
        <f t="shared" si="8"/>
        <v>0</v>
      </c>
    </row>
    <row r="119" spans="3:18">
      <c r="C119">
        <f>_xlfn.XLOOKUP(D119,'Liste '!$O$2:$O$168,'Liste '!$P$2:$P$168,"-",0)</f>
        <v>0</v>
      </c>
      <c r="D119" s="25"/>
      <c r="E119">
        <f>_xlfn.XLOOKUP(D119,'Liste '!$O$2:$O$168,'Liste '!$Q$2:$Q$168,"-",0)</f>
        <v>0</v>
      </c>
      <c r="F119" s="3">
        <f>_xlfn.XLOOKUP(D119,'Liste '!$O$2:$O$168,'Liste '!$R$2:$R$168,"-",0)</f>
        <v>0</v>
      </c>
      <c r="H119" s="3">
        <f t="shared" si="11"/>
        <v>0</v>
      </c>
      <c r="I119" s="3">
        <f t="shared" si="9"/>
        <v>8.82</v>
      </c>
      <c r="J119" s="3">
        <f t="shared" si="10"/>
        <v>99400.239999999525</v>
      </c>
      <c r="K119" s="43">
        <f t="shared" si="6"/>
        <v>99391.419999999518</v>
      </c>
      <c r="M119">
        <f t="shared" si="7"/>
        <v>0</v>
      </c>
      <c r="N119" s="44"/>
      <c r="O119" s="44"/>
      <c r="P119" s="44"/>
      <c r="R119">
        <f t="shared" si="8"/>
        <v>0</v>
      </c>
    </row>
    <row r="120" spans="3:18">
      <c r="C120">
        <f>_xlfn.XLOOKUP(D120,'Liste '!$O$2:$O$168,'Liste '!$P$2:$P$168,"-",0)</f>
        <v>0</v>
      </c>
      <c r="D120" s="25"/>
      <c r="E120">
        <f>_xlfn.XLOOKUP(D120,'Liste '!$O$2:$O$168,'Liste '!$Q$2:$Q$168,"-",0)</f>
        <v>0</v>
      </c>
      <c r="F120" s="3">
        <f>_xlfn.XLOOKUP(D120,'Liste '!$O$2:$O$168,'Liste '!$R$2:$R$168,"-",0)</f>
        <v>0</v>
      </c>
      <c r="H120" s="3">
        <f t="shared" si="11"/>
        <v>0</v>
      </c>
      <c r="I120" s="3">
        <f t="shared" si="9"/>
        <v>8.82</v>
      </c>
      <c r="J120" s="3">
        <f t="shared" si="10"/>
        <v>99391.419999999518</v>
      </c>
      <c r="K120" s="43">
        <f t="shared" si="6"/>
        <v>99382.599999999511</v>
      </c>
      <c r="M120">
        <f t="shared" si="7"/>
        <v>0</v>
      </c>
      <c r="N120" s="44"/>
      <c r="O120" s="44"/>
      <c r="P120" s="44"/>
      <c r="R120">
        <f t="shared" si="8"/>
        <v>0</v>
      </c>
    </row>
    <row r="121" spans="3:18">
      <c r="C121">
        <f>_xlfn.XLOOKUP(D121,'Liste '!$O$2:$O$168,'Liste '!$P$2:$P$168,"-",0)</f>
        <v>0</v>
      </c>
      <c r="D121" s="25"/>
      <c r="E121">
        <f>_xlfn.XLOOKUP(D121,'Liste '!$O$2:$O$168,'Liste '!$Q$2:$Q$168,"-",0)</f>
        <v>0</v>
      </c>
      <c r="F121" s="3">
        <f>_xlfn.XLOOKUP(D121,'Liste '!$O$2:$O$168,'Liste '!$R$2:$R$168,"-",0)</f>
        <v>0</v>
      </c>
      <c r="H121" s="3">
        <f t="shared" si="11"/>
        <v>0</v>
      </c>
      <c r="I121" s="3">
        <f t="shared" si="9"/>
        <v>8.82</v>
      </c>
      <c r="J121" s="3">
        <f t="shared" si="10"/>
        <v>99382.599999999511</v>
      </c>
      <c r="K121" s="43">
        <f t="shared" si="6"/>
        <v>99373.779999999504</v>
      </c>
      <c r="M121">
        <f t="shared" si="7"/>
        <v>0</v>
      </c>
      <c r="N121" s="44"/>
      <c r="O121" s="44"/>
      <c r="P121" s="44"/>
      <c r="R121">
        <f t="shared" si="8"/>
        <v>0</v>
      </c>
    </row>
    <row r="122" spans="3:18">
      <c r="C122">
        <f>_xlfn.XLOOKUP(D122,'Liste '!$O$2:$O$168,'Liste '!$P$2:$P$168,"-",0)</f>
        <v>0</v>
      </c>
      <c r="D122" s="25"/>
      <c r="E122">
        <f>_xlfn.XLOOKUP(D122,'Liste '!$O$2:$O$168,'Liste '!$Q$2:$Q$168,"-",0)</f>
        <v>0</v>
      </c>
      <c r="F122" s="3">
        <f>_xlfn.XLOOKUP(D122,'Liste '!$O$2:$O$168,'Liste '!$R$2:$R$168,"-",0)</f>
        <v>0</v>
      </c>
      <c r="H122" s="3">
        <f t="shared" si="11"/>
        <v>0</v>
      </c>
      <c r="I122" s="3">
        <f t="shared" si="9"/>
        <v>8.82</v>
      </c>
      <c r="J122" s="3">
        <f t="shared" si="10"/>
        <v>99373.779999999504</v>
      </c>
      <c r="K122" s="43">
        <f t="shared" si="6"/>
        <v>99364.959999999497</v>
      </c>
      <c r="M122">
        <f t="shared" si="7"/>
        <v>0</v>
      </c>
      <c r="N122" s="44"/>
      <c r="O122" s="44"/>
      <c r="P122" s="44"/>
      <c r="R122">
        <f t="shared" si="8"/>
        <v>0</v>
      </c>
    </row>
    <row r="123" spans="3:18">
      <c r="C123">
        <f>_xlfn.XLOOKUP(D123,'Liste '!$O$2:$O$168,'Liste '!$P$2:$P$168,"-",0)</f>
        <v>0</v>
      </c>
      <c r="D123" s="25"/>
      <c r="E123">
        <f>_xlfn.XLOOKUP(D123,'Liste '!$O$2:$O$168,'Liste '!$Q$2:$Q$168,"-",0)</f>
        <v>0</v>
      </c>
      <c r="F123" s="3">
        <f>_xlfn.XLOOKUP(D123,'Liste '!$O$2:$O$168,'Liste '!$R$2:$R$168,"-",0)</f>
        <v>0</v>
      </c>
      <c r="H123" s="3">
        <f t="shared" si="11"/>
        <v>0</v>
      </c>
      <c r="I123" s="3">
        <f t="shared" si="9"/>
        <v>8.82</v>
      </c>
      <c r="J123" s="3">
        <f t="shared" si="10"/>
        <v>99364.959999999497</v>
      </c>
      <c r="K123" s="43">
        <f t="shared" si="6"/>
        <v>99356.13999999949</v>
      </c>
      <c r="M123">
        <f t="shared" si="7"/>
        <v>0</v>
      </c>
      <c r="N123" s="44"/>
      <c r="O123" s="44"/>
      <c r="P123" s="44"/>
      <c r="R123">
        <f t="shared" si="8"/>
        <v>0</v>
      </c>
    </row>
    <row r="124" spans="3:18">
      <c r="C124">
        <f>_xlfn.XLOOKUP(D124,'Liste '!$O$2:$O$168,'Liste '!$P$2:$P$168,"-",0)</f>
        <v>0</v>
      </c>
      <c r="D124" s="25"/>
      <c r="E124">
        <f>_xlfn.XLOOKUP(D124,'Liste '!$O$2:$O$168,'Liste '!$Q$2:$Q$168,"-",0)</f>
        <v>0</v>
      </c>
      <c r="F124" s="3">
        <f>_xlfn.XLOOKUP(D124,'Liste '!$O$2:$O$168,'Liste '!$R$2:$R$168,"-",0)</f>
        <v>0</v>
      </c>
      <c r="H124" s="3">
        <f t="shared" si="11"/>
        <v>0</v>
      </c>
      <c r="I124" s="3">
        <f t="shared" si="9"/>
        <v>8.82</v>
      </c>
      <c r="J124" s="3">
        <f t="shared" si="10"/>
        <v>99356.13999999949</v>
      </c>
      <c r="K124" s="43">
        <f t="shared" si="6"/>
        <v>99347.319999999483</v>
      </c>
      <c r="M124">
        <f t="shared" si="7"/>
        <v>0</v>
      </c>
      <c r="N124" s="44"/>
      <c r="O124" s="44"/>
      <c r="P124" s="44"/>
      <c r="R124">
        <f t="shared" si="8"/>
        <v>0</v>
      </c>
    </row>
    <row r="125" spans="3:18">
      <c r="C125">
        <f>_xlfn.XLOOKUP(D125,'Liste '!$O$2:$O$168,'Liste '!$P$2:$P$168,"-",0)</f>
        <v>0</v>
      </c>
      <c r="D125" s="25"/>
      <c r="E125">
        <f>_xlfn.XLOOKUP(D125,'Liste '!$O$2:$O$168,'Liste '!$Q$2:$Q$168,"-",0)</f>
        <v>0</v>
      </c>
      <c r="F125" s="3">
        <f>_xlfn.XLOOKUP(D125,'Liste '!$O$2:$O$168,'Liste '!$R$2:$R$168,"-",0)</f>
        <v>0</v>
      </c>
      <c r="H125" s="3">
        <f t="shared" si="11"/>
        <v>0</v>
      </c>
      <c r="I125" s="3">
        <f>I124+H125</f>
        <v>8.82</v>
      </c>
      <c r="J125" s="3">
        <f t="shared" si="10"/>
        <v>99347.319999999483</v>
      </c>
      <c r="K125" s="43">
        <f>J125-I125</f>
        <v>99338.499999999476</v>
      </c>
      <c r="M125">
        <f>L125-G125</f>
        <v>0</v>
      </c>
      <c r="N125" s="44"/>
      <c r="O125" s="44"/>
      <c r="P125" s="44"/>
      <c r="R125">
        <f>N125-O125</f>
        <v>0</v>
      </c>
    </row>
    <row r="126" spans="3:18">
      <c r="C126">
        <f>_xlfn.XLOOKUP(D126,'Liste '!$O$2:$O$168,'Liste '!$P$2:$P$168,"-",0)</f>
        <v>0</v>
      </c>
      <c r="D126" s="25"/>
      <c r="E126">
        <f>_xlfn.XLOOKUP(D126,'Liste '!$O$2:$O$168,'Liste '!$Q$2:$Q$168,"-",0)</f>
        <v>0</v>
      </c>
      <c r="F126" s="3">
        <f>_xlfn.XLOOKUP(D126,'Liste '!$O$2:$O$168,'Liste '!$R$2:$R$168,"-",0)</f>
        <v>0</v>
      </c>
      <c r="H126" s="3">
        <f t="shared" si="11"/>
        <v>0</v>
      </c>
      <c r="I126" s="3">
        <f>I124+H126</f>
        <v>8.82</v>
      </c>
      <c r="J126" s="3">
        <f>K124</f>
        <v>99347.319999999483</v>
      </c>
      <c r="K126" s="43">
        <f t="shared" si="6"/>
        <v>99338.499999999476</v>
      </c>
      <c r="M126">
        <f t="shared" si="7"/>
        <v>0</v>
      </c>
      <c r="N126" s="44"/>
      <c r="O126" s="44"/>
      <c r="P126" s="44"/>
      <c r="R126">
        <f t="shared" si="8"/>
        <v>0</v>
      </c>
    </row>
    <row r="127" spans="3:18">
      <c r="C127">
        <f>_xlfn.XLOOKUP(D127,'Liste '!$O$2:$O$168,'Liste '!$P$2:$P$168,"-",0)</f>
        <v>0</v>
      </c>
      <c r="D127" s="25"/>
      <c r="E127">
        <f>_xlfn.XLOOKUP(D127,'Liste '!$O$2:$O$168,'Liste '!$Q$2:$Q$168,"-",0)</f>
        <v>0</v>
      </c>
      <c r="F127" s="3">
        <f>_xlfn.XLOOKUP(D127,'Liste '!$O$2:$O$168,'Liste '!$R$2:$R$168,"-",0)</f>
        <v>0</v>
      </c>
      <c r="H127" s="3">
        <f t="shared" si="11"/>
        <v>0</v>
      </c>
      <c r="I127" s="3">
        <f t="shared" si="9"/>
        <v>8.82</v>
      </c>
      <c r="J127" s="3">
        <f t="shared" si="10"/>
        <v>99338.499999999476</v>
      </c>
      <c r="K127" s="43">
        <f t="shared" si="6"/>
        <v>99329.679999999469</v>
      </c>
      <c r="M127">
        <f t="shared" si="7"/>
        <v>0</v>
      </c>
      <c r="N127" s="44"/>
      <c r="O127" s="44"/>
      <c r="P127" s="44"/>
      <c r="R127">
        <f t="shared" si="8"/>
        <v>0</v>
      </c>
    </row>
    <row r="128" spans="3:18">
      <c r="C128">
        <f>_xlfn.XLOOKUP(D128,'Liste '!$O$2:$O$168,'Liste '!$P$2:$P$168,"-",0)</f>
        <v>0</v>
      </c>
      <c r="D128" s="25"/>
      <c r="E128">
        <f>_xlfn.XLOOKUP(D128,'Liste '!$O$2:$O$168,'Liste '!$Q$2:$Q$168,"-",0)</f>
        <v>0</v>
      </c>
      <c r="F128" s="3">
        <f>_xlfn.XLOOKUP(D128,'Liste '!$H$2:$H$168,'Liste '!$K$2:$K$168,"-",0)</f>
        <v>0</v>
      </c>
      <c r="H128" s="3">
        <f t="shared" si="11"/>
        <v>0</v>
      </c>
      <c r="I128" s="3">
        <f t="shared" si="9"/>
        <v>8.82</v>
      </c>
      <c r="J128" s="3">
        <f t="shared" si="10"/>
        <v>99329.679999999469</v>
      </c>
      <c r="K128" s="43">
        <f t="shared" si="6"/>
        <v>99320.859999999462</v>
      </c>
      <c r="M128">
        <f t="shared" si="7"/>
        <v>0</v>
      </c>
      <c r="N128" s="44"/>
      <c r="O128" s="44"/>
      <c r="P128" s="44"/>
      <c r="R128">
        <f t="shared" si="8"/>
        <v>0</v>
      </c>
    </row>
    <row r="129" spans="1:20">
      <c r="A129" s="58"/>
      <c r="B129" s="58"/>
      <c r="C129" s="58">
        <f>_xlfn.XLOOKUP(D129,'Liste '!$H$2:$H$168,'Liste '!$I$2:$I$168,"-",0)</f>
        <v>0</v>
      </c>
      <c r="D129" s="59"/>
      <c r="E129" s="60" t="s">
        <v>82</v>
      </c>
      <c r="F129" s="61"/>
      <c r="G129" s="58"/>
      <c r="H129" s="61">
        <f>SUM(H98:H128)</f>
        <v>0</v>
      </c>
      <c r="I129" s="61"/>
      <c r="J129" s="61"/>
      <c r="K129" s="62"/>
      <c r="L129" s="58"/>
      <c r="M129" s="58"/>
      <c r="N129" s="63"/>
      <c r="O129" s="63"/>
      <c r="P129" s="63"/>
      <c r="Q129" s="58"/>
      <c r="R129" s="58"/>
      <c r="S129" s="58"/>
      <c r="T129" s="58"/>
    </row>
    <row r="130" spans="1:20">
      <c r="C130">
        <f>_xlfn.XLOOKUP(D130,'Liste '!$O$2:$O$168,'Liste '!$P$2:$P$168,"-",0)</f>
        <v>0</v>
      </c>
      <c r="E130">
        <f>_xlfn.XLOOKUP(D130,'Liste '!$O$2:$O$168,'Liste '!$Q$2:$Q$168,"-",0)</f>
        <v>0</v>
      </c>
      <c r="F130" s="3">
        <f>_xlfn.XLOOKUP(D130,'Liste '!$O$2:$O$168,'Liste '!$R$2:$R$168,"-",0)</f>
        <v>0</v>
      </c>
      <c r="H130" s="3">
        <f t="shared" si="11"/>
        <v>0</v>
      </c>
      <c r="I130" s="3">
        <f>I128+H130</f>
        <v>8.82</v>
      </c>
      <c r="J130" s="3">
        <f>K128</f>
        <v>99320.859999999462</v>
      </c>
      <c r="K130" s="43">
        <f t="shared" si="6"/>
        <v>99312.039999999455</v>
      </c>
      <c r="M130">
        <f t="shared" si="7"/>
        <v>0</v>
      </c>
      <c r="N130" s="44"/>
      <c r="O130" s="44"/>
      <c r="P130" s="44"/>
      <c r="R130">
        <f t="shared" si="8"/>
        <v>0</v>
      </c>
    </row>
    <row r="131" spans="1:20">
      <c r="C131">
        <f>_xlfn.XLOOKUP(D131,'Liste '!$O$2:$O$168,'Liste '!$P$2:$P$168,"-",0)</f>
        <v>0</v>
      </c>
      <c r="E131">
        <f>_xlfn.XLOOKUP(D131,'Liste '!$O$2:$O$168,'Liste '!$Q$2:$Q$168,"-",0)</f>
        <v>0</v>
      </c>
      <c r="F131" s="3">
        <f>_xlfn.XLOOKUP(D131,'Liste '!$O$2:$O$168,'Liste '!$R$2:$R$168,"-",0)</f>
        <v>0</v>
      </c>
      <c r="H131" s="3">
        <f t="shared" si="11"/>
        <v>0</v>
      </c>
      <c r="I131" s="3">
        <f t="shared" si="9"/>
        <v>8.82</v>
      </c>
      <c r="J131" s="3">
        <f t="shared" si="10"/>
        <v>99312.039999999455</v>
      </c>
      <c r="K131" s="43">
        <f t="shared" si="6"/>
        <v>99303.219999999448</v>
      </c>
      <c r="M131">
        <f t="shared" si="7"/>
        <v>0</v>
      </c>
      <c r="N131" s="44"/>
      <c r="O131" s="44"/>
      <c r="P131" s="44"/>
      <c r="R131">
        <f t="shared" si="8"/>
        <v>0</v>
      </c>
    </row>
    <row r="132" spans="1:20">
      <c r="C132">
        <f>_xlfn.XLOOKUP(D132,'Liste '!$O$2:$O$168,'Liste '!$P$2:$P$168,"-",0)</f>
        <v>0</v>
      </c>
      <c r="D132" s="25"/>
      <c r="E132">
        <f>_xlfn.XLOOKUP(D132,'Liste '!$O$2:$O$168,'Liste '!$Q$2:$Q$168,"-",0)</f>
        <v>0</v>
      </c>
      <c r="F132" s="3">
        <f>_xlfn.XLOOKUP(D132,'Liste '!$O$2:$O$168,'Liste '!$R$2:$R$168,"-",0)</f>
        <v>0</v>
      </c>
      <c r="H132" s="3">
        <f t="shared" si="11"/>
        <v>0</v>
      </c>
      <c r="I132" s="3">
        <f t="shared" si="9"/>
        <v>8.82</v>
      </c>
      <c r="J132" s="3">
        <f t="shared" si="10"/>
        <v>99303.219999999448</v>
      </c>
      <c r="K132" s="43">
        <f t="shared" ref="K132:K195" si="12">J132-I132</f>
        <v>99294.399999999441</v>
      </c>
      <c r="M132">
        <f t="shared" ref="M132:M195" si="13">L132-G132</f>
        <v>0</v>
      </c>
      <c r="N132" s="44"/>
      <c r="O132" s="44"/>
      <c r="P132" s="44"/>
      <c r="R132">
        <f t="shared" ref="R132:R195" si="14">N132-O132</f>
        <v>0</v>
      </c>
    </row>
    <row r="133" spans="1:20">
      <c r="C133">
        <f>_xlfn.XLOOKUP(D133,'Liste '!$O$2:$O$168,'Liste '!$P$2:$P$168,"-",0)</f>
        <v>0</v>
      </c>
      <c r="D133" s="25"/>
      <c r="E133">
        <f>_xlfn.XLOOKUP(D133,'Liste '!$O$2:$O$168,'Liste '!$Q$2:$Q$168,"-",0)</f>
        <v>0</v>
      </c>
      <c r="F133" s="3">
        <f>_xlfn.XLOOKUP(D133,'Liste '!$O$2:$O$168,'Liste '!$R$2:$R$168,"-",0)</f>
        <v>0</v>
      </c>
      <c r="H133" s="3">
        <f t="shared" si="11"/>
        <v>0</v>
      </c>
      <c r="I133" s="3">
        <f t="shared" si="9"/>
        <v>8.82</v>
      </c>
      <c r="J133" s="3">
        <f t="shared" si="10"/>
        <v>99294.399999999441</v>
      </c>
      <c r="K133" s="43">
        <f t="shared" si="12"/>
        <v>99285.579999999434</v>
      </c>
      <c r="M133">
        <f t="shared" si="13"/>
        <v>0</v>
      </c>
      <c r="N133" s="44"/>
      <c r="O133" s="44"/>
      <c r="P133" s="44"/>
      <c r="R133">
        <f t="shared" si="14"/>
        <v>0</v>
      </c>
    </row>
    <row r="134" spans="1:20">
      <c r="C134">
        <f>_xlfn.XLOOKUP(D134,'Liste '!$O$2:$O$168,'Liste '!$P$2:$P$168,"-",0)</f>
        <v>0</v>
      </c>
      <c r="D134" s="25"/>
      <c r="E134">
        <f>_xlfn.XLOOKUP(D134,'Liste '!$O$2:$O$168,'Liste '!$Q$2:$Q$168,"-",0)</f>
        <v>0</v>
      </c>
      <c r="F134" s="3">
        <f>_xlfn.XLOOKUP(D134,'Liste '!$O$2:$O$168,'Liste '!$R$2:$R$168,"-",0)</f>
        <v>0</v>
      </c>
      <c r="H134" s="3">
        <f t="shared" si="11"/>
        <v>0</v>
      </c>
      <c r="I134" s="3">
        <f t="shared" ref="I134:I197" si="15">I133+H134</f>
        <v>8.82</v>
      </c>
      <c r="J134" s="3">
        <f t="shared" ref="J134:J197" si="16">K133</f>
        <v>99285.579999999434</v>
      </c>
      <c r="K134" s="43">
        <f t="shared" si="12"/>
        <v>99276.759999999427</v>
      </c>
      <c r="M134">
        <f t="shared" si="13"/>
        <v>0</v>
      </c>
      <c r="N134" s="44"/>
      <c r="O134" s="44"/>
      <c r="P134" s="44"/>
      <c r="R134">
        <f t="shared" si="14"/>
        <v>0</v>
      </c>
    </row>
    <row r="135" spans="1:20">
      <c r="C135">
        <f>_xlfn.XLOOKUP(D135,'Liste '!$O$2:$O$168,'Liste '!$P$2:$P$168,"-",0)</f>
        <v>0</v>
      </c>
      <c r="D135" s="25"/>
      <c r="E135">
        <f>_xlfn.XLOOKUP(D135,'Liste '!$O$2:$O$168,'Liste '!$Q$2:$Q$168,"-",0)</f>
        <v>0</v>
      </c>
      <c r="F135" s="3">
        <f>_xlfn.XLOOKUP(D135,'Liste '!$O$2:$O$168,'Liste '!$R$2:$R$168,"-",0)</f>
        <v>0</v>
      </c>
      <c r="H135" s="3">
        <f t="shared" ref="H135:H198" si="17">F135*G135</f>
        <v>0</v>
      </c>
      <c r="I135" s="3">
        <f t="shared" si="15"/>
        <v>8.82</v>
      </c>
      <c r="J135" s="3">
        <f t="shared" si="16"/>
        <v>99276.759999999427</v>
      </c>
      <c r="K135" s="43">
        <f t="shared" si="12"/>
        <v>99267.93999999942</v>
      </c>
      <c r="M135">
        <f t="shared" si="13"/>
        <v>0</v>
      </c>
      <c r="N135" s="44"/>
      <c r="O135" s="44"/>
      <c r="P135" s="44"/>
      <c r="R135">
        <f t="shared" si="14"/>
        <v>0</v>
      </c>
    </row>
    <row r="136" spans="1:20">
      <c r="C136">
        <f>_xlfn.XLOOKUP(D136,'Liste '!$O$2:$O$168,'Liste '!$P$2:$P$168,"-",0)</f>
        <v>0</v>
      </c>
      <c r="D136" s="25"/>
      <c r="E136">
        <f>_xlfn.XLOOKUP(D136,'Liste '!$O$2:$O$168,'Liste '!$Q$2:$Q$168,"-",0)</f>
        <v>0</v>
      </c>
      <c r="F136" s="3">
        <f>_xlfn.XLOOKUP(D136,'Liste '!$O$2:$O$168,'Liste '!$R$2:$R$168,"-",0)</f>
        <v>0</v>
      </c>
      <c r="H136" s="3">
        <f t="shared" si="17"/>
        <v>0</v>
      </c>
      <c r="I136" s="3">
        <f t="shared" si="15"/>
        <v>8.82</v>
      </c>
      <c r="J136" s="3">
        <f t="shared" si="16"/>
        <v>99267.93999999942</v>
      </c>
      <c r="K136" s="43">
        <f t="shared" si="12"/>
        <v>99259.119999999413</v>
      </c>
      <c r="M136">
        <f t="shared" si="13"/>
        <v>0</v>
      </c>
      <c r="N136" s="44"/>
      <c r="O136" s="44"/>
      <c r="P136" s="44"/>
      <c r="R136">
        <f t="shared" si="14"/>
        <v>0</v>
      </c>
    </row>
    <row r="137" spans="1:20">
      <c r="C137">
        <f>_xlfn.XLOOKUP(D137,'Liste '!$O$2:$O$168,'Liste '!$P$2:$P$168,"-",0)</f>
        <v>0</v>
      </c>
      <c r="D137" s="25"/>
      <c r="E137">
        <f>_xlfn.XLOOKUP(D137,'Liste '!$O$2:$O$168,'Liste '!$Q$2:$Q$168,"-",0)</f>
        <v>0</v>
      </c>
      <c r="F137" s="3">
        <f>_xlfn.XLOOKUP(D137,'Liste '!$O$2:$O$168,'Liste '!$R$2:$R$168,"-",0)</f>
        <v>0</v>
      </c>
      <c r="H137" s="3">
        <f t="shared" si="17"/>
        <v>0</v>
      </c>
      <c r="I137" s="3">
        <f t="shared" si="15"/>
        <v>8.82</v>
      </c>
      <c r="J137" s="3">
        <f t="shared" si="16"/>
        <v>99259.119999999413</v>
      </c>
      <c r="K137" s="43">
        <f t="shared" si="12"/>
        <v>99250.299999999406</v>
      </c>
      <c r="M137">
        <f t="shared" si="13"/>
        <v>0</v>
      </c>
      <c r="N137" s="44"/>
      <c r="O137" s="44"/>
      <c r="P137" s="44"/>
      <c r="R137">
        <f t="shared" si="14"/>
        <v>0</v>
      </c>
    </row>
    <row r="138" spans="1:20">
      <c r="C138">
        <f>_xlfn.XLOOKUP(D138,'Liste '!$O$2:$O$168,'Liste '!$P$2:$P$168,"-",0)</f>
        <v>0</v>
      </c>
      <c r="D138" s="25"/>
      <c r="E138">
        <f>_xlfn.XLOOKUP(D138,'Liste '!$O$2:$O$168,'Liste '!$Q$2:$Q$168,"-",0)</f>
        <v>0</v>
      </c>
      <c r="F138" s="3">
        <f>_xlfn.XLOOKUP(D138,'Liste '!$O$2:$O$168,'Liste '!$R$2:$R$168,"-",0)</f>
        <v>0</v>
      </c>
      <c r="H138" s="3">
        <f t="shared" si="17"/>
        <v>0</v>
      </c>
      <c r="I138" s="3">
        <f t="shared" si="15"/>
        <v>8.82</v>
      </c>
      <c r="J138" s="3">
        <f t="shared" si="16"/>
        <v>99250.299999999406</v>
      </c>
      <c r="K138" s="43">
        <f t="shared" si="12"/>
        <v>99241.479999999399</v>
      </c>
      <c r="M138">
        <f t="shared" si="13"/>
        <v>0</v>
      </c>
      <c r="N138" s="44"/>
      <c r="O138" s="44"/>
      <c r="P138" s="44"/>
      <c r="R138">
        <f t="shared" si="14"/>
        <v>0</v>
      </c>
    </row>
    <row r="139" spans="1:20">
      <c r="C139">
        <f>_xlfn.XLOOKUP(D139,'Liste '!$O$2:$O$168,'Liste '!$P$2:$P$168,"-",0)</f>
        <v>0</v>
      </c>
      <c r="D139" s="25"/>
      <c r="E139">
        <f>_xlfn.XLOOKUP(D139,'Liste '!$O$2:$O$168,'Liste '!$Q$2:$Q$168,"-",0)</f>
        <v>0</v>
      </c>
      <c r="F139" s="3">
        <f>_xlfn.XLOOKUP(D139,'Liste '!$O$2:$O$168,'Liste '!$R$2:$R$168,"-",0)</f>
        <v>0</v>
      </c>
      <c r="H139" s="3">
        <f t="shared" si="17"/>
        <v>0</v>
      </c>
      <c r="I139" s="3">
        <f t="shared" si="15"/>
        <v>8.82</v>
      </c>
      <c r="J139" s="3">
        <f t="shared" si="16"/>
        <v>99241.479999999399</v>
      </c>
      <c r="K139" s="43">
        <f t="shared" si="12"/>
        <v>99232.659999999392</v>
      </c>
      <c r="M139">
        <f t="shared" si="13"/>
        <v>0</v>
      </c>
      <c r="N139" s="44"/>
      <c r="O139" s="44"/>
      <c r="P139" s="44"/>
      <c r="R139">
        <f t="shared" si="14"/>
        <v>0</v>
      </c>
    </row>
    <row r="140" spans="1:20">
      <c r="C140">
        <f>_xlfn.XLOOKUP(D140,'Liste '!$O$2:$O$168,'Liste '!$P$2:$P$168,"-",0)</f>
        <v>0</v>
      </c>
      <c r="D140" s="25"/>
      <c r="E140">
        <f>_xlfn.XLOOKUP(D140,'Liste '!$O$2:$O$168,'Liste '!$Q$2:$Q$168,"-",0)</f>
        <v>0</v>
      </c>
      <c r="F140" s="3">
        <f>_xlfn.XLOOKUP(D140,'Liste '!$O$2:$O$168,'Liste '!$R$2:$R$168,"-",0)</f>
        <v>0</v>
      </c>
      <c r="H140" s="3">
        <f t="shared" si="17"/>
        <v>0</v>
      </c>
      <c r="I140" s="3">
        <f t="shared" si="15"/>
        <v>8.82</v>
      </c>
      <c r="J140" s="3">
        <f t="shared" si="16"/>
        <v>99232.659999999392</v>
      </c>
      <c r="K140" s="43">
        <f t="shared" si="12"/>
        <v>99223.839999999385</v>
      </c>
      <c r="M140">
        <f t="shared" si="13"/>
        <v>0</v>
      </c>
      <c r="N140" s="44"/>
      <c r="O140" s="44"/>
      <c r="P140" s="44"/>
      <c r="R140">
        <f t="shared" si="14"/>
        <v>0</v>
      </c>
    </row>
    <row r="141" spans="1:20">
      <c r="C141">
        <f>_xlfn.XLOOKUP(D141,'Liste '!$O$2:$O$168,'Liste '!$P$2:$P$168,"-",0)</f>
        <v>0</v>
      </c>
      <c r="D141" s="25"/>
      <c r="E141">
        <f>_xlfn.XLOOKUP(D141,'Liste '!$O$2:$O$168,'Liste '!$Q$2:$Q$168,"-",0)</f>
        <v>0</v>
      </c>
      <c r="F141" s="3">
        <f>_xlfn.XLOOKUP(D141,'Liste '!$O$2:$O$168,'Liste '!$R$2:$R$168,"-",0)</f>
        <v>0</v>
      </c>
      <c r="H141" s="3">
        <f t="shared" si="17"/>
        <v>0</v>
      </c>
      <c r="I141" s="3">
        <f t="shared" si="15"/>
        <v>8.82</v>
      </c>
      <c r="J141" s="3">
        <f t="shared" si="16"/>
        <v>99223.839999999385</v>
      </c>
      <c r="K141" s="43">
        <f t="shared" si="12"/>
        <v>99215.019999999378</v>
      </c>
      <c r="M141">
        <f t="shared" si="13"/>
        <v>0</v>
      </c>
      <c r="N141" s="44"/>
      <c r="O141" s="44"/>
      <c r="P141" s="44"/>
      <c r="R141">
        <f t="shared" si="14"/>
        <v>0</v>
      </c>
    </row>
    <row r="142" spans="1:20">
      <c r="C142">
        <f>_xlfn.XLOOKUP(D142,'Liste '!$O$2:$O$168,'Liste '!$P$2:$P$168,"-",0)</f>
        <v>0</v>
      </c>
      <c r="D142" s="25"/>
      <c r="E142">
        <f>_xlfn.XLOOKUP(D142,'Liste '!$O$2:$O$168,'Liste '!$Q$2:$Q$168,"-",0)</f>
        <v>0</v>
      </c>
      <c r="F142" s="3">
        <f>_xlfn.XLOOKUP(D142,'Liste '!$O$2:$O$168,'Liste '!$R$2:$R$168,"-",0)</f>
        <v>0</v>
      </c>
      <c r="H142" s="3">
        <f t="shared" si="17"/>
        <v>0</v>
      </c>
      <c r="I142" s="3">
        <f t="shared" si="15"/>
        <v>8.82</v>
      </c>
      <c r="J142" s="3">
        <f t="shared" si="16"/>
        <v>99215.019999999378</v>
      </c>
      <c r="K142" s="43">
        <f t="shared" si="12"/>
        <v>99206.199999999371</v>
      </c>
      <c r="M142">
        <f t="shared" si="13"/>
        <v>0</v>
      </c>
      <c r="N142" s="44"/>
      <c r="O142" s="44"/>
      <c r="P142" s="44"/>
      <c r="R142">
        <f t="shared" si="14"/>
        <v>0</v>
      </c>
    </row>
    <row r="143" spans="1:20">
      <c r="C143">
        <f>_xlfn.XLOOKUP(D143,'Liste '!$O$2:$O$168,'Liste '!$P$2:$P$168,"-",0)</f>
        <v>0</v>
      </c>
      <c r="D143" s="25"/>
      <c r="E143">
        <f>_xlfn.XLOOKUP(D143,'Liste '!$O$2:$O$168,'Liste '!$Q$2:$Q$168,"-",0)</f>
        <v>0</v>
      </c>
      <c r="F143" s="3">
        <f>_xlfn.XLOOKUP(D143,'Liste '!$O$2:$O$168,'Liste '!$R$2:$R$168,"-",0)</f>
        <v>0</v>
      </c>
      <c r="H143" s="3">
        <f t="shared" si="17"/>
        <v>0</v>
      </c>
      <c r="I143" s="3">
        <f t="shared" si="15"/>
        <v>8.82</v>
      </c>
      <c r="J143" s="3">
        <f t="shared" si="16"/>
        <v>99206.199999999371</v>
      </c>
      <c r="K143" s="43">
        <f t="shared" si="12"/>
        <v>99197.379999999364</v>
      </c>
      <c r="M143">
        <f t="shared" si="13"/>
        <v>0</v>
      </c>
      <c r="N143" s="44"/>
      <c r="O143" s="44"/>
      <c r="P143" s="44"/>
      <c r="R143">
        <f t="shared" si="14"/>
        <v>0</v>
      </c>
    </row>
    <row r="144" spans="1:20">
      <c r="C144">
        <f>_xlfn.XLOOKUP(D144,'Liste '!$O$2:$O$168,'Liste '!$P$2:$P$168,"-",0)</f>
        <v>0</v>
      </c>
      <c r="D144" s="25"/>
      <c r="E144">
        <f>_xlfn.XLOOKUP(D144,'Liste '!$O$2:$O$168,'Liste '!$Q$2:$Q$168,"-",0)</f>
        <v>0</v>
      </c>
      <c r="F144" s="3">
        <f>_xlfn.XLOOKUP(D144,'Liste '!$O$2:$O$168,'Liste '!$R$2:$R$168,"-",0)</f>
        <v>0</v>
      </c>
      <c r="H144" s="3">
        <f t="shared" si="17"/>
        <v>0</v>
      </c>
      <c r="I144" s="3">
        <f t="shared" si="15"/>
        <v>8.82</v>
      </c>
      <c r="J144" s="3">
        <f t="shared" si="16"/>
        <v>99197.379999999364</v>
      </c>
      <c r="K144" s="43">
        <f t="shared" si="12"/>
        <v>99188.559999999357</v>
      </c>
      <c r="M144">
        <f t="shared" si="13"/>
        <v>0</v>
      </c>
      <c r="N144" s="44"/>
      <c r="O144" s="44"/>
      <c r="P144" s="44"/>
      <c r="R144">
        <f t="shared" si="14"/>
        <v>0</v>
      </c>
    </row>
    <row r="145" spans="3:18">
      <c r="C145">
        <f>_xlfn.XLOOKUP(D145,'Liste '!$O$2:$O$168,'Liste '!$P$2:$P$168,"-",0)</f>
        <v>0</v>
      </c>
      <c r="D145" s="25"/>
      <c r="E145">
        <f>_xlfn.XLOOKUP(D145,'Liste '!$O$2:$O$168,'Liste '!$Q$2:$Q$168,"-",0)</f>
        <v>0</v>
      </c>
      <c r="F145" s="3">
        <f>_xlfn.XLOOKUP(D145,'Liste '!$O$2:$O$168,'Liste '!$R$2:$R$168,"-",0)</f>
        <v>0</v>
      </c>
      <c r="H145" s="3">
        <f t="shared" si="17"/>
        <v>0</v>
      </c>
      <c r="I145" s="3">
        <f t="shared" si="15"/>
        <v>8.82</v>
      </c>
      <c r="J145" s="3">
        <f t="shared" si="16"/>
        <v>99188.559999999357</v>
      </c>
      <c r="K145" s="43">
        <f t="shared" si="12"/>
        <v>99179.73999999935</v>
      </c>
      <c r="M145">
        <f t="shared" si="13"/>
        <v>0</v>
      </c>
      <c r="N145" s="44"/>
      <c r="O145" s="44"/>
      <c r="P145" s="44"/>
      <c r="R145">
        <f t="shared" si="14"/>
        <v>0</v>
      </c>
    </row>
    <row r="146" spans="3:18">
      <c r="C146">
        <f>_xlfn.XLOOKUP(D146,'Liste '!$O$2:$O$168,'Liste '!$P$2:$P$168,"-",0)</f>
        <v>0</v>
      </c>
      <c r="D146" s="25"/>
      <c r="E146">
        <f>_xlfn.XLOOKUP(D146,'Liste '!$O$2:$O$168,'Liste '!$Q$2:$Q$168,"-",0)</f>
        <v>0</v>
      </c>
      <c r="F146" s="3">
        <f>_xlfn.XLOOKUP(D146,'Liste '!$O$2:$O$168,'Liste '!$R$2:$R$168,"-",0)</f>
        <v>0</v>
      </c>
      <c r="H146" s="3">
        <f t="shared" si="17"/>
        <v>0</v>
      </c>
      <c r="I146" s="3">
        <f t="shared" si="15"/>
        <v>8.82</v>
      </c>
      <c r="J146" s="3">
        <f t="shared" si="16"/>
        <v>99179.73999999935</v>
      </c>
      <c r="K146" s="43">
        <f t="shared" si="12"/>
        <v>99170.919999999343</v>
      </c>
      <c r="M146">
        <f t="shared" si="13"/>
        <v>0</v>
      </c>
      <c r="N146" s="44"/>
      <c r="O146" s="44"/>
      <c r="P146" s="44"/>
      <c r="R146">
        <f t="shared" si="14"/>
        <v>0</v>
      </c>
    </row>
    <row r="147" spans="3:18">
      <c r="C147">
        <f>_xlfn.XLOOKUP(D147,'Liste '!$O$2:$O$168,'Liste '!$P$2:$P$168,"-",0)</f>
        <v>0</v>
      </c>
      <c r="D147" s="25"/>
      <c r="E147">
        <f>_xlfn.XLOOKUP(D147,'Liste '!$O$2:$O$168,'Liste '!$Q$2:$Q$168,"-",0)</f>
        <v>0</v>
      </c>
      <c r="F147" s="3">
        <f>_xlfn.XLOOKUP(D147,'Liste '!$O$2:$O$168,'Liste '!$R$2:$R$168,"-",0)</f>
        <v>0</v>
      </c>
      <c r="H147" s="3">
        <f t="shared" si="17"/>
        <v>0</v>
      </c>
      <c r="I147" s="3">
        <f t="shared" si="15"/>
        <v>8.82</v>
      </c>
      <c r="J147" s="3">
        <f t="shared" si="16"/>
        <v>99170.919999999343</v>
      </c>
      <c r="K147" s="43">
        <f t="shared" si="12"/>
        <v>99162.099999999336</v>
      </c>
      <c r="M147">
        <f t="shared" si="13"/>
        <v>0</v>
      </c>
      <c r="N147" s="44"/>
      <c r="O147" s="44"/>
      <c r="P147" s="44"/>
      <c r="R147">
        <f t="shared" si="14"/>
        <v>0</v>
      </c>
    </row>
    <row r="148" spans="3:18">
      <c r="C148">
        <f>_xlfn.XLOOKUP(D148,'Liste '!$O$2:$O$168,'Liste '!$P$2:$P$168,"-",0)</f>
        <v>0</v>
      </c>
      <c r="D148" s="25"/>
      <c r="E148">
        <f>_xlfn.XLOOKUP(D148,'Liste '!$O$2:$O$168,'Liste '!$Q$2:$Q$168,"-",0)</f>
        <v>0</v>
      </c>
      <c r="F148" s="3">
        <f>_xlfn.XLOOKUP(D148,'Liste '!$O$2:$O$168,'Liste '!$R$2:$R$168,"-",0)</f>
        <v>0</v>
      </c>
      <c r="H148" s="3">
        <f t="shared" si="17"/>
        <v>0</v>
      </c>
      <c r="I148" s="3">
        <f t="shared" si="15"/>
        <v>8.82</v>
      </c>
      <c r="J148" s="3">
        <f t="shared" si="16"/>
        <v>99162.099999999336</v>
      </c>
      <c r="K148" s="43">
        <f t="shared" si="12"/>
        <v>99153.279999999329</v>
      </c>
      <c r="M148">
        <f t="shared" si="13"/>
        <v>0</v>
      </c>
      <c r="N148" s="44"/>
      <c r="O148" s="44"/>
      <c r="P148" s="44"/>
      <c r="R148">
        <f t="shared" si="14"/>
        <v>0</v>
      </c>
    </row>
    <row r="149" spans="3:18">
      <c r="C149">
        <f>_xlfn.XLOOKUP(D149,'Liste '!$O$2:$O$168,'Liste '!$P$2:$P$168,"-",0)</f>
        <v>0</v>
      </c>
      <c r="D149" s="25"/>
      <c r="E149">
        <f>_xlfn.XLOOKUP(D149,'Liste '!$O$2:$O$168,'Liste '!$Q$2:$Q$168,"-",0)</f>
        <v>0</v>
      </c>
      <c r="F149" s="3">
        <f>_xlfn.XLOOKUP(D149,'Liste '!$O$2:$O$168,'Liste '!$R$2:$R$168,"-",0)</f>
        <v>0</v>
      </c>
      <c r="H149" s="3">
        <f t="shared" si="17"/>
        <v>0</v>
      </c>
      <c r="I149" s="3">
        <f t="shared" si="15"/>
        <v>8.82</v>
      </c>
      <c r="J149" s="3">
        <f t="shared" si="16"/>
        <v>99153.279999999329</v>
      </c>
      <c r="K149" s="43">
        <f t="shared" si="12"/>
        <v>99144.459999999322</v>
      </c>
      <c r="M149">
        <f t="shared" si="13"/>
        <v>0</v>
      </c>
      <c r="N149" s="44"/>
      <c r="O149" s="44"/>
      <c r="P149" s="44"/>
      <c r="R149">
        <f t="shared" si="14"/>
        <v>0</v>
      </c>
    </row>
    <row r="150" spans="3:18">
      <c r="C150">
        <f>_xlfn.XLOOKUP(D150,'Liste '!$O$2:$O$168,'Liste '!$P$2:$P$168,"-",0)</f>
        <v>0</v>
      </c>
      <c r="D150" s="25"/>
      <c r="E150">
        <f>_xlfn.XLOOKUP(D150,'Liste '!$O$2:$O$168,'Liste '!$Q$2:$Q$168,"-",0)</f>
        <v>0</v>
      </c>
      <c r="F150" s="3">
        <f>_xlfn.XLOOKUP(D150,'Liste '!$O$2:$O$168,'Liste '!$R$2:$R$168,"-",0)</f>
        <v>0</v>
      </c>
      <c r="H150" s="3">
        <f t="shared" si="17"/>
        <v>0</v>
      </c>
      <c r="I150" s="3">
        <f t="shared" si="15"/>
        <v>8.82</v>
      </c>
      <c r="J150" s="3">
        <f t="shared" si="16"/>
        <v>99144.459999999322</v>
      </c>
      <c r="K150" s="43">
        <f t="shared" si="12"/>
        <v>99135.639999999315</v>
      </c>
      <c r="M150">
        <f t="shared" si="13"/>
        <v>0</v>
      </c>
      <c r="N150" s="44"/>
      <c r="O150" s="44"/>
      <c r="P150" s="44"/>
      <c r="R150">
        <f t="shared" si="14"/>
        <v>0</v>
      </c>
    </row>
    <row r="151" spans="3:18">
      <c r="C151">
        <f>_xlfn.XLOOKUP(D151,'Liste '!$O$2:$O$168,'Liste '!$P$2:$P$168,"-",0)</f>
        <v>0</v>
      </c>
      <c r="D151" s="25"/>
      <c r="E151">
        <f>_xlfn.XLOOKUP(D151,'Liste '!$O$2:$O$168,'Liste '!$Q$2:$Q$168,"-",0)</f>
        <v>0</v>
      </c>
      <c r="F151" s="3">
        <f>_xlfn.XLOOKUP(D151,'Liste '!$O$2:$O$168,'Liste '!$R$2:$R$168,"-",0)</f>
        <v>0</v>
      </c>
      <c r="H151" s="3">
        <f t="shared" si="17"/>
        <v>0</v>
      </c>
      <c r="I151" s="3">
        <f t="shared" si="15"/>
        <v>8.82</v>
      </c>
      <c r="J151" s="3">
        <f t="shared" si="16"/>
        <v>99135.639999999315</v>
      </c>
      <c r="K151" s="43">
        <f t="shared" si="12"/>
        <v>99126.819999999308</v>
      </c>
      <c r="M151">
        <f t="shared" si="13"/>
        <v>0</v>
      </c>
      <c r="N151" s="44"/>
      <c r="O151" s="44"/>
      <c r="P151" s="44"/>
      <c r="R151">
        <f t="shared" si="14"/>
        <v>0</v>
      </c>
    </row>
    <row r="152" spans="3:18">
      <c r="C152">
        <f>_xlfn.XLOOKUP(D152,'Liste '!$O$2:$O$168,'Liste '!$P$2:$P$168,"-",0)</f>
        <v>0</v>
      </c>
      <c r="D152" s="25"/>
      <c r="E152">
        <f>_xlfn.XLOOKUP(D152,'Liste '!$O$2:$O$168,'Liste '!$Q$2:$Q$168,"-",0)</f>
        <v>0</v>
      </c>
      <c r="F152" s="3">
        <f>_xlfn.XLOOKUP(D152,'Liste '!$O$2:$O$168,'Liste '!$R$2:$R$168,"-",0)</f>
        <v>0</v>
      </c>
      <c r="H152" s="3">
        <f t="shared" si="17"/>
        <v>0</v>
      </c>
      <c r="I152" s="3">
        <f t="shared" si="15"/>
        <v>8.82</v>
      </c>
      <c r="J152" s="3">
        <f t="shared" si="16"/>
        <v>99126.819999999308</v>
      </c>
      <c r="K152" s="43">
        <f t="shared" si="12"/>
        <v>99117.999999999302</v>
      </c>
      <c r="M152">
        <f t="shared" si="13"/>
        <v>0</v>
      </c>
      <c r="N152" s="44"/>
      <c r="O152" s="44"/>
      <c r="P152" s="44"/>
      <c r="R152">
        <f t="shared" si="14"/>
        <v>0</v>
      </c>
    </row>
    <row r="153" spans="3:18">
      <c r="C153">
        <f>_xlfn.XLOOKUP(D153,'Liste '!$O$2:$O$168,'Liste '!$P$2:$P$168,"-",0)</f>
        <v>0</v>
      </c>
      <c r="D153" s="25"/>
      <c r="E153">
        <f>_xlfn.XLOOKUP(D153,'Liste '!$O$2:$O$168,'Liste '!$Q$2:$Q$168,"-",0)</f>
        <v>0</v>
      </c>
      <c r="F153" s="3">
        <f>_xlfn.XLOOKUP(D153,'Liste '!$O$2:$O$168,'Liste '!$R$2:$R$168,"-",0)</f>
        <v>0</v>
      </c>
      <c r="H153" s="3">
        <f t="shared" si="17"/>
        <v>0</v>
      </c>
      <c r="I153" s="3">
        <f t="shared" si="15"/>
        <v>8.82</v>
      </c>
      <c r="J153" s="3">
        <f t="shared" si="16"/>
        <v>99117.999999999302</v>
      </c>
      <c r="K153" s="43">
        <f t="shared" si="12"/>
        <v>99109.179999999295</v>
      </c>
      <c r="M153">
        <f t="shared" si="13"/>
        <v>0</v>
      </c>
      <c r="N153" s="44"/>
      <c r="O153" s="44"/>
      <c r="P153" s="44"/>
      <c r="R153">
        <f t="shared" si="14"/>
        <v>0</v>
      </c>
    </row>
    <row r="154" spans="3:18">
      <c r="C154">
        <f>_xlfn.XLOOKUP(D154,'Liste '!$O$2:$O$168,'Liste '!$P$2:$P$168,"-",0)</f>
        <v>0</v>
      </c>
      <c r="D154" s="25"/>
      <c r="E154">
        <f>_xlfn.XLOOKUP(D154,'Liste '!$O$2:$O$168,'Liste '!$Q$2:$Q$168,"-",0)</f>
        <v>0</v>
      </c>
      <c r="F154" s="3">
        <f>_xlfn.XLOOKUP(D154,'Liste '!$O$2:$O$168,'Liste '!$R$2:$R$168,"-",0)</f>
        <v>0</v>
      </c>
      <c r="H154" s="3">
        <f t="shared" si="17"/>
        <v>0</v>
      </c>
      <c r="I154" s="3">
        <f t="shared" si="15"/>
        <v>8.82</v>
      </c>
      <c r="J154" s="3">
        <f t="shared" si="16"/>
        <v>99109.179999999295</v>
      </c>
      <c r="K154" s="43">
        <f t="shared" si="12"/>
        <v>99100.359999999288</v>
      </c>
      <c r="M154">
        <f t="shared" si="13"/>
        <v>0</v>
      </c>
      <c r="N154" s="44"/>
      <c r="O154" s="44"/>
      <c r="P154" s="44"/>
      <c r="R154">
        <f t="shared" si="14"/>
        <v>0</v>
      </c>
    </row>
    <row r="155" spans="3:18">
      <c r="C155">
        <f>_xlfn.XLOOKUP(D155,'Liste '!$O$2:$O$168,'Liste '!$P$2:$P$168,"-",0)</f>
        <v>0</v>
      </c>
      <c r="D155" s="25"/>
      <c r="E155">
        <f>_xlfn.XLOOKUP(D155,'Liste '!$O$2:$O$168,'Liste '!$Q$2:$Q$168,"-",0)</f>
        <v>0</v>
      </c>
      <c r="F155" s="3">
        <f>_xlfn.XLOOKUP(D155,'Liste '!$O$2:$O$168,'Liste '!$R$2:$R$168,"-",0)</f>
        <v>0</v>
      </c>
      <c r="H155" s="3">
        <f t="shared" si="17"/>
        <v>0</v>
      </c>
      <c r="I155" s="3">
        <f t="shared" si="15"/>
        <v>8.82</v>
      </c>
      <c r="J155" s="3">
        <f t="shared" si="16"/>
        <v>99100.359999999288</v>
      </c>
      <c r="K155" s="43">
        <f t="shared" si="12"/>
        <v>99091.539999999281</v>
      </c>
      <c r="M155">
        <f t="shared" si="13"/>
        <v>0</v>
      </c>
      <c r="N155" s="44"/>
      <c r="O155" s="44"/>
      <c r="P155" s="44"/>
      <c r="R155">
        <f t="shared" si="14"/>
        <v>0</v>
      </c>
    </row>
    <row r="156" spans="3:18">
      <c r="C156">
        <f>_xlfn.XLOOKUP(D156,'Liste '!$O$2:$O$168,'Liste '!$P$2:$P$168,"-",0)</f>
        <v>0</v>
      </c>
      <c r="D156" s="25"/>
      <c r="E156">
        <f>_xlfn.XLOOKUP(D156,'Liste '!$O$2:$O$168,'Liste '!$Q$2:$Q$168,"-",0)</f>
        <v>0</v>
      </c>
      <c r="F156" s="3">
        <f>_xlfn.XLOOKUP(D156,'Liste '!$O$2:$O$168,'Liste '!$R$2:$R$168,"-",0)</f>
        <v>0</v>
      </c>
      <c r="H156" s="3">
        <f t="shared" si="17"/>
        <v>0</v>
      </c>
      <c r="I156" s="3">
        <f t="shared" si="15"/>
        <v>8.82</v>
      </c>
      <c r="J156" s="3">
        <f t="shared" si="16"/>
        <v>99091.539999999281</v>
      </c>
      <c r="K156" s="43">
        <f t="shared" si="12"/>
        <v>99082.719999999274</v>
      </c>
      <c r="M156">
        <f t="shared" si="13"/>
        <v>0</v>
      </c>
      <c r="N156" s="44"/>
      <c r="O156" s="44"/>
      <c r="P156" s="44"/>
      <c r="R156">
        <f t="shared" si="14"/>
        <v>0</v>
      </c>
    </row>
    <row r="157" spans="3:18">
      <c r="C157">
        <f>_xlfn.XLOOKUP(D157,'Liste '!$O$2:$O$168,'Liste '!$P$2:$P$168,"-",0)</f>
        <v>0</v>
      </c>
      <c r="D157" s="25"/>
      <c r="E157">
        <f>_xlfn.XLOOKUP(D157,'Liste '!$O$2:$O$168,'Liste '!$Q$2:$Q$168,"-",0)</f>
        <v>0</v>
      </c>
      <c r="F157" s="3">
        <f>_xlfn.XLOOKUP(D157,'Liste '!$O$2:$O$168,'Liste '!$R$2:$R$168,"-",0)</f>
        <v>0</v>
      </c>
      <c r="H157" s="3">
        <f t="shared" si="17"/>
        <v>0</v>
      </c>
      <c r="I157" s="3">
        <f t="shared" si="15"/>
        <v>8.82</v>
      </c>
      <c r="J157" s="3">
        <f t="shared" si="16"/>
        <v>99082.719999999274</v>
      </c>
      <c r="K157" s="43">
        <f t="shared" si="12"/>
        <v>99073.899999999267</v>
      </c>
      <c r="M157">
        <f t="shared" si="13"/>
        <v>0</v>
      </c>
      <c r="N157" s="44"/>
      <c r="O157" s="44"/>
      <c r="P157" s="44"/>
      <c r="R157">
        <f t="shared" si="14"/>
        <v>0</v>
      </c>
    </row>
    <row r="158" spans="3:18">
      <c r="C158">
        <f>_xlfn.XLOOKUP(D158,'Liste '!$O$2:$O$168,'Liste '!$P$2:$P$168,"-",0)</f>
        <v>0</v>
      </c>
      <c r="D158" s="25"/>
      <c r="E158">
        <f>_xlfn.XLOOKUP(D158,'Liste '!$O$2:$O$168,'Liste '!$Q$2:$Q$168,"-",0)</f>
        <v>0</v>
      </c>
      <c r="F158" s="3">
        <f>_xlfn.XLOOKUP(D158,'Liste '!$O$2:$O$168,'Liste '!$R$2:$R$168,"-",0)</f>
        <v>0</v>
      </c>
      <c r="H158" s="3">
        <f t="shared" si="17"/>
        <v>0</v>
      </c>
      <c r="I158" s="3">
        <f t="shared" si="15"/>
        <v>8.82</v>
      </c>
      <c r="J158" s="3">
        <f t="shared" si="16"/>
        <v>99073.899999999267</v>
      </c>
      <c r="K158" s="43">
        <f t="shared" si="12"/>
        <v>99065.07999999926</v>
      </c>
      <c r="M158">
        <f t="shared" si="13"/>
        <v>0</v>
      </c>
      <c r="N158" s="44"/>
      <c r="O158" s="44"/>
      <c r="P158" s="44"/>
      <c r="R158">
        <f t="shared" si="14"/>
        <v>0</v>
      </c>
    </row>
    <row r="159" spans="3:18">
      <c r="C159">
        <f>_xlfn.XLOOKUP(D159,'Liste '!$O$2:$O$168,'Liste '!$P$2:$P$168,"-",0)</f>
        <v>0</v>
      </c>
      <c r="D159" s="25"/>
      <c r="E159">
        <f>_xlfn.XLOOKUP(D159,'Liste '!$O$2:$O$168,'Liste '!$Q$2:$Q$168,"-",0)</f>
        <v>0</v>
      </c>
      <c r="F159" s="3">
        <f>_xlfn.XLOOKUP(D159,'Liste '!$O$2:$O$168,'Liste '!$R$2:$R$168,"-",0)</f>
        <v>0</v>
      </c>
      <c r="H159" s="3">
        <f t="shared" si="17"/>
        <v>0</v>
      </c>
      <c r="I159" s="3">
        <f t="shared" si="15"/>
        <v>8.82</v>
      </c>
      <c r="J159" s="3">
        <f t="shared" si="16"/>
        <v>99065.07999999926</v>
      </c>
      <c r="K159" s="43">
        <f t="shared" si="12"/>
        <v>99056.259999999253</v>
      </c>
      <c r="M159">
        <f t="shared" si="13"/>
        <v>0</v>
      </c>
      <c r="N159" s="44"/>
      <c r="O159" s="44"/>
      <c r="P159" s="44"/>
      <c r="R159">
        <f t="shared" si="14"/>
        <v>0</v>
      </c>
    </row>
    <row r="160" spans="3:18">
      <c r="C160">
        <f>_xlfn.XLOOKUP(D160,'Liste '!$O$2:$O$168,'Liste '!$P$2:$P$168,"-",0)</f>
        <v>0</v>
      </c>
      <c r="D160" s="25"/>
      <c r="E160">
        <f>_xlfn.XLOOKUP(D160,'Liste '!$O$2:$O$168,'Liste '!$Q$2:$Q$168,"-",0)</f>
        <v>0</v>
      </c>
      <c r="F160" s="3">
        <f>_xlfn.XLOOKUP(D160,'Liste '!$H$2:$H$168,'Liste '!$K$2:$K$168,"-",0)</f>
        <v>0</v>
      </c>
      <c r="H160" s="3">
        <f t="shared" si="17"/>
        <v>0</v>
      </c>
      <c r="I160" s="3">
        <f t="shared" si="15"/>
        <v>8.82</v>
      </c>
      <c r="J160" s="3">
        <f t="shared" si="16"/>
        <v>99056.259999999253</v>
      </c>
      <c r="K160" s="43">
        <f t="shared" si="12"/>
        <v>99047.439999999246</v>
      </c>
      <c r="M160">
        <f t="shared" si="13"/>
        <v>0</v>
      </c>
      <c r="N160" s="44"/>
      <c r="O160" s="44"/>
      <c r="P160" s="44"/>
      <c r="R160">
        <f t="shared" si="14"/>
        <v>0</v>
      </c>
    </row>
    <row r="161" spans="1:20">
      <c r="A161" s="58"/>
      <c r="B161" s="58"/>
      <c r="C161" s="58">
        <f>_xlfn.XLOOKUP(D161,'Liste '!$H$2:$H$168,'Liste '!$I$2:$I$168,"-",0)</f>
        <v>0</v>
      </c>
      <c r="D161" s="59"/>
      <c r="E161" s="60" t="s">
        <v>83</v>
      </c>
      <c r="F161" s="61">
        <f>_xlfn.XLOOKUP(D161,'Liste '!$H$2:$H$168,'Liste '!$K$2:$K$168,"-",0)</f>
        <v>0</v>
      </c>
      <c r="G161" s="58"/>
      <c r="H161" s="61">
        <f>SUM(H130:H160)</f>
        <v>0</v>
      </c>
      <c r="I161" s="61"/>
      <c r="J161" s="61"/>
      <c r="K161" s="62"/>
      <c r="L161" s="58"/>
      <c r="M161" s="58"/>
      <c r="N161" s="63"/>
      <c r="O161" s="63"/>
      <c r="P161" s="63"/>
      <c r="Q161" s="58"/>
      <c r="R161" s="58"/>
      <c r="S161" s="58"/>
      <c r="T161" s="58"/>
    </row>
    <row r="162" spans="1:20">
      <c r="C162">
        <f>_xlfn.XLOOKUP(D162,'Liste '!$O$2:$O$168,'Liste '!$P$2:$P$168,"-",0)</f>
        <v>0</v>
      </c>
      <c r="E162">
        <f>_xlfn.XLOOKUP(D162,'Liste '!$O$2:$O$168,'Liste '!$Q$2:$Q$168,"-",0)</f>
        <v>0</v>
      </c>
      <c r="F162" s="3">
        <f>_xlfn.XLOOKUP(D162,'Liste '!$O$2:$O$168,'Liste '!$R$2:$R$168,"-",0)</f>
        <v>0</v>
      </c>
      <c r="H162" s="3">
        <f t="shared" si="17"/>
        <v>0</v>
      </c>
      <c r="I162" s="3">
        <f>I160+H162</f>
        <v>8.82</v>
      </c>
      <c r="J162" s="3">
        <f>K160</f>
        <v>99047.439999999246</v>
      </c>
      <c r="K162" s="43">
        <f t="shared" si="12"/>
        <v>99038.619999999239</v>
      </c>
      <c r="M162">
        <f t="shared" si="13"/>
        <v>0</v>
      </c>
      <c r="N162" s="44"/>
      <c r="O162" s="44"/>
      <c r="P162" s="44"/>
      <c r="R162">
        <f t="shared" si="14"/>
        <v>0</v>
      </c>
    </row>
    <row r="163" spans="1:20">
      <c r="C163">
        <f>_xlfn.XLOOKUP(D163,'Liste '!$O$2:$O$168,'Liste '!$P$2:$P$168,"-",0)</f>
        <v>0</v>
      </c>
      <c r="E163">
        <f>_xlfn.XLOOKUP(D163,'Liste '!$O$2:$O$168,'Liste '!$Q$2:$Q$168,"-",0)</f>
        <v>0</v>
      </c>
      <c r="F163" s="3">
        <f>_xlfn.XLOOKUP(D163,'Liste '!$O$2:$O$168,'Liste '!$R$2:$R$168,"-",0)</f>
        <v>0</v>
      </c>
      <c r="H163" s="3">
        <f t="shared" si="17"/>
        <v>0</v>
      </c>
      <c r="I163" s="3">
        <f t="shared" si="15"/>
        <v>8.82</v>
      </c>
      <c r="J163" s="3">
        <f t="shared" si="16"/>
        <v>99038.619999999239</v>
      </c>
      <c r="K163" s="43">
        <f t="shared" si="12"/>
        <v>99029.799999999232</v>
      </c>
      <c r="M163">
        <f t="shared" si="13"/>
        <v>0</v>
      </c>
      <c r="N163" s="44"/>
      <c r="O163" s="44"/>
      <c r="P163" s="44"/>
      <c r="R163">
        <f t="shared" si="14"/>
        <v>0</v>
      </c>
    </row>
    <row r="164" spans="1:20">
      <c r="C164">
        <f>_xlfn.XLOOKUP(D164,'Liste '!$O$2:$O$168,'Liste '!$P$2:$P$168,"-",0)</f>
        <v>0</v>
      </c>
      <c r="D164" s="25"/>
      <c r="E164">
        <f>_xlfn.XLOOKUP(D164,'Liste '!$O$2:$O$168,'Liste '!$Q$2:$Q$168,"-",0)</f>
        <v>0</v>
      </c>
      <c r="F164" s="3">
        <f>_xlfn.XLOOKUP(D164,'Liste '!$O$2:$O$168,'Liste '!$R$2:$R$168,"-",0)</f>
        <v>0</v>
      </c>
      <c r="H164" s="3">
        <f t="shared" si="17"/>
        <v>0</v>
      </c>
      <c r="I164" s="3">
        <f t="shared" si="15"/>
        <v>8.82</v>
      </c>
      <c r="J164" s="3">
        <f t="shared" si="16"/>
        <v>99029.799999999232</v>
      </c>
      <c r="K164" s="43">
        <f t="shared" si="12"/>
        <v>99020.979999999225</v>
      </c>
      <c r="M164">
        <f t="shared" si="13"/>
        <v>0</v>
      </c>
      <c r="N164" s="44"/>
      <c r="O164" s="44"/>
      <c r="P164" s="44"/>
      <c r="R164">
        <f t="shared" si="14"/>
        <v>0</v>
      </c>
    </row>
    <row r="165" spans="1:20">
      <c r="C165">
        <f>_xlfn.XLOOKUP(D165,'Liste '!$O$2:$O$168,'Liste '!$P$2:$P$168,"-",0)</f>
        <v>0</v>
      </c>
      <c r="D165" s="25"/>
      <c r="E165">
        <f>_xlfn.XLOOKUP(D165,'Liste '!$O$2:$O$168,'Liste '!$Q$2:$Q$168,"-",0)</f>
        <v>0</v>
      </c>
      <c r="F165" s="3">
        <f>_xlfn.XLOOKUP(D165,'Liste '!$O$2:$O$168,'Liste '!$R$2:$R$168,"-",0)</f>
        <v>0</v>
      </c>
      <c r="H165" s="3">
        <f t="shared" si="17"/>
        <v>0</v>
      </c>
      <c r="I165" s="3">
        <f t="shared" si="15"/>
        <v>8.82</v>
      </c>
      <c r="J165" s="3">
        <f t="shared" si="16"/>
        <v>99020.979999999225</v>
      </c>
      <c r="K165" s="43">
        <f t="shared" si="12"/>
        <v>99012.159999999218</v>
      </c>
      <c r="M165">
        <f t="shared" si="13"/>
        <v>0</v>
      </c>
      <c r="N165" s="44"/>
      <c r="O165" s="44"/>
      <c r="P165" s="44"/>
      <c r="R165">
        <f t="shared" si="14"/>
        <v>0</v>
      </c>
    </row>
    <row r="166" spans="1:20">
      <c r="C166">
        <f>_xlfn.XLOOKUP(D166,'Liste '!$O$2:$O$168,'Liste '!$P$2:$P$168,"-",0)</f>
        <v>0</v>
      </c>
      <c r="D166" s="25"/>
      <c r="E166">
        <f>_xlfn.XLOOKUP(D166,'Liste '!$O$2:$O$168,'Liste '!$Q$2:$Q$168,"-",0)</f>
        <v>0</v>
      </c>
      <c r="F166" s="3">
        <f>_xlfn.XLOOKUP(D166,'Liste '!$O$2:$O$168,'Liste '!$R$2:$R$168,"-",0)</f>
        <v>0</v>
      </c>
      <c r="H166" s="3">
        <f t="shared" si="17"/>
        <v>0</v>
      </c>
      <c r="I166" s="3">
        <f t="shared" si="15"/>
        <v>8.82</v>
      </c>
      <c r="J166" s="3">
        <f t="shared" si="16"/>
        <v>99012.159999999218</v>
      </c>
      <c r="K166" s="43">
        <f t="shared" si="12"/>
        <v>99003.339999999211</v>
      </c>
      <c r="M166">
        <f t="shared" si="13"/>
        <v>0</v>
      </c>
      <c r="N166" s="44"/>
      <c r="O166" s="44"/>
      <c r="P166" s="44"/>
      <c r="R166">
        <f t="shared" si="14"/>
        <v>0</v>
      </c>
    </row>
    <row r="167" spans="1:20">
      <c r="C167">
        <f>_xlfn.XLOOKUP(D167,'Liste '!$O$2:$O$168,'Liste '!$P$2:$P$168,"-",0)</f>
        <v>0</v>
      </c>
      <c r="D167" s="25"/>
      <c r="E167">
        <f>_xlfn.XLOOKUP(D167,'Liste '!$O$2:$O$168,'Liste '!$Q$2:$Q$168,"-",0)</f>
        <v>0</v>
      </c>
      <c r="F167" s="3">
        <f>_xlfn.XLOOKUP(D167,'Liste '!$O$2:$O$168,'Liste '!$R$2:$R$168,"-",0)</f>
        <v>0</v>
      </c>
      <c r="H167" s="3">
        <f t="shared" si="17"/>
        <v>0</v>
      </c>
      <c r="I167" s="3">
        <f t="shared" si="15"/>
        <v>8.82</v>
      </c>
      <c r="J167" s="3">
        <f t="shared" si="16"/>
        <v>99003.339999999211</v>
      </c>
      <c r="K167" s="43">
        <f t="shared" si="12"/>
        <v>98994.519999999204</v>
      </c>
      <c r="M167">
        <f t="shared" si="13"/>
        <v>0</v>
      </c>
      <c r="N167" s="44"/>
      <c r="O167" s="44"/>
      <c r="P167" s="44"/>
      <c r="R167">
        <f t="shared" si="14"/>
        <v>0</v>
      </c>
    </row>
    <row r="168" spans="1:20">
      <c r="C168">
        <f>_xlfn.XLOOKUP(D168,'Liste '!$O$2:$O$168,'Liste '!$P$2:$P$168,"-",0)</f>
        <v>0</v>
      </c>
      <c r="D168" s="25"/>
      <c r="E168">
        <f>_xlfn.XLOOKUP(D168,'Liste '!$O$2:$O$168,'Liste '!$Q$2:$Q$168,"-",0)</f>
        <v>0</v>
      </c>
      <c r="F168" s="3">
        <f>_xlfn.XLOOKUP(D168,'Liste '!$O$2:$O$168,'Liste '!$R$2:$R$168,"-",0)</f>
        <v>0</v>
      </c>
      <c r="H168" s="3">
        <f t="shared" si="17"/>
        <v>0</v>
      </c>
      <c r="I168" s="3">
        <f t="shared" si="15"/>
        <v>8.82</v>
      </c>
      <c r="J168" s="3">
        <f t="shared" si="16"/>
        <v>98994.519999999204</v>
      </c>
      <c r="K168" s="43">
        <f t="shared" si="12"/>
        <v>98985.699999999197</v>
      </c>
      <c r="M168">
        <f t="shared" si="13"/>
        <v>0</v>
      </c>
      <c r="N168" s="44"/>
      <c r="O168" s="44"/>
      <c r="P168" s="44"/>
      <c r="R168">
        <f t="shared" si="14"/>
        <v>0</v>
      </c>
    </row>
    <row r="169" spans="1:20">
      <c r="C169">
        <f>_xlfn.XLOOKUP(D169,'Liste '!$O$2:$O$168,'Liste '!$P$2:$P$168,"-",0)</f>
        <v>0</v>
      </c>
      <c r="D169" s="25"/>
      <c r="E169">
        <f>_xlfn.XLOOKUP(D169,'Liste '!$O$2:$O$168,'Liste '!$Q$2:$Q$168,"-",0)</f>
        <v>0</v>
      </c>
      <c r="F169" s="3">
        <f>_xlfn.XLOOKUP(D169,'Liste '!$O$2:$O$168,'Liste '!$R$2:$R$168,"-",0)</f>
        <v>0</v>
      </c>
      <c r="H169" s="3">
        <f t="shared" si="17"/>
        <v>0</v>
      </c>
      <c r="I169" s="3">
        <f t="shared" si="15"/>
        <v>8.82</v>
      </c>
      <c r="J169" s="3">
        <f t="shared" si="16"/>
        <v>98985.699999999197</v>
      </c>
      <c r="K169" s="43">
        <f t="shared" si="12"/>
        <v>98976.87999999919</v>
      </c>
      <c r="M169">
        <f t="shared" si="13"/>
        <v>0</v>
      </c>
      <c r="N169" s="44"/>
      <c r="O169" s="44"/>
      <c r="P169" s="44"/>
      <c r="R169">
        <f t="shared" si="14"/>
        <v>0</v>
      </c>
    </row>
    <row r="170" spans="1:20">
      <c r="C170">
        <f>_xlfn.XLOOKUP(D170,'Liste '!$O$2:$O$168,'Liste '!$P$2:$P$168,"-",0)</f>
        <v>0</v>
      </c>
      <c r="D170" s="25"/>
      <c r="E170">
        <f>_xlfn.XLOOKUP(D170,'Liste '!$O$2:$O$168,'Liste '!$Q$2:$Q$168,"-",0)</f>
        <v>0</v>
      </c>
      <c r="F170" s="3">
        <f>_xlfn.XLOOKUP(D170,'Liste '!$O$2:$O$168,'Liste '!$R$2:$R$168,"-",0)</f>
        <v>0</v>
      </c>
      <c r="H170" s="3">
        <f t="shared" si="17"/>
        <v>0</v>
      </c>
      <c r="I170" s="3">
        <f t="shared" si="15"/>
        <v>8.82</v>
      </c>
      <c r="J170" s="3">
        <f t="shared" si="16"/>
        <v>98976.87999999919</v>
      </c>
      <c r="K170" s="43">
        <f t="shared" si="12"/>
        <v>98968.059999999183</v>
      </c>
      <c r="M170">
        <f t="shared" si="13"/>
        <v>0</v>
      </c>
      <c r="N170" s="44"/>
      <c r="O170" s="44"/>
      <c r="P170" s="44"/>
      <c r="R170">
        <f t="shared" si="14"/>
        <v>0</v>
      </c>
    </row>
    <row r="171" spans="1:20">
      <c r="C171">
        <f>_xlfn.XLOOKUP(D171,'Liste '!$O$2:$O$168,'Liste '!$P$2:$P$168,"-",0)</f>
        <v>0</v>
      </c>
      <c r="D171" s="25"/>
      <c r="E171">
        <f>_xlfn.XLOOKUP(D171,'Liste '!$O$2:$O$168,'Liste '!$Q$2:$Q$168,"-",0)</f>
        <v>0</v>
      </c>
      <c r="F171" s="3">
        <f>_xlfn.XLOOKUP(D171,'Liste '!$O$2:$O$168,'Liste '!$R$2:$R$168,"-",0)</f>
        <v>0</v>
      </c>
      <c r="H171" s="3">
        <f t="shared" si="17"/>
        <v>0</v>
      </c>
      <c r="I171" s="3">
        <f t="shared" si="15"/>
        <v>8.82</v>
      </c>
      <c r="J171" s="3">
        <f t="shared" si="16"/>
        <v>98968.059999999183</v>
      </c>
      <c r="K171" s="43">
        <f t="shared" si="12"/>
        <v>98959.239999999176</v>
      </c>
      <c r="M171">
        <f t="shared" si="13"/>
        <v>0</v>
      </c>
      <c r="N171" s="44"/>
      <c r="O171" s="44"/>
      <c r="P171" s="44"/>
      <c r="R171">
        <f t="shared" si="14"/>
        <v>0</v>
      </c>
    </row>
    <row r="172" spans="1:20">
      <c r="C172">
        <f>_xlfn.XLOOKUP(D172,'Liste '!$O$2:$O$168,'Liste '!$P$2:$P$168,"-",0)</f>
        <v>0</v>
      </c>
      <c r="D172" s="25"/>
      <c r="E172">
        <f>_xlfn.XLOOKUP(D172,'Liste '!$O$2:$O$168,'Liste '!$Q$2:$Q$168,"-",0)</f>
        <v>0</v>
      </c>
      <c r="F172" s="3">
        <f>_xlfn.XLOOKUP(D172,'Liste '!$O$2:$O$168,'Liste '!$R$2:$R$168,"-",0)</f>
        <v>0</v>
      </c>
      <c r="H172" s="3">
        <f t="shared" si="17"/>
        <v>0</v>
      </c>
      <c r="I172" s="3">
        <f t="shared" si="15"/>
        <v>8.82</v>
      </c>
      <c r="J172" s="3">
        <f t="shared" si="16"/>
        <v>98959.239999999176</v>
      </c>
      <c r="K172" s="43">
        <f t="shared" si="12"/>
        <v>98950.419999999169</v>
      </c>
      <c r="M172">
        <f t="shared" si="13"/>
        <v>0</v>
      </c>
      <c r="N172" s="44"/>
      <c r="O172" s="44"/>
      <c r="P172" s="44"/>
      <c r="R172">
        <f t="shared" si="14"/>
        <v>0</v>
      </c>
    </row>
    <row r="173" spans="1:20">
      <c r="C173">
        <f>_xlfn.XLOOKUP(D173,'Liste '!$O$2:$O$168,'Liste '!$P$2:$P$168,"-",0)</f>
        <v>0</v>
      </c>
      <c r="D173" s="25"/>
      <c r="E173">
        <f>_xlfn.XLOOKUP(D173,'Liste '!$O$2:$O$168,'Liste '!$Q$2:$Q$168,"-",0)</f>
        <v>0</v>
      </c>
      <c r="F173" s="3">
        <f>_xlfn.XLOOKUP(D173,'Liste '!$O$2:$O$168,'Liste '!$R$2:$R$168,"-",0)</f>
        <v>0</v>
      </c>
      <c r="H173" s="3">
        <f t="shared" si="17"/>
        <v>0</v>
      </c>
      <c r="I173" s="3">
        <f t="shared" si="15"/>
        <v>8.82</v>
      </c>
      <c r="J173" s="3">
        <f t="shared" si="16"/>
        <v>98950.419999999169</v>
      </c>
      <c r="K173" s="43">
        <f t="shared" si="12"/>
        <v>98941.599999999162</v>
      </c>
      <c r="M173">
        <f t="shared" si="13"/>
        <v>0</v>
      </c>
      <c r="N173" s="44"/>
      <c r="O173" s="44"/>
      <c r="P173" s="44"/>
      <c r="R173">
        <f t="shared" si="14"/>
        <v>0</v>
      </c>
    </row>
    <row r="174" spans="1:20">
      <c r="C174">
        <f>_xlfn.XLOOKUP(D174,'Liste '!$O$2:$O$168,'Liste '!$P$2:$P$168,"-",0)</f>
        <v>0</v>
      </c>
      <c r="D174" s="25"/>
      <c r="E174">
        <f>_xlfn.XLOOKUP(D174,'Liste '!$O$2:$O$168,'Liste '!$Q$2:$Q$168,"-",0)</f>
        <v>0</v>
      </c>
      <c r="F174" s="3">
        <f>_xlfn.XLOOKUP(D174,'Liste '!$O$2:$O$168,'Liste '!$R$2:$R$168,"-",0)</f>
        <v>0</v>
      </c>
      <c r="H174" s="3">
        <f t="shared" si="17"/>
        <v>0</v>
      </c>
      <c r="I174" s="3">
        <f t="shared" si="15"/>
        <v>8.82</v>
      </c>
      <c r="J174" s="3">
        <f t="shared" si="16"/>
        <v>98941.599999999162</v>
      </c>
      <c r="K174" s="43">
        <f t="shared" si="12"/>
        <v>98932.779999999155</v>
      </c>
      <c r="M174">
        <f t="shared" si="13"/>
        <v>0</v>
      </c>
      <c r="N174" s="44"/>
      <c r="O174" s="44"/>
      <c r="P174" s="44"/>
      <c r="R174">
        <f t="shared" si="14"/>
        <v>0</v>
      </c>
    </row>
    <row r="175" spans="1:20">
      <c r="C175">
        <f>_xlfn.XLOOKUP(D175,'Liste '!$O$2:$O$168,'Liste '!$P$2:$P$168,"-",0)</f>
        <v>0</v>
      </c>
      <c r="D175" s="25"/>
      <c r="E175">
        <f>_xlfn.XLOOKUP(D175,'Liste '!$O$2:$O$168,'Liste '!$Q$2:$Q$168,"-",0)</f>
        <v>0</v>
      </c>
      <c r="F175" s="3">
        <f>_xlfn.XLOOKUP(D175,'Liste '!$O$2:$O$168,'Liste '!$R$2:$R$168,"-",0)</f>
        <v>0</v>
      </c>
      <c r="H175" s="3">
        <f t="shared" si="17"/>
        <v>0</v>
      </c>
      <c r="I175" s="3">
        <f t="shared" si="15"/>
        <v>8.82</v>
      </c>
      <c r="J175" s="3">
        <f t="shared" si="16"/>
        <v>98932.779999999155</v>
      </c>
      <c r="K175" s="43">
        <f t="shared" si="12"/>
        <v>98923.959999999148</v>
      </c>
      <c r="M175">
        <f t="shared" si="13"/>
        <v>0</v>
      </c>
      <c r="N175" s="44"/>
      <c r="O175" s="44"/>
      <c r="P175" s="44"/>
      <c r="R175">
        <f t="shared" si="14"/>
        <v>0</v>
      </c>
    </row>
    <row r="176" spans="1:20">
      <c r="C176">
        <f>_xlfn.XLOOKUP(D176,'Liste '!$O$2:$O$168,'Liste '!$P$2:$P$168,"-",0)</f>
        <v>0</v>
      </c>
      <c r="D176" s="25"/>
      <c r="E176">
        <f>_xlfn.XLOOKUP(D176,'Liste '!$O$2:$O$168,'Liste '!$Q$2:$Q$168,"-",0)</f>
        <v>0</v>
      </c>
      <c r="F176" s="3">
        <f>_xlfn.XLOOKUP(D176,'Liste '!$O$2:$O$168,'Liste '!$R$2:$R$168,"-",0)</f>
        <v>0</v>
      </c>
      <c r="H176" s="3">
        <f t="shared" si="17"/>
        <v>0</v>
      </c>
      <c r="I176" s="3">
        <f t="shared" si="15"/>
        <v>8.82</v>
      </c>
      <c r="J176" s="3">
        <f t="shared" si="16"/>
        <v>98923.959999999148</v>
      </c>
      <c r="K176" s="43">
        <f t="shared" si="12"/>
        <v>98915.139999999141</v>
      </c>
      <c r="M176">
        <f t="shared" si="13"/>
        <v>0</v>
      </c>
      <c r="N176" s="44"/>
      <c r="O176" s="44"/>
      <c r="P176" s="44"/>
      <c r="R176">
        <f t="shared" si="14"/>
        <v>0</v>
      </c>
    </row>
    <row r="177" spans="3:18">
      <c r="C177">
        <f>_xlfn.XLOOKUP(D177,'Liste '!$O$2:$O$168,'Liste '!$P$2:$P$168,"-",0)</f>
        <v>0</v>
      </c>
      <c r="D177" s="25"/>
      <c r="E177">
        <f>_xlfn.XLOOKUP(D177,'Liste '!$O$2:$O$168,'Liste '!$Q$2:$Q$168,"-",0)</f>
        <v>0</v>
      </c>
      <c r="F177" s="3">
        <f>_xlfn.XLOOKUP(D177,'Liste '!$O$2:$O$168,'Liste '!$R$2:$R$168,"-",0)</f>
        <v>0</v>
      </c>
      <c r="H177" s="3">
        <f t="shared" si="17"/>
        <v>0</v>
      </c>
      <c r="I177" s="3">
        <f t="shared" si="15"/>
        <v>8.82</v>
      </c>
      <c r="J177" s="3">
        <f t="shared" si="16"/>
        <v>98915.139999999141</v>
      </c>
      <c r="K177" s="43">
        <f t="shared" si="12"/>
        <v>98906.319999999134</v>
      </c>
      <c r="M177">
        <f t="shared" si="13"/>
        <v>0</v>
      </c>
      <c r="N177" s="44"/>
      <c r="O177" s="44"/>
      <c r="P177" s="44"/>
      <c r="R177">
        <f t="shared" si="14"/>
        <v>0</v>
      </c>
    </row>
    <row r="178" spans="3:18">
      <c r="C178">
        <f>_xlfn.XLOOKUP(D178,'Liste '!$O$2:$O$168,'Liste '!$P$2:$P$168,"-",0)</f>
        <v>0</v>
      </c>
      <c r="D178" s="25"/>
      <c r="E178">
        <f>_xlfn.XLOOKUP(D178,'Liste '!$O$2:$O$168,'Liste '!$Q$2:$Q$168,"-",0)</f>
        <v>0</v>
      </c>
      <c r="F178" s="3">
        <f>_xlfn.XLOOKUP(D178,'Liste '!$O$2:$O$168,'Liste '!$R$2:$R$168,"-",0)</f>
        <v>0</v>
      </c>
      <c r="H178" s="3">
        <f t="shared" si="17"/>
        <v>0</v>
      </c>
      <c r="I178" s="3">
        <f t="shared" si="15"/>
        <v>8.82</v>
      </c>
      <c r="J178" s="3">
        <f t="shared" si="16"/>
        <v>98906.319999999134</v>
      </c>
      <c r="K178" s="43">
        <f t="shared" si="12"/>
        <v>98897.499999999127</v>
      </c>
      <c r="M178">
        <f t="shared" si="13"/>
        <v>0</v>
      </c>
      <c r="N178" s="44"/>
      <c r="O178" s="44"/>
      <c r="P178" s="44"/>
      <c r="R178">
        <f t="shared" si="14"/>
        <v>0</v>
      </c>
    </row>
    <row r="179" spans="3:18">
      <c r="C179">
        <f>_xlfn.XLOOKUP(D179,'Liste '!$O$2:$O$168,'Liste '!$P$2:$P$168,"-",0)</f>
        <v>0</v>
      </c>
      <c r="D179" s="25"/>
      <c r="E179">
        <f>_xlfn.XLOOKUP(D179,'Liste '!$O$2:$O$168,'Liste '!$Q$2:$Q$168,"-",0)</f>
        <v>0</v>
      </c>
      <c r="F179" s="3">
        <f>_xlfn.XLOOKUP(D179,'Liste '!$O$2:$O$168,'Liste '!$R$2:$R$168,"-",0)</f>
        <v>0</v>
      </c>
      <c r="H179" s="3">
        <f t="shared" si="17"/>
        <v>0</v>
      </c>
      <c r="I179" s="3">
        <f t="shared" si="15"/>
        <v>8.82</v>
      </c>
      <c r="J179" s="3">
        <f t="shared" si="16"/>
        <v>98897.499999999127</v>
      </c>
      <c r="K179" s="43">
        <f t="shared" si="12"/>
        <v>98888.67999999912</v>
      </c>
      <c r="M179">
        <f t="shared" si="13"/>
        <v>0</v>
      </c>
      <c r="N179" s="44"/>
      <c r="O179" s="44"/>
      <c r="P179" s="44"/>
      <c r="R179">
        <f t="shared" si="14"/>
        <v>0</v>
      </c>
    </row>
    <row r="180" spans="3:18">
      <c r="C180">
        <f>_xlfn.XLOOKUP(D180,'Liste '!$O$2:$O$168,'Liste '!$P$2:$P$168,"-",0)</f>
        <v>0</v>
      </c>
      <c r="D180" s="25"/>
      <c r="E180">
        <f>_xlfn.XLOOKUP(D180,'Liste '!$O$2:$O$168,'Liste '!$Q$2:$Q$168,"-",0)</f>
        <v>0</v>
      </c>
      <c r="F180" s="3">
        <f>_xlfn.XLOOKUP(D180,'Liste '!$O$2:$O$168,'Liste '!$R$2:$R$168,"-",0)</f>
        <v>0</v>
      </c>
      <c r="H180" s="3">
        <f t="shared" si="17"/>
        <v>0</v>
      </c>
      <c r="I180" s="3">
        <f t="shared" si="15"/>
        <v>8.82</v>
      </c>
      <c r="J180" s="3">
        <f t="shared" si="16"/>
        <v>98888.67999999912</v>
      </c>
      <c r="K180" s="43">
        <f t="shared" si="12"/>
        <v>98879.859999999113</v>
      </c>
      <c r="M180">
        <f t="shared" si="13"/>
        <v>0</v>
      </c>
      <c r="N180" s="44"/>
      <c r="O180" s="44"/>
      <c r="P180" s="44"/>
      <c r="R180">
        <f t="shared" si="14"/>
        <v>0</v>
      </c>
    </row>
    <row r="181" spans="3:18">
      <c r="C181">
        <f>_xlfn.XLOOKUP(D181,'Liste '!$O$2:$O$168,'Liste '!$P$2:$P$168,"-",0)</f>
        <v>0</v>
      </c>
      <c r="D181" s="25"/>
      <c r="E181">
        <f>_xlfn.XLOOKUP(D181,'Liste '!$O$2:$O$168,'Liste '!$Q$2:$Q$168,"-",0)</f>
        <v>0</v>
      </c>
      <c r="F181" s="3">
        <f>_xlfn.XLOOKUP(D181,'Liste '!$O$2:$O$168,'Liste '!$R$2:$R$168,"-",0)</f>
        <v>0</v>
      </c>
      <c r="H181" s="3">
        <f t="shared" si="17"/>
        <v>0</v>
      </c>
      <c r="I181" s="3">
        <f t="shared" si="15"/>
        <v>8.82</v>
      </c>
      <c r="J181" s="3">
        <f t="shared" si="16"/>
        <v>98879.859999999113</v>
      </c>
      <c r="K181" s="43">
        <f t="shared" si="12"/>
        <v>98871.039999999106</v>
      </c>
      <c r="M181">
        <f t="shared" si="13"/>
        <v>0</v>
      </c>
      <c r="N181" s="44"/>
      <c r="O181" s="44"/>
      <c r="P181" s="44"/>
      <c r="R181">
        <f t="shared" si="14"/>
        <v>0</v>
      </c>
    </row>
    <row r="182" spans="3:18">
      <c r="C182">
        <f>_xlfn.XLOOKUP(D182,'Liste '!$O$2:$O$168,'Liste '!$P$2:$P$168,"-",0)</f>
        <v>0</v>
      </c>
      <c r="D182" s="25"/>
      <c r="E182">
        <f>_xlfn.XLOOKUP(D182,'Liste '!$O$2:$O$168,'Liste '!$Q$2:$Q$168,"-",0)</f>
        <v>0</v>
      </c>
      <c r="F182" s="3">
        <f>_xlfn.XLOOKUP(D182,'Liste '!$O$2:$O$168,'Liste '!$R$2:$R$168,"-",0)</f>
        <v>0</v>
      </c>
      <c r="H182" s="3">
        <f t="shared" si="17"/>
        <v>0</v>
      </c>
      <c r="I182" s="3">
        <f t="shared" si="15"/>
        <v>8.82</v>
      </c>
      <c r="J182" s="3">
        <f t="shared" si="16"/>
        <v>98871.039999999106</v>
      </c>
      <c r="K182" s="43">
        <f t="shared" si="12"/>
        <v>98862.219999999099</v>
      </c>
      <c r="M182">
        <f t="shared" si="13"/>
        <v>0</v>
      </c>
      <c r="N182" s="44"/>
      <c r="O182" s="44"/>
      <c r="P182" s="44"/>
      <c r="R182">
        <f t="shared" si="14"/>
        <v>0</v>
      </c>
    </row>
    <row r="183" spans="3:18">
      <c r="C183">
        <f>_xlfn.XLOOKUP(D183,'Liste '!$O$2:$O$168,'Liste '!$P$2:$P$168,"-",0)</f>
        <v>0</v>
      </c>
      <c r="D183" s="25"/>
      <c r="E183">
        <f>_xlfn.XLOOKUP(D183,'Liste '!$O$2:$O$168,'Liste '!$Q$2:$Q$168,"-",0)</f>
        <v>0</v>
      </c>
      <c r="F183" s="3">
        <f>_xlfn.XLOOKUP(D183,'Liste '!$O$2:$O$168,'Liste '!$R$2:$R$168,"-",0)</f>
        <v>0</v>
      </c>
      <c r="H183" s="3">
        <f t="shared" si="17"/>
        <v>0</v>
      </c>
      <c r="I183" s="3">
        <f t="shared" si="15"/>
        <v>8.82</v>
      </c>
      <c r="J183" s="3">
        <f t="shared" si="16"/>
        <v>98862.219999999099</v>
      </c>
      <c r="K183" s="43">
        <f t="shared" si="12"/>
        <v>98853.399999999092</v>
      </c>
      <c r="M183">
        <f t="shared" si="13"/>
        <v>0</v>
      </c>
      <c r="N183" s="44"/>
      <c r="O183" s="44"/>
      <c r="P183" s="44"/>
      <c r="R183">
        <f t="shared" si="14"/>
        <v>0</v>
      </c>
    </row>
    <row r="184" spans="3:18">
      <c r="C184">
        <f>_xlfn.XLOOKUP(D184,'Liste '!$O$2:$O$168,'Liste '!$P$2:$P$168,"-",0)</f>
        <v>0</v>
      </c>
      <c r="D184" s="25"/>
      <c r="E184">
        <f>_xlfn.XLOOKUP(D184,'Liste '!$O$2:$O$168,'Liste '!$Q$2:$Q$168,"-",0)</f>
        <v>0</v>
      </c>
      <c r="F184" s="3">
        <f>_xlfn.XLOOKUP(D184,'Liste '!$O$2:$O$168,'Liste '!$R$2:$R$168,"-",0)</f>
        <v>0</v>
      </c>
      <c r="H184" s="3">
        <f t="shared" si="17"/>
        <v>0</v>
      </c>
      <c r="I184" s="3">
        <f t="shared" si="15"/>
        <v>8.82</v>
      </c>
      <c r="J184" s="3">
        <f t="shared" si="16"/>
        <v>98853.399999999092</v>
      </c>
      <c r="K184" s="43">
        <f t="shared" si="12"/>
        <v>98844.579999999085</v>
      </c>
      <c r="M184">
        <f t="shared" si="13"/>
        <v>0</v>
      </c>
      <c r="N184" s="44"/>
      <c r="O184" s="44"/>
      <c r="P184" s="44"/>
      <c r="R184">
        <f t="shared" si="14"/>
        <v>0</v>
      </c>
    </row>
    <row r="185" spans="3:18">
      <c r="C185">
        <f>_xlfn.XLOOKUP(D185,'Liste '!$O$2:$O$168,'Liste '!$P$2:$P$168,"-",0)</f>
        <v>0</v>
      </c>
      <c r="D185" s="25"/>
      <c r="E185">
        <f>_xlfn.XLOOKUP(D185,'Liste '!$O$2:$O$168,'Liste '!$Q$2:$Q$168,"-",0)</f>
        <v>0</v>
      </c>
      <c r="F185" s="3">
        <f>_xlfn.XLOOKUP(D185,'Liste '!$O$2:$O$168,'Liste '!$R$2:$R$168,"-",0)</f>
        <v>0</v>
      </c>
      <c r="H185" s="3">
        <f t="shared" si="17"/>
        <v>0</v>
      </c>
      <c r="I185" s="3">
        <f t="shared" si="15"/>
        <v>8.82</v>
      </c>
      <c r="J185" s="3">
        <f t="shared" si="16"/>
        <v>98844.579999999085</v>
      </c>
      <c r="K185" s="43">
        <f t="shared" si="12"/>
        <v>98835.759999999078</v>
      </c>
      <c r="M185">
        <f t="shared" si="13"/>
        <v>0</v>
      </c>
      <c r="N185" s="44"/>
      <c r="O185" s="44"/>
      <c r="P185" s="44"/>
      <c r="R185">
        <f t="shared" si="14"/>
        <v>0</v>
      </c>
    </row>
    <row r="186" spans="3:18">
      <c r="C186">
        <f>_xlfn.XLOOKUP(D186,'Liste '!$O$2:$O$168,'Liste '!$P$2:$P$168,"-",0)</f>
        <v>0</v>
      </c>
      <c r="D186" s="25"/>
      <c r="E186">
        <f>_xlfn.XLOOKUP(D186,'Liste '!$O$2:$O$168,'Liste '!$Q$2:$Q$168,"-",0)</f>
        <v>0</v>
      </c>
      <c r="F186" s="3">
        <f>_xlfn.XLOOKUP(D186,'Liste '!$O$2:$O$168,'Liste '!$R$2:$R$168,"-",0)</f>
        <v>0</v>
      </c>
      <c r="H186" s="3">
        <f t="shared" si="17"/>
        <v>0</v>
      </c>
      <c r="I186" s="3">
        <f t="shared" si="15"/>
        <v>8.82</v>
      </c>
      <c r="J186" s="3">
        <f t="shared" si="16"/>
        <v>98835.759999999078</v>
      </c>
      <c r="K186" s="43">
        <f t="shared" si="12"/>
        <v>98826.939999999071</v>
      </c>
      <c r="M186">
        <f t="shared" si="13"/>
        <v>0</v>
      </c>
      <c r="N186" s="44"/>
      <c r="O186" s="44"/>
      <c r="P186" s="44"/>
      <c r="R186">
        <f t="shared" si="14"/>
        <v>0</v>
      </c>
    </row>
    <row r="187" spans="3:18">
      <c r="C187">
        <f>_xlfn.XLOOKUP(D187,'Liste '!$O$2:$O$168,'Liste '!$P$2:$P$168,"-",0)</f>
        <v>0</v>
      </c>
      <c r="D187" s="25"/>
      <c r="E187">
        <f>_xlfn.XLOOKUP(D187,'Liste '!$O$2:$O$168,'Liste '!$Q$2:$Q$168,"-",0)</f>
        <v>0</v>
      </c>
      <c r="F187" s="3">
        <f>_xlfn.XLOOKUP(D187,'Liste '!$O$2:$O$168,'Liste '!$R$2:$R$168,"-",0)</f>
        <v>0</v>
      </c>
      <c r="H187" s="3">
        <f t="shared" si="17"/>
        <v>0</v>
      </c>
      <c r="I187" s="3">
        <f t="shared" si="15"/>
        <v>8.82</v>
      </c>
      <c r="J187" s="3">
        <f t="shared" si="16"/>
        <v>98826.939999999071</v>
      </c>
      <c r="K187" s="43">
        <f t="shared" si="12"/>
        <v>98818.119999999064</v>
      </c>
      <c r="M187">
        <f t="shared" si="13"/>
        <v>0</v>
      </c>
      <c r="N187" s="44"/>
      <c r="O187" s="44"/>
      <c r="P187" s="44"/>
      <c r="R187">
        <f t="shared" si="14"/>
        <v>0</v>
      </c>
    </row>
    <row r="188" spans="3:18">
      <c r="C188">
        <f>_xlfn.XLOOKUP(D188,'Liste '!$O$2:$O$168,'Liste '!$P$2:$P$168,"-",0)</f>
        <v>0</v>
      </c>
      <c r="D188" s="25"/>
      <c r="E188">
        <f>_xlfn.XLOOKUP(D188,'Liste '!$O$2:$O$168,'Liste '!$Q$2:$Q$168,"-",0)</f>
        <v>0</v>
      </c>
      <c r="F188" s="3">
        <f>_xlfn.XLOOKUP(D188,'Liste '!$O$2:$O$168,'Liste '!$R$2:$R$168,"-",0)</f>
        <v>0</v>
      </c>
      <c r="H188" s="3">
        <f t="shared" si="17"/>
        <v>0</v>
      </c>
      <c r="I188" s="3">
        <f t="shared" si="15"/>
        <v>8.82</v>
      </c>
      <c r="J188" s="3">
        <f t="shared" si="16"/>
        <v>98818.119999999064</v>
      </c>
      <c r="K188" s="43">
        <f t="shared" si="12"/>
        <v>98809.299999999057</v>
      </c>
      <c r="M188">
        <f t="shared" si="13"/>
        <v>0</v>
      </c>
      <c r="N188" s="44"/>
      <c r="O188" s="44"/>
      <c r="P188" s="44"/>
      <c r="R188">
        <f t="shared" si="14"/>
        <v>0</v>
      </c>
    </row>
    <row r="189" spans="3:18">
      <c r="C189">
        <f>_xlfn.XLOOKUP(D189,'Liste '!$O$2:$O$168,'Liste '!$P$2:$P$168,"-",0)</f>
        <v>0</v>
      </c>
      <c r="D189" s="25"/>
      <c r="E189">
        <f>_xlfn.XLOOKUP(D189,'Liste '!$O$2:$O$168,'Liste '!$Q$2:$Q$168,"-",0)</f>
        <v>0</v>
      </c>
      <c r="F189" s="3">
        <f>_xlfn.XLOOKUP(D189,'Liste '!$O$2:$O$168,'Liste '!$R$2:$R$168,"-",0)</f>
        <v>0</v>
      </c>
      <c r="H189" s="3">
        <f t="shared" si="17"/>
        <v>0</v>
      </c>
      <c r="I189" s="3">
        <f t="shared" si="15"/>
        <v>8.82</v>
      </c>
      <c r="J189" s="3">
        <f t="shared" si="16"/>
        <v>98809.299999999057</v>
      </c>
      <c r="K189" s="43">
        <f t="shared" si="12"/>
        <v>98800.47999999905</v>
      </c>
      <c r="M189">
        <f t="shared" si="13"/>
        <v>0</v>
      </c>
      <c r="N189" s="44"/>
      <c r="O189" s="44"/>
      <c r="P189" s="44"/>
      <c r="R189">
        <f t="shared" si="14"/>
        <v>0</v>
      </c>
    </row>
    <row r="190" spans="3:18">
      <c r="C190">
        <f>_xlfn.XLOOKUP(D190,'Liste '!$O$2:$O$168,'Liste '!$P$2:$P$168,"-",0)</f>
        <v>0</v>
      </c>
      <c r="D190" s="25"/>
      <c r="E190">
        <f>_xlfn.XLOOKUP(D190,'Liste '!$O$2:$O$168,'Liste '!$Q$2:$Q$168,"-",0)</f>
        <v>0</v>
      </c>
      <c r="F190" s="3">
        <f>_xlfn.XLOOKUP(D190,'Liste '!$O$2:$O$168,'Liste '!$R$2:$R$168,"-",0)</f>
        <v>0</v>
      </c>
      <c r="H190" s="3">
        <f t="shared" si="17"/>
        <v>0</v>
      </c>
      <c r="I190" s="3">
        <f t="shared" si="15"/>
        <v>8.82</v>
      </c>
      <c r="J190" s="3">
        <f t="shared" si="16"/>
        <v>98800.47999999905</v>
      </c>
      <c r="K190" s="43">
        <f t="shared" si="12"/>
        <v>98791.659999999043</v>
      </c>
      <c r="M190">
        <f t="shared" si="13"/>
        <v>0</v>
      </c>
      <c r="N190" s="44"/>
      <c r="O190" s="44"/>
      <c r="P190" s="44"/>
      <c r="R190">
        <f t="shared" si="14"/>
        <v>0</v>
      </c>
    </row>
    <row r="191" spans="3:18">
      <c r="C191">
        <f>_xlfn.XLOOKUP(D191,'Liste '!$O$2:$O$168,'Liste '!$P$2:$P$168,"-",0)</f>
        <v>0</v>
      </c>
      <c r="D191" s="25"/>
      <c r="E191">
        <f>_xlfn.XLOOKUP(D191,'Liste '!$O$2:$O$168,'Liste '!$Q$2:$Q$168,"-",0)</f>
        <v>0</v>
      </c>
      <c r="F191" s="3">
        <f>_xlfn.XLOOKUP(D191,'Liste '!$O$2:$O$168,'Liste '!$R$2:$R$168,"-",0)</f>
        <v>0</v>
      </c>
      <c r="H191" s="3">
        <f t="shared" si="17"/>
        <v>0</v>
      </c>
      <c r="I191" s="3">
        <f t="shared" si="15"/>
        <v>8.82</v>
      </c>
      <c r="J191" s="3">
        <f t="shared" si="16"/>
        <v>98791.659999999043</v>
      </c>
      <c r="K191" s="43">
        <f t="shared" si="12"/>
        <v>98782.839999999036</v>
      </c>
      <c r="M191">
        <f t="shared" si="13"/>
        <v>0</v>
      </c>
      <c r="N191" s="44"/>
      <c r="O191" s="44"/>
      <c r="P191" s="44"/>
      <c r="R191">
        <f t="shared" si="14"/>
        <v>0</v>
      </c>
    </row>
    <row r="192" spans="3:18">
      <c r="C192">
        <f>_xlfn.XLOOKUP(D192,'Liste '!$O$2:$O$168,'Liste '!$P$2:$P$168,"-",0)</f>
        <v>0</v>
      </c>
      <c r="D192" s="25"/>
      <c r="E192">
        <f>_xlfn.XLOOKUP(D192,'Liste '!$O$2:$O$168,'Liste '!$Q$2:$Q$168,"-",0)</f>
        <v>0</v>
      </c>
      <c r="F192" s="3">
        <f>_xlfn.XLOOKUP(D192,'Liste '!$H$2:$H$168,'Liste '!$K$2:$K$168,"-",0)</f>
        <v>0</v>
      </c>
      <c r="H192" s="3">
        <f t="shared" si="17"/>
        <v>0</v>
      </c>
      <c r="I192" s="3">
        <f t="shared" si="15"/>
        <v>8.82</v>
      </c>
      <c r="J192" s="3">
        <f t="shared" si="16"/>
        <v>98782.839999999036</v>
      </c>
      <c r="K192" s="43">
        <f t="shared" si="12"/>
        <v>98774.019999999029</v>
      </c>
      <c r="M192">
        <f t="shared" si="13"/>
        <v>0</v>
      </c>
      <c r="N192" s="44"/>
      <c r="O192" s="44"/>
      <c r="P192" s="44"/>
      <c r="R192">
        <f t="shared" si="14"/>
        <v>0</v>
      </c>
    </row>
    <row r="193" spans="1:20">
      <c r="A193" s="58"/>
      <c r="B193" s="58"/>
      <c r="C193" s="58">
        <f>_xlfn.XLOOKUP(D193,'Liste '!$H$2:$H$168,'Liste '!$I$2:$I$168,"-",0)</f>
        <v>0</v>
      </c>
      <c r="D193" s="59"/>
      <c r="E193" s="60" t="s">
        <v>84</v>
      </c>
      <c r="F193" s="61">
        <f>_xlfn.XLOOKUP(D193,'Liste '!$H$2:$H$168,'Liste '!$K$2:$K$168,"-",0)</f>
        <v>0</v>
      </c>
      <c r="G193" s="58"/>
      <c r="H193" s="61">
        <f>SUM(H162:H192)</f>
        <v>0</v>
      </c>
      <c r="I193" s="61"/>
      <c r="J193" s="61"/>
      <c r="K193" s="62"/>
      <c r="L193" s="58"/>
      <c r="M193" s="58"/>
      <c r="N193" s="63"/>
      <c r="O193" s="63"/>
      <c r="P193" s="63"/>
      <c r="Q193" s="58"/>
      <c r="R193" s="58"/>
      <c r="S193" s="58"/>
      <c r="T193" s="58"/>
    </row>
    <row r="194" spans="1:20">
      <c r="C194">
        <f>_xlfn.XLOOKUP(D194,'Liste '!$O$2:$O$168,'Liste '!$P$2:$P$168,"-",0)</f>
        <v>0</v>
      </c>
      <c r="E194">
        <f>_xlfn.XLOOKUP(D194,'Liste '!$O$2:$O$168,'Liste '!$Q$2:$Q$168,"-",0)</f>
        <v>0</v>
      </c>
      <c r="F194" s="3">
        <f>_xlfn.XLOOKUP(D194,'Liste '!$O$2:$O$168,'Liste '!$R$2:$R$168,"-",0)</f>
        <v>0</v>
      </c>
      <c r="H194" s="3">
        <f t="shared" si="17"/>
        <v>0</v>
      </c>
      <c r="I194" s="3">
        <f>I192+H194</f>
        <v>8.82</v>
      </c>
      <c r="J194" s="3">
        <f>K192</f>
        <v>98774.019999999029</v>
      </c>
      <c r="K194" s="43">
        <f t="shared" si="12"/>
        <v>98765.199999999022</v>
      </c>
      <c r="M194">
        <f t="shared" si="13"/>
        <v>0</v>
      </c>
      <c r="N194" s="44"/>
      <c r="O194" s="44"/>
      <c r="P194" s="44"/>
      <c r="R194">
        <f t="shared" si="14"/>
        <v>0</v>
      </c>
    </row>
    <row r="195" spans="1:20">
      <c r="C195">
        <f>_xlfn.XLOOKUP(D195,'Liste '!$O$2:$O$168,'Liste '!$P$2:$P$168,"-",0)</f>
        <v>0</v>
      </c>
      <c r="E195">
        <f>_xlfn.XLOOKUP(D195,'Liste '!$O$2:$O$168,'Liste '!$Q$2:$Q$168,"-",0)</f>
        <v>0</v>
      </c>
      <c r="F195" s="3">
        <f>_xlfn.XLOOKUP(D195,'Liste '!$O$2:$O$168,'Liste '!$R$2:$R$168,"-",0)</f>
        <v>0</v>
      </c>
      <c r="H195" s="3">
        <f t="shared" si="17"/>
        <v>0</v>
      </c>
      <c r="I195" s="3">
        <f t="shared" si="15"/>
        <v>8.82</v>
      </c>
      <c r="J195" s="3">
        <f t="shared" si="16"/>
        <v>98765.199999999022</v>
      </c>
      <c r="K195" s="43">
        <f t="shared" si="12"/>
        <v>98756.379999999015</v>
      </c>
      <c r="M195">
        <f t="shared" si="13"/>
        <v>0</v>
      </c>
      <c r="N195" s="44"/>
      <c r="O195" s="44"/>
      <c r="P195" s="44"/>
      <c r="R195">
        <f t="shared" si="14"/>
        <v>0</v>
      </c>
    </row>
    <row r="196" spans="1:20">
      <c r="C196">
        <f>_xlfn.XLOOKUP(D196,'Liste '!$O$2:$O$168,'Liste '!$P$2:$P$168,"-",0)</f>
        <v>0</v>
      </c>
      <c r="D196" s="25"/>
      <c r="E196">
        <f>_xlfn.XLOOKUP(D196,'Liste '!$O$2:$O$168,'Liste '!$Q$2:$Q$168,"-",0)</f>
        <v>0</v>
      </c>
      <c r="F196" s="3">
        <f>_xlfn.XLOOKUP(D196,'Liste '!$O$2:$O$168,'Liste '!$R$2:$R$168,"-",0)</f>
        <v>0</v>
      </c>
      <c r="H196" s="3">
        <f t="shared" si="17"/>
        <v>0</v>
      </c>
      <c r="I196" s="3">
        <f t="shared" si="15"/>
        <v>8.82</v>
      </c>
      <c r="J196" s="3">
        <f t="shared" si="16"/>
        <v>98756.379999999015</v>
      </c>
      <c r="K196" s="43">
        <f t="shared" ref="K196:K260" si="18">J196-I196</f>
        <v>98747.559999999008</v>
      </c>
      <c r="M196">
        <f t="shared" ref="M196:M260" si="19">L196-G196</f>
        <v>0</v>
      </c>
      <c r="N196" s="44"/>
      <c r="O196" s="44"/>
      <c r="P196" s="44"/>
      <c r="R196">
        <f t="shared" ref="R196:R260" si="20">N196-O196</f>
        <v>0</v>
      </c>
    </row>
    <row r="197" spans="1:20">
      <c r="C197">
        <f>_xlfn.XLOOKUP(D197,'Liste '!$O$2:$O$168,'Liste '!$P$2:$P$168,"-",0)</f>
        <v>0</v>
      </c>
      <c r="D197" s="25"/>
      <c r="E197">
        <f>_xlfn.XLOOKUP(D197,'Liste '!$O$2:$O$168,'Liste '!$Q$2:$Q$168,"-",0)</f>
        <v>0</v>
      </c>
      <c r="F197" s="3">
        <f>_xlfn.XLOOKUP(D197,'Liste '!$O$2:$O$168,'Liste '!$R$2:$R$168,"-",0)</f>
        <v>0</v>
      </c>
      <c r="H197" s="3">
        <f t="shared" si="17"/>
        <v>0</v>
      </c>
      <c r="I197" s="3">
        <f t="shared" si="15"/>
        <v>8.82</v>
      </c>
      <c r="J197" s="3">
        <f t="shared" si="16"/>
        <v>98747.559999999008</v>
      </c>
      <c r="K197" s="43">
        <f t="shared" si="18"/>
        <v>98738.739999999001</v>
      </c>
      <c r="M197">
        <f t="shared" si="19"/>
        <v>0</v>
      </c>
      <c r="N197" s="44"/>
      <c r="O197" s="44"/>
      <c r="P197" s="44"/>
      <c r="R197">
        <f t="shared" si="20"/>
        <v>0</v>
      </c>
    </row>
    <row r="198" spans="1:20">
      <c r="C198">
        <f>_xlfn.XLOOKUP(D198,'Liste '!$O$2:$O$168,'Liste '!$P$2:$P$168,"-",0)</f>
        <v>0</v>
      </c>
      <c r="D198" s="25"/>
      <c r="E198">
        <f>_xlfn.XLOOKUP(D198,'Liste '!$O$2:$O$168,'Liste '!$Q$2:$Q$168,"-",0)</f>
        <v>0</v>
      </c>
      <c r="F198" s="3">
        <f>_xlfn.XLOOKUP(D198,'Liste '!$O$2:$O$168,'Liste '!$R$2:$R$168,"-",0)</f>
        <v>0</v>
      </c>
      <c r="H198" s="3">
        <f t="shared" si="17"/>
        <v>0</v>
      </c>
      <c r="I198" s="3">
        <f t="shared" ref="I198:I262" si="21">I197+H198</f>
        <v>8.82</v>
      </c>
      <c r="J198" s="3">
        <f t="shared" ref="J198:J262" si="22">K197</f>
        <v>98738.739999999001</v>
      </c>
      <c r="K198" s="43">
        <f t="shared" si="18"/>
        <v>98729.919999998994</v>
      </c>
      <c r="M198">
        <f t="shared" si="19"/>
        <v>0</v>
      </c>
      <c r="N198" s="44"/>
      <c r="O198" s="44"/>
      <c r="P198" s="44"/>
      <c r="R198">
        <f t="shared" si="20"/>
        <v>0</v>
      </c>
    </row>
    <row r="199" spans="1:20">
      <c r="C199">
        <f>_xlfn.XLOOKUP(D199,'Liste '!$O$2:$O$168,'Liste '!$P$2:$P$168,"-",0)</f>
        <v>0</v>
      </c>
      <c r="D199" s="25"/>
      <c r="E199">
        <f>_xlfn.XLOOKUP(D199,'Liste '!$O$2:$O$168,'Liste '!$Q$2:$Q$168,"-",0)</f>
        <v>0</v>
      </c>
      <c r="F199" s="3">
        <f>_xlfn.XLOOKUP(D199,'Liste '!$O$2:$O$168,'Liste '!$R$2:$R$168,"-",0)</f>
        <v>0</v>
      </c>
      <c r="H199" s="3">
        <f t="shared" ref="H199:H263" si="23">F199*G199</f>
        <v>0</v>
      </c>
      <c r="I199" s="3">
        <f t="shared" si="21"/>
        <v>8.82</v>
      </c>
      <c r="J199" s="3">
        <f t="shared" si="22"/>
        <v>98729.919999998994</v>
      </c>
      <c r="K199" s="43">
        <f t="shared" si="18"/>
        <v>98721.099999998987</v>
      </c>
      <c r="M199">
        <f t="shared" si="19"/>
        <v>0</v>
      </c>
      <c r="N199" s="44"/>
      <c r="O199" s="44"/>
      <c r="P199" s="44"/>
      <c r="R199">
        <f t="shared" si="20"/>
        <v>0</v>
      </c>
    </row>
    <row r="200" spans="1:20">
      <c r="C200">
        <f>_xlfn.XLOOKUP(D200,'Liste '!$O$2:$O$168,'Liste '!$P$2:$P$168,"-",0)</f>
        <v>0</v>
      </c>
      <c r="D200" s="25"/>
      <c r="E200">
        <f>_xlfn.XLOOKUP(D200,'Liste '!$O$2:$O$168,'Liste '!$Q$2:$Q$168,"-",0)</f>
        <v>0</v>
      </c>
      <c r="F200" s="3">
        <f>_xlfn.XLOOKUP(D200,'Liste '!$O$2:$O$168,'Liste '!$R$2:$R$168,"-",0)</f>
        <v>0</v>
      </c>
      <c r="H200" s="3">
        <f t="shared" si="23"/>
        <v>0</v>
      </c>
      <c r="I200" s="3">
        <f t="shared" si="21"/>
        <v>8.82</v>
      </c>
      <c r="J200" s="3">
        <f t="shared" si="22"/>
        <v>98721.099999998987</v>
      </c>
      <c r="K200" s="43">
        <f t="shared" si="18"/>
        <v>98712.27999999898</v>
      </c>
      <c r="M200">
        <f t="shared" si="19"/>
        <v>0</v>
      </c>
      <c r="N200" s="44"/>
      <c r="O200" s="44"/>
      <c r="P200" s="44"/>
      <c r="R200">
        <f t="shared" si="20"/>
        <v>0</v>
      </c>
    </row>
    <row r="201" spans="1:20">
      <c r="C201">
        <f>_xlfn.XLOOKUP(D201,'Liste '!$O$2:$O$168,'Liste '!$P$2:$P$168,"-",0)</f>
        <v>0</v>
      </c>
      <c r="D201" s="25"/>
      <c r="E201">
        <f>_xlfn.XLOOKUP(D201,'Liste '!$O$2:$O$168,'Liste '!$Q$2:$Q$168,"-",0)</f>
        <v>0</v>
      </c>
      <c r="F201" s="3">
        <f>_xlfn.XLOOKUP(D201,'Liste '!$O$2:$O$168,'Liste '!$R$2:$R$168,"-",0)</f>
        <v>0</v>
      </c>
      <c r="H201" s="3">
        <f t="shared" si="23"/>
        <v>0</v>
      </c>
      <c r="I201" s="3">
        <f t="shared" si="21"/>
        <v>8.82</v>
      </c>
      <c r="J201" s="3">
        <f t="shared" si="22"/>
        <v>98712.27999999898</v>
      </c>
      <c r="K201" s="43">
        <f t="shared" si="18"/>
        <v>98703.459999998973</v>
      </c>
      <c r="M201">
        <f t="shared" si="19"/>
        <v>0</v>
      </c>
      <c r="N201" s="44"/>
      <c r="O201" s="44"/>
      <c r="P201" s="44"/>
      <c r="R201">
        <f t="shared" si="20"/>
        <v>0</v>
      </c>
    </row>
    <row r="202" spans="1:20">
      <c r="C202">
        <f>_xlfn.XLOOKUP(D202,'Liste '!$O$2:$O$168,'Liste '!$P$2:$P$168,"-",0)</f>
        <v>0</v>
      </c>
      <c r="D202" s="25"/>
      <c r="E202">
        <f>_xlfn.XLOOKUP(D202,'Liste '!$O$2:$O$168,'Liste '!$Q$2:$Q$168,"-",0)</f>
        <v>0</v>
      </c>
      <c r="F202" s="3">
        <f>_xlfn.XLOOKUP(D202,'Liste '!$O$2:$O$168,'Liste '!$R$2:$R$168,"-",0)</f>
        <v>0</v>
      </c>
      <c r="H202" s="3">
        <f t="shared" si="23"/>
        <v>0</v>
      </c>
      <c r="I202" s="3">
        <f t="shared" si="21"/>
        <v>8.82</v>
      </c>
      <c r="J202" s="3">
        <f t="shared" si="22"/>
        <v>98703.459999998973</v>
      </c>
      <c r="K202" s="43">
        <f t="shared" si="18"/>
        <v>98694.639999998966</v>
      </c>
      <c r="M202">
        <f t="shared" si="19"/>
        <v>0</v>
      </c>
      <c r="N202" s="44"/>
      <c r="O202" s="44"/>
      <c r="P202" s="44"/>
      <c r="R202">
        <f t="shared" si="20"/>
        <v>0</v>
      </c>
    </row>
    <row r="203" spans="1:20">
      <c r="C203">
        <f>_xlfn.XLOOKUP(D203,'Liste '!$O$2:$O$168,'Liste '!$P$2:$P$168,"-",0)</f>
        <v>0</v>
      </c>
      <c r="D203" s="25"/>
      <c r="E203">
        <f>_xlfn.XLOOKUP(D203,'Liste '!$O$2:$O$168,'Liste '!$Q$2:$Q$168,"-",0)</f>
        <v>0</v>
      </c>
      <c r="F203" s="3">
        <f>_xlfn.XLOOKUP(D203,'Liste '!$O$2:$O$168,'Liste '!$R$2:$R$168,"-",0)</f>
        <v>0</v>
      </c>
      <c r="H203" s="3">
        <f t="shared" si="23"/>
        <v>0</v>
      </c>
      <c r="I203" s="3">
        <f t="shared" si="21"/>
        <v>8.82</v>
      </c>
      <c r="J203" s="3">
        <f t="shared" si="22"/>
        <v>98694.639999998966</v>
      </c>
      <c r="K203" s="43">
        <f t="shared" si="18"/>
        <v>98685.819999998959</v>
      </c>
      <c r="M203">
        <f t="shared" si="19"/>
        <v>0</v>
      </c>
      <c r="N203" s="44"/>
      <c r="O203" s="44"/>
      <c r="P203" s="44"/>
      <c r="R203">
        <f t="shared" si="20"/>
        <v>0</v>
      </c>
    </row>
    <row r="204" spans="1:20">
      <c r="C204">
        <f>_xlfn.XLOOKUP(D204,'Liste '!$O$2:$O$168,'Liste '!$P$2:$P$168,"-",0)</f>
        <v>0</v>
      </c>
      <c r="D204" s="25"/>
      <c r="E204">
        <f>_xlfn.XLOOKUP(D204,'Liste '!$O$2:$O$168,'Liste '!$Q$2:$Q$168,"-",0)</f>
        <v>0</v>
      </c>
      <c r="F204" s="3">
        <f>_xlfn.XLOOKUP(D204,'Liste '!$O$2:$O$168,'Liste '!$R$2:$R$168,"-",0)</f>
        <v>0</v>
      </c>
      <c r="H204" s="3">
        <f t="shared" si="23"/>
        <v>0</v>
      </c>
      <c r="I204" s="3">
        <f t="shared" si="21"/>
        <v>8.82</v>
      </c>
      <c r="J204" s="3">
        <f t="shared" si="22"/>
        <v>98685.819999998959</v>
      </c>
      <c r="K204" s="43">
        <f t="shared" si="18"/>
        <v>98676.999999998952</v>
      </c>
      <c r="M204">
        <f t="shared" si="19"/>
        <v>0</v>
      </c>
      <c r="N204" s="44"/>
      <c r="O204" s="44"/>
      <c r="P204" s="44"/>
      <c r="R204">
        <f t="shared" si="20"/>
        <v>0</v>
      </c>
    </row>
    <row r="205" spans="1:20">
      <c r="C205">
        <f>_xlfn.XLOOKUP(D205,'Liste '!$O$2:$O$168,'Liste '!$P$2:$P$168,"-",0)</f>
        <v>0</v>
      </c>
      <c r="D205" s="25"/>
      <c r="E205">
        <f>_xlfn.XLOOKUP(D205,'Liste '!$O$2:$O$168,'Liste '!$Q$2:$Q$168,"-",0)</f>
        <v>0</v>
      </c>
      <c r="F205" s="3">
        <f>_xlfn.XLOOKUP(D205,'Liste '!$O$2:$O$168,'Liste '!$R$2:$R$168,"-",0)</f>
        <v>0</v>
      </c>
      <c r="H205" s="3">
        <f t="shared" si="23"/>
        <v>0</v>
      </c>
      <c r="I205" s="3">
        <f t="shared" si="21"/>
        <v>8.82</v>
      </c>
      <c r="J205" s="3">
        <f t="shared" si="22"/>
        <v>98676.999999998952</v>
      </c>
      <c r="K205" s="43">
        <f t="shared" si="18"/>
        <v>98668.179999998945</v>
      </c>
      <c r="M205">
        <f t="shared" si="19"/>
        <v>0</v>
      </c>
      <c r="N205" s="44"/>
      <c r="O205" s="44"/>
      <c r="P205" s="44"/>
      <c r="R205">
        <f t="shared" si="20"/>
        <v>0</v>
      </c>
    </row>
    <row r="206" spans="1:20">
      <c r="C206">
        <f>_xlfn.XLOOKUP(D206,'Liste '!$O$2:$O$168,'Liste '!$P$2:$P$168,"-",0)</f>
        <v>0</v>
      </c>
      <c r="D206" s="25"/>
      <c r="E206">
        <f>_xlfn.XLOOKUP(D206,'Liste '!$O$2:$O$168,'Liste '!$Q$2:$Q$168,"-",0)</f>
        <v>0</v>
      </c>
      <c r="F206" s="3">
        <f>_xlfn.XLOOKUP(D206,'Liste '!$O$2:$O$168,'Liste '!$R$2:$R$168,"-",0)</f>
        <v>0</v>
      </c>
      <c r="H206" s="3">
        <f t="shared" si="23"/>
        <v>0</v>
      </c>
      <c r="I206" s="3">
        <f t="shared" si="21"/>
        <v>8.82</v>
      </c>
      <c r="J206" s="3">
        <f t="shared" si="22"/>
        <v>98668.179999998945</v>
      </c>
      <c r="K206" s="43">
        <f t="shared" si="18"/>
        <v>98659.359999998938</v>
      </c>
      <c r="M206">
        <f t="shared" si="19"/>
        <v>0</v>
      </c>
      <c r="N206" s="44"/>
      <c r="O206" s="44"/>
      <c r="P206" s="44"/>
      <c r="R206">
        <f t="shared" si="20"/>
        <v>0</v>
      </c>
    </row>
    <row r="207" spans="1:20">
      <c r="C207">
        <f>_xlfn.XLOOKUP(D207,'Liste '!$O$2:$O$168,'Liste '!$P$2:$P$168,"-",0)</f>
        <v>0</v>
      </c>
      <c r="D207" s="25"/>
      <c r="E207">
        <f>_xlfn.XLOOKUP(D207,'Liste '!$O$2:$O$168,'Liste '!$Q$2:$Q$168,"-",0)</f>
        <v>0</v>
      </c>
      <c r="F207" s="3">
        <f>_xlfn.XLOOKUP(D207,'Liste '!$O$2:$O$168,'Liste '!$R$2:$R$168,"-",0)</f>
        <v>0</v>
      </c>
      <c r="H207" s="3">
        <f t="shared" si="23"/>
        <v>0</v>
      </c>
      <c r="I207" s="3">
        <f t="shared" si="21"/>
        <v>8.82</v>
      </c>
      <c r="J207" s="3">
        <f t="shared" si="22"/>
        <v>98659.359999998938</v>
      </c>
      <c r="K207" s="43">
        <f t="shared" si="18"/>
        <v>98650.539999998931</v>
      </c>
      <c r="M207">
        <f t="shared" si="19"/>
        <v>0</v>
      </c>
      <c r="N207" s="44"/>
      <c r="O207" s="44"/>
      <c r="P207" s="44"/>
      <c r="R207">
        <f t="shared" si="20"/>
        <v>0</v>
      </c>
    </row>
    <row r="208" spans="1:20">
      <c r="C208">
        <f>_xlfn.XLOOKUP(D208,'Liste '!$O$2:$O$168,'Liste '!$P$2:$P$168,"-",0)</f>
        <v>0</v>
      </c>
      <c r="D208" s="25"/>
      <c r="E208">
        <f>_xlfn.XLOOKUP(D208,'Liste '!$O$2:$O$168,'Liste '!$Q$2:$Q$168,"-",0)</f>
        <v>0</v>
      </c>
      <c r="F208" s="3">
        <f>_xlfn.XLOOKUP(D208,'Liste '!$O$2:$O$168,'Liste '!$R$2:$R$168,"-",0)</f>
        <v>0</v>
      </c>
      <c r="H208" s="3">
        <f t="shared" si="23"/>
        <v>0</v>
      </c>
      <c r="I208" s="3">
        <f t="shared" si="21"/>
        <v>8.82</v>
      </c>
      <c r="J208" s="3">
        <f t="shared" si="22"/>
        <v>98650.539999998931</v>
      </c>
      <c r="K208" s="43">
        <f t="shared" si="18"/>
        <v>98641.719999998924</v>
      </c>
      <c r="M208">
        <f t="shared" si="19"/>
        <v>0</v>
      </c>
      <c r="N208" s="44"/>
      <c r="O208" s="44"/>
      <c r="P208" s="44"/>
      <c r="R208">
        <f t="shared" si="20"/>
        <v>0</v>
      </c>
    </row>
    <row r="209" spans="3:18">
      <c r="C209">
        <f>_xlfn.XLOOKUP(D209,'Liste '!$O$2:$O$168,'Liste '!$P$2:$P$168,"-",0)</f>
        <v>0</v>
      </c>
      <c r="D209" s="25"/>
      <c r="E209">
        <f>_xlfn.XLOOKUP(D209,'Liste '!$O$2:$O$168,'Liste '!$Q$2:$Q$168,"-",0)</f>
        <v>0</v>
      </c>
      <c r="F209" s="3">
        <f>_xlfn.XLOOKUP(D209,'Liste '!$O$2:$O$168,'Liste '!$R$2:$R$168,"-",0)</f>
        <v>0</v>
      </c>
      <c r="H209" s="3">
        <f t="shared" si="23"/>
        <v>0</v>
      </c>
      <c r="I209" s="3">
        <f t="shared" si="21"/>
        <v>8.82</v>
      </c>
      <c r="J209" s="3">
        <f t="shared" si="22"/>
        <v>98641.719999998924</v>
      </c>
      <c r="K209" s="43">
        <f t="shared" si="18"/>
        <v>98632.899999998917</v>
      </c>
      <c r="M209">
        <f t="shared" si="19"/>
        <v>0</v>
      </c>
      <c r="N209" s="44"/>
      <c r="O209" s="44"/>
      <c r="P209" s="44"/>
      <c r="R209">
        <f t="shared" si="20"/>
        <v>0</v>
      </c>
    </row>
    <row r="210" spans="3:18">
      <c r="C210">
        <f>_xlfn.XLOOKUP(D210,'Liste '!$O$2:$O$168,'Liste '!$P$2:$P$168,"-",0)</f>
        <v>0</v>
      </c>
      <c r="D210" s="25"/>
      <c r="E210">
        <f>_xlfn.XLOOKUP(D210,'Liste '!$O$2:$O$168,'Liste '!$Q$2:$Q$168,"-",0)</f>
        <v>0</v>
      </c>
      <c r="F210" s="3">
        <f>_xlfn.XLOOKUP(D210,'Liste '!$O$2:$O$168,'Liste '!$R$2:$R$168,"-",0)</f>
        <v>0</v>
      </c>
      <c r="H210" s="3">
        <f t="shared" si="23"/>
        <v>0</v>
      </c>
      <c r="I210" s="3">
        <f t="shared" si="21"/>
        <v>8.82</v>
      </c>
      <c r="J210" s="3">
        <f t="shared" si="22"/>
        <v>98632.899999998917</v>
      </c>
      <c r="K210" s="43">
        <f t="shared" si="18"/>
        <v>98624.07999999891</v>
      </c>
      <c r="M210">
        <f t="shared" si="19"/>
        <v>0</v>
      </c>
      <c r="N210" s="44"/>
      <c r="O210" s="44"/>
      <c r="P210" s="44"/>
      <c r="R210">
        <f t="shared" si="20"/>
        <v>0</v>
      </c>
    </row>
    <row r="211" spans="3:18">
      <c r="C211">
        <f>_xlfn.XLOOKUP(D211,'Liste '!$O$2:$O$168,'Liste '!$P$2:$P$168,"-",0)</f>
        <v>0</v>
      </c>
      <c r="D211" s="25"/>
      <c r="E211">
        <f>_xlfn.XLOOKUP(D211,'Liste '!$O$2:$O$168,'Liste '!$Q$2:$Q$168,"-",0)</f>
        <v>0</v>
      </c>
      <c r="F211" s="3">
        <f>_xlfn.XLOOKUP(D211,'Liste '!$O$2:$O$168,'Liste '!$R$2:$R$168,"-",0)</f>
        <v>0</v>
      </c>
      <c r="H211" s="3">
        <f t="shared" si="23"/>
        <v>0</v>
      </c>
      <c r="I211" s="3">
        <f t="shared" si="21"/>
        <v>8.82</v>
      </c>
      <c r="J211" s="3">
        <f t="shared" si="22"/>
        <v>98624.07999999891</v>
      </c>
      <c r="K211" s="43">
        <f t="shared" si="18"/>
        <v>98615.259999998903</v>
      </c>
      <c r="M211">
        <f t="shared" si="19"/>
        <v>0</v>
      </c>
      <c r="N211" s="44"/>
      <c r="O211" s="44"/>
      <c r="P211" s="44"/>
      <c r="R211">
        <f t="shared" si="20"/>
        <v>0</v>
      </c>
    </row>
    <row r="212" spans="3:18">
      <c r="C212">
        <f>_xlfn.XLOOKUP(D212,'Liste '!$O$2:$O$168,'Liste '!$P$2:$P$168,"-",0)</f>
        <v>0</v>
      </c>
      <c r="D212" s="25"/>
      <c r="E212">
        <f>_xlfn.XLOOKUP(D212,'Liste '!$O$2:$O$168,'Liste '!$Q$2:$Q$168,"-",0)</f>
        <v>0</v>
      </c>
      <c r="F212" s="3">
        <f>_xlfn.XLOOKUP(D212,'Liste '!$O$2:$O$168,'Liste '!$R$2:$R$168,"-",0)</f>
        <v>0</v>
      </c>
      <c r="H212" s="3">
        <f t="shared" si="23"/>
        <v>0</v>
      </c>
      <c r="I212" s="3">
        <f t="shared" si="21"/>
        <v>8.82</v>
      </c>
      <c r="J212" s="3">
        <f t="shared" si="22"/>
        <v>98615.259999998903</v>
      </c>
      <c r="K212" s="43">
        <f t="shared" si="18"/>
        <v>98606.439999998896</v>
      </c>
      <c r="M212">
        <f t="shared" si="19"/>
        <v>0</v>
      </c>
      <c r="N212" s="44"/>
      <c r="O212" s="44"/>
      <c r="P212" s="44"/>
      <c r="R212">
        <f t="shared" si="20"/>
        <v>0</v>
      </c>
    </row>
    <row r="213" spans="3:18">
      <c r="C213">
        <f>_xlfn.XLOOKUP(D213,'Liste '!$O$2:$O$168,'Liste '!$P$2:$P$168,"-",0)</f>
        <v>0</v>
      </c>
      <c r="D213" s="25"/>
      <c r="E213">
        <f>_xlfn.XLOOKUP(D213,'Liste '!$O$2:$O$168,'Liste '!$Q$2:$Q$168,"-",0)</f>
        <v>0</v>
      </c>
      <c r="F213" s="3">
        <f>_xlfn.XLOOKUP(D213,'Liste '!$O$2:$O$168,'Liste '!$R$2:$R$168,"-",0)</f>
        <v>0</v>
      </c>
      <c r="H213" s="3">
        <f t="shared" si="23"/>
        <v>0</v>
      </c>
      <c r="I213" s="3">
        <f t="shared" si="21"/>
        <v>8.82</v>
      </c>
      <c r="J213" s="3">
        <f t="shared" si="22"/>
        <v>98606.439999998896</v>
      </c>
      <c r="K213" s="43">
        <f t="shared" si="18"/>
        <v>98597.619999998889</v>
      </c>
      <c r="M213">
        <f t="shared" si="19"/>
        <v>0</v>
      </c>
      <c r="N213" s="44"/>
      <c r="O213" s="44"/>
      <c r="P213" s="44"/>
      <c r="R213">
        <f t="shared" si="20"/>
        <v>0</v>
      </c>
    </row>
    <row r="214" spans="3:18">
      <c r="C214">
        <f>_xlfn.XLOOKUP(D214,'Liste '!$O$2:$O$168,'Liste '!$P$2:$P$168,"-",0)</f>
        <v>0</v>
      </c>
      <c r="D214" s="25"/>
      <c r="E214">
        <f>_xlfn.XLOOKUP(D214,'Liste '!$O$2:$O$168,'Liste '!$Q$2:$Q$168,"-",0)</f>
        <v>0</v>
      </c>
      <c r="F214" s="3">
        <f>_xlfn.XLOOKUP(D214,'Liste '!$O$2:$O$168,'Liste '!$R$2:$R$168,"-",0)</f>
        <v>0</v>
      </c>
      <c r="H214" s="3">
        <f t="shared" si="23"/>
        <v>0</v>
      </c>
      <c r="I214" s="3">
        <f t="shared" si="21"/>
        <v>8.82</v>
      </c>
      <c r="J214" s="3">
        <f t="shared" si="22"/>
        <v>98597.619999998889</v>
      </c>
      <c r="K214" s="43">
        <f t="shared" si="18"/>
        <v>98588.799999998882</v>
      </c>
      <c r="M214">
        <f t="shared" si="19"/>
        <v>0</v>
      </c>
      <c r="N214" s="44"/>
      <c r="O214" s="44"/>
      <c r="P214" s="44"/>
      <c r="R214">
        <f t="shared" si="20"/>
        <v>0</v>
      </c>
    </row>
    <row r="215" spans="3:18">
      <c r="C215">
        <f>_xlfn.XLOOKUP(D215,'Liste '!$O$2:$O$168,'Liste '!$P$2:$P$168,"-",0)</f>
        <v>0</v>
      </c>
      <c r="D215" s="25"/>
      <c r="E215">
        <f>_xlfn.XLOOKUP(D215,'Liste '!$O$2:$O$168,'Liste '!$Q$2:$Q$168,"-",0)</f>
        <v>0</v>
      </c>
      <c r="F215" s="3">
        <f>_xlfn.XLOOKUP(D215,'Liste '!$O$2:$O$168,'Liste '!$R$2:$R$168,"-",0)</f>
        <v>0</v>
      </c>
      <c r="H215" s="3">
        <f t="shared" si="23"/>
        <v>0</v>
      </c>
      <c r="I215" s="3">
        <f t="shared" si="21"/>
        <v>8.82</v>
      </c>
      <c r="J215" s="3">
        <f t="shared" si="22"/>
        <v>98588.799999998882</v>
      </c>
      <c r="K215" s="43">
        <f t="shared" si="18"/>
        <v>98579.979999998875</v>
      </c>
      <c r="M215">
        <f t="shared" si="19"/>
        <v>0</v>
      </c>
      <c r="N215" s="44"/>
      <c r="O215" s="44"/>
      <c r="P215" s="44"/>
      <c r="R215">
        <f t="shared" si="20"/>
        <v>0</v>
      </c>
    </row>
    <row r="216" spans="3:18">
      <c r="C216">
        <f>_xlfn.XLOOKUP(D216,'Liste '!$O$2:$O$168,'Liste '!$P$2:$P$168,"-",0)</f>
        <v>0</v>
      </c>
      <c r="D216" s="25"/>
      <c r="E216">
        <f>_xlfn.XLOOKUP(D216,'Liste '!$O$2:$O$168,'Liste '!$Q$2:$Q$168,"-",0)</f>
        <v>0</v>
      </c>
      <c r="F216" s="3">
        <f>_xlfn.XLOOKUP(D216,'Liste '!$O$2:$O$168,'Liste '!$R$2:$R$168,"-",0)</f>
        <v>0</v>
      </c>
      <c r="H216" s="3">
        <f t="shared" si="23"/>
        <v>0</v>
      </c>
      <c r="I216" s="3">
        <f t="shared" si="21"/>
        <v>8.82</v>
      </c>
      <c r="J216" s="3">
        <f t="shared" si="22"/>
        <v>98579.979999998875</v>
      </c>
      <c r="K216" s="43">
        <f t="shared" si="18"/>
        <v>98571.159999998868</v>
      </c>
      <c r="M216">
        <f t="shared" si="19"/>
        <v>0</v>
      </c>
      <c r="N216" s="44"/>
      <c r="O216" s="44"/>
      <c r="P216" s="44"/>
      <c r="R216">
        <f t="shared" si="20"/>
        <v>0</v>
      </c>
    </row>
    <row r="217" spans="3:18">
      <c r="C217">
        <f>_xlfn.XLOOKUP(D217,'Liste '!$O$2:$O$168,'Liste '!$P$2:$P$168,"-",0)</f>
        <v>0</v>
      </c>
      <c r="D217" s="25"/>
      <c r="E217">
        <f>_xlfn.XLOOKUP(D217,'Liste '!$O$2:$O$168,'Liste '!$Q$2:$Q$168,"-",0)</f>
        <v>0</v>
      </c>
      <c r="F217" s="3">
        <f>_xlfn.XLOOKUP(D217,'Liste '!$O$2:$O$168,'Liste '!$R$2:$R$168,"-",0)</f>
        <v>0</v>
      </c>
      <c r="H217" s="3">
        <f t="shared" si="23"/>
        <v>0</v>
      </c>
      <c r="I217" s="3">
        <f t="shared" si="21"/>
        <v>8.82</v>
      </c>
      <c r="J217" s="3">
        <f t="shared" si="22"/>
        <v>98571.159999998868</v>
      </c>
      <c r="K217" s="43">
        <f t="shared" si="18"/>
        <v>98562.339999998861</v>
      </c>
      <c r="M217">
        <f t="shared" si="19"/>
        <v>0</v>
      </c>
      <c r="N217" s="44"/>
      <c r="O217" s="44"/>
      <c r="P217" s="44"/>
      <c r="R217">
        <f t="shared" si="20"/>
        <v>0</v>
      </c>
    </row>
    <row r="218" spans="3:18">
      <c r="C218">
        <f>_xlfn.XLOOKUP(D218,'Liste '!$O$2:$O$168,'Liste '!$P$2:$P$168,"-",0)</f>
        <v>0</v>
      </c>
      <c r="D218" s="25"/>
      <c r="E218">
        <f>_xlfn.XLOOKUP(D218,'Liste '!$O$2:$O$168,'Liste '!$Q$2:$Q$168,"-",0)</f>
        <v>0</v>
      </c>
      <c r="F218" s="3">
        <f>_xlfn.XLOOKUP(D218,'Liste '!$O$2:$O$168,'Liste '!$R$2:$R$168,"-",0)</f>
        <v>0</v>
      </c>
      <c r="H218" s="3">
        <f t="shared" si="23"/>
        <v>0</v>
      </c>
      <c r="I218" s="3">
        <f t="shared" si="21"/>
        <v>8.82</v>
      </c>
      <c r="J218" s="3">
        <f t="shared" si="22"/>
        <v>98562.339999998861</v>
      </c>
      <c r="K218" s="43">
        <f t="shared" si="18"/>
        <v>98553.519999998854</v>
      </c>
      <c r="M218">
        <f t="shared" si="19"/>
        <v>0</v>
      </c>
      <c r="N218" s="44"/>
      <c r="O218" s="44"/>
      <c r="P218" s="44"/>
      <c r="R218">
        <f t="shared" si="20"/>
        <v>0</v>
      </c>
    </row>
    <row r="219" spans="3:18">
      <c r="C219">
        <f>_xlfn.XLOOKUP(D219,'Liste '!$O$2:$O$168,'Liste '!$P$2:$P$168,"-",0)</f>
        <v>0</v>
      </c>
      <c r="D219" s="25"/>
      <c r="E219">
        <f>_xlfn.XLOOKUP(D219,'Liste '!$O$2:$O$168,'Liste '!$Q$2:$Q$168,"-",0)</f>
        <v>0</v>
      </c>
      <c r="F219" s="3">
        <f>_xlfn.XLOOKUP(D219,'Liste '!$O$2:$O$168,'Liste '!$R$2:$R$168,"-",0)</f>
        <v>0</v>
      </c>
      <c r="H219" s="3">
        <f t="shared" si="23"/>
        <v>0</v>
      </c>
      <c r="I219" s="3">
        <f t="shared" si="21"/>
        <v>8.82</v>
      </c>
      <c r="J219" s="3">
        <f t="shared" si="22"/>
        <v>98553.519999998854</v>
      </c>
      <c r="K219" s="43">
        <f t="shared" si="18"/>
        <v>98544.699999998847</v>
      </c>
      <c r="M219">
        <f t="shared" si="19"/>
        <v>0</v>
      </c>
      <c r="N219" s="44"/>
      <c r="O219" s="44"/>
      <c r="P219" s="44"/>
      <c r="R219">
        <f t="shared" si="20"/>
        <v>0</v>
      </c>
    </row>
    <row r="220" spans="3:18">
      <c r="C220">
        <f>_xlfn.XLOOKUP(D220,'Liste '!$O$2:$O$168,'Liste '!$P$2:$P$168,"-",0)</f>
        <v>0</v>
      </c>
      <c r="D220" s="25"/>
      <c r="E220">
        <f>_xlfn.XLOOKUP(D220,'Liste '!$O$2:$O$168,'Liste '!$Q$2:$Q$168,"-",0)</f>
        <v>0</v>
      </c>
      <c r="F220" s="3">
        <f>_xlfn.XLOOKUP(D220,'Liste '!$O$2:$O$168,'Liste '!$R$2:$R$168,"-",0)</f>
        <v>0</v>
      </c>
      <c r="H220" s="3">
        <f t="shared" si="23"/>
        <v>0</v>
      </c>
      <c r="I220" s="3">
        <f t="shared" si="21"/>
        <v>8.82</v>
      </c>
      <c r="J220" s="3">
        <f t="shared" si="22"/>
        <v>98544.699999998847</v>
      </c>
      <c r="K220" s="43">
        <f t="shared" si="18"/>
        <v>98535.879999998841</v>
      </c>
      <c r="M220">
        <f t="shared" si="19"/>
        <v>0</v>
      </c>
      <c r="N220" s="44"/>
      <c r="O220" s="44"/>
      <c r="P220" s="44"/>
      <c r="R220">
        <f t="shared" si="20"/>
        <v>0</v>
      </c>
    </row>
    <row r="221" spans="3:18">
      <c r="C221">
        <f>_xlfn.XLOOKUP(D221,'Liste '!$O$2:$O$168,'Liste '!$P$2:$P$168,"-",0)</f>
        <v>0</v>
      </c>
      <c r="D221" s="25"/>
      <c r="E221">
        <f>_xlfn.XLOOKUP(D221,'Liste '!$O$2:$O$168,'Liste '!$Q$2:$Q$168,"-",0)</f>
        <v>0</v>
      </c>
      <c r="F221" s="3">
        <f>_xlfn.XLOOKUP(D221,'Liste '!$O$2:$O$168,'Liste '!$R$2:$R$168,"-",0)</f>
        <v>0</v>
      </c>
      <c r="H221" s="3">
        <f t="shared" si="23"/>
        <v>0</v>
      </c>
      <c r="I221" s="3">
        <f t="shared" si="21"/>
        <v>8.82</v>
      </c>
      <c r="J221" s="3">
        <f t="shared" si="22"/>
        <v>98535.879999998841</v>
      </c>
      <c r="K221" s="43">
        <f t="shared" si="18"/>
        <v>98527.059999998834</v>
      </c>
      <c r="M221">
        <f t="shared" si="19"/>
        <v>0</v>
      </c>
      <c r="N221" s="44"/>
      <c r="O221" s="44"/>
      <c r="P221" s="44"/>
      <c r="R221">
        <f t="shared" si="20"/>
        <v>0</v>
      </c>
    </row>
    <row r="222" spans="3:18">
      <c r="C222">
        <f>_xlfn.XLOOKUP(D222,'Liste '!$O$2:$O$168,'Liste '!$P$2:$P$168,"-",0)</f>
        <v>0</v>
      </c>
      <c r="D222" s="25"/>
      <c r="E222">
        <f>_xlfn.XLOOKUP(D222,'Liste '!$O$2:$O$168,'Liste '!$Q$2:$Q$168,"-",0)</f>
        <v>0</v>
      </c>
      <c r="F222" s="3">
        <f>_xlfn.XLOOKUP(D222,'Liste '!$O$2:$O$168,'Liste '!$R$2:$R$168,"-",0)</f>
        <v>0</v>
      </c>
      <c r="H222" s="3">
        <f t="shared" si="23"/>
        <v>0</v>
      </c>
      <c r="I222" s="3">
        <f>I221+H222</f>
        <v>8.82</v>
      </c>
      <c r="J222" s="3">
        <f t="shared" si="22"/>
        <v>98527.059999998834</v>
      </c>
      <c r="K222" s="43">
        <f>J222-I222</f>
        <v>98518.239999998827</v>
      </c>
      <c r="M222">
        <f>L222-G222</f>
        <v>0</v>
      </c>
      <c r="N222" s="44"/>
      <c r="O222" s="44"/>
      <c r="P222" s="44"/>
      <c r="R222">
        <f>N222-O222</f>
        <v>0</v>
      </c>
    </row>
    <row r="223" spans="3:18">
      <c r="C223">
        <f>_xlfn.XLOOKUP(D223,'Liste '!$O$2:$O$168,'Liste '!$P$2:$P$168,"-",0)</f>
        <v>0</v>
      </c>
      <c r="D223" s="25"/>
      <c r="E223">
        <f>_xlfn.XLOOKUP(D223,'Liste '!$O$2:$O$168,'Liste '!$Q$2:$Q$168,"-",0)</f>
        <v>0</v>
      </c>
      <c r="F223" s="3">
        <f>_xlfn.XLOOKUP(D223,'Liste '!$O$2:$O$168,'Liste '!$R$2:$R$168,"-",0)</f>
        <v>0</v>
      </c>
      <c r="H223" s="3">
        <f t="shared" si="23"/>
        <v>0</v>
      </c>
      <c r="I223" s="3">
        <f>I221+H223</f>
        <v>8.82</v>
      </c>
      <c r="J223" s="3">
        <f>K221</f>
        <v>98527.059999998834</v>
      </c>
      <c r="K223" s="43">
        <f t="shared" si="18"/>
        <v>98518.239999998827</v>
      </c>
      <c r="M223">
        <f t="shared" si="19"/>
        <v>0</v>
      </c>
      <c r="N223" s="44"/>
      <c r="O223" s="44"/>
      <c r="P223" s="44"/>
      <c r="R223">
        <f t="shared" si="20"/>
        <v>0</v>
      </c>
    </row>
    <row r="224" spans="3:18">
      <c r="C224">
        <f>_xlfn.XLOOKUP(D224,'Liste '!$O$2:$O$168,'Liste '!$P$2:$P$168,"-",0)</f>
        <v>0</v>
      </c>
      <c r="D224" s="25"/>
      <c r="E224">
        <f>_xlfn.XLOOKUP(D224,'Liste '!$O$2:$O$168,'Liste '!$Q$2:$Q$168,"-",0)</f>
        <v>0</v>
      </c>
      <c r="F224" s="3">
        <f>_xlfn.XLOOKUP(D224,'Liste '!$H$2:$H$168,'Liste '!$K$2:$K$168,"-",0)</f>
        <v>0</v>
      </c>
      <c r="H224" s="3">
        <f t="shared" si="23"/>
        <v>0</v>
      </c>
      <c r="I224" s="3">
        <f t="shared" si="21"/>
        <v>8.82</v>
      </c>
      <c r="J224" s="3">
        <f t="shared" si="22"/>
        <v>98518.239999998827</v>
      </c>
      <c r="K224" s="43">
        <f t="shared" si="18"/>
        <v>98509.41999999882</v>
      </c>
      <c r="M224">
        <f t="shared" si="19"/>
        <v>0</v>
      </c>
      <c r="N224" s="44"/>
      <c r="O224" s="44"/>
      <c r="P224" s="44"/>
      <c r="R224">
        <f t="shared" si="20"/>
        <v>0</v>
      </c>
    </row>
    <row r="225" spans="1:20">
      <c r="A225" s="58"/>
      <c r="B225" s="58"/>
      <c r="C225" s="58">
        <f>_xlfn.XLOOKUP(D225,'Liste '!$H$2:$H$168,'Liste '!$I$2:$I$168,"-",0)</f>
        <v>0</v>
      </c>
      <c r="D225" s="59"/>
      <c r="E225" s="60" t="s">
        <v>85</v>
      </c>
      <c r="F225" s="61">
        <f>_xlfn.XLOOKUP(D225,'Liste '!$H$2:$H$168,'Liste '!$K$2:$K$168,"-",0)</f>
        <v>0</v>
      </c>
      <c r="G225" s="58"/>
      <c r="H225" s="61">
        <f>SUM(H194:H224)</f>
        <v>0</v>
      </c>
      <c r="I225" s="61"/>
      <c r="J225" s="61"/>
      <c r="K225" s="62"/>
      <c r="L225" s="58"/>
      <c r="M225" s="58"/>
      <c r="N225" s="63"/>
      <c r="O225" s="63"/>
      <c r="P225" s="63"/>
      <c r="Q225" s="58"/>
      <c r="R225" s="58"/>
      <c r="S225" s="58"/>
      <c r="T225" s="58"/>
    </row>
    <row r="226" spans="1:20">
      <c r="C226">
        <f>_xlfn.XLOOKUP(D226,'Liste '!$O$2:$O$168,'Liste '!$P$2:$P$168,"-",0)</f>
        <v>0</v>
      </c>
      <c r="E226">
        <f>_xlfn.XLOOKUP(D226,'Liste '!$O$2:$O$168,'Liste '!$Q$2:$Q$168,"-",0)</f>
        <v>0</v>
      </c>
      <c r="F226" s="3">
        <f>_xlfn.XLOOKUP(D226,'Liste '!$O$2:$O$168,'Liste '!$R$2:$R$168,"-",0)</f>
        <v>0</v>
      </c>
      <c r="H226" s="3">
        <f t="shared" si="23"/>
        <v>0</v>
      </c>
      <c r="I226" s="3">
        <f>I224+H226</f>
        <v>8.82</v>
      </c>
      <c r="J226" s="3">
        <f>K224</f>
        <v>98509.41999999882</v>
      </c>
      <c r="K226" s="43">
        <f t="shared" si="18"/>
        <v>98500.599999998813</v>
      </c>
      <c r="M226">
        <f t="shared" si="19"/>
        <v>0</v>
      </c>
      <c r="N226" s="44"/>
      <c r="O226" s="44"/>
      <c r="P226" s="44"/>
      <c r="R226">
        <f t="shared" si="20"/>
        <v>0</v>
      </c>
    </row>
    <row r="227" spans="1:20">
      <c r="C227">
        <f>_xlfn.XLOOKUP(D227,'Liste '!$O$2:$O$168,'Liste '!$P$2:$P$168,"-",0)</f>
        <v>0</v>
      </c>
      <c r="E227">
        <f>_xlfn.XLOOKUP(D227,'Liste '!$O$2:$O$168,'Liste '!$Q$2:$Q$168,"-",0)</f>
        <v>0</v>
      </c>
      <c r="F227" s="3">
        <f>_xlfn.XLOOKUP(D227,'Liste '!$O$2:$O$168,'Liste '!$R$2:$R$168,"-",0)</f>
        <v>0</v>
      </c>
      <c r="H227" s="3">
        <f t="shared" si="23"/>
        <v>0</v>
      </c>
      <c r="I227" s="3">
        <f t="shared" si="21"/>
        <v>8.82</v>
      </c>
      <c r="J227" s="3">
        <f t="shared" si="22"/>
        <v>98500.599999998813</v>
      </c>
      <c r="K227" s="43">
        <f t="shared" si="18"/>
        <v>98491.779999998806</v>
      </c>
      <c r="M227">
        <f t="shared" si="19"/>
        <v>0</v>
      </c>
      <c r="N227" s="44"/>
      <c r="O227" s="44"/>
      <c r="P227" s="44"/>
      <c r="R227">
        <f t="shared" si="20"/>
        <v>0</v>
      </c>
    </row>
    <row r="228" spans="1:20">
      <c r="C228">
        <f>_xlfn.XLOOKUP(D228,'Liste '!$O$2:$O$168,'Liste '!$P$2:$P$168,"-",0)</f>
        <v>0</v>
      </c>
      <c r="D228" s="25"/>
      <c r="E228">
        <f>_xlfn.XLOOKUP(D228,'Liste '!$O$2:$O$168,'Liste '!$Q$2:$Q$168,"-",0)</f>
        <v>0</v>
      </c>
      <c r="F228" s="3">
        <f>_xlfn.XLOOKUP(D228,'Liste '!$O$2:$O$168,'Liste '!$R$2:$R$168,"-",0)</f>
        <v>0</v>
      </c>
      <c r="H228" s="3">
        <f t="shared" si="23"/>
        <v>0</v>
      </c>
      <c r="I228" s="3">
        <f t="shared" si="21"/>
        <v>8.82</v>
      </c>
      <c r="J228" s="3">
        <f t="shared" si="22"/>
        <v>98491.779999998806</v>
      </c>
      <c r="K228" s="43">
        <f t="shared" si="18"/>
        <v>98482.959999998799</v>
      </c>
      <c r="M228">
        <f t="shared" si="19"/>
        <v>0</v>
      </c>
      <c r="N228" s="44"/>
      <c r="O228" s="44"/>
      <c r="P228" s="44"/>
      <c r="R228">
        <f t="shared" si="20"/>
        <v>0</v>
      </c>
    </row>
    <row r="229" spans="1:20">
      <c r="C229">
        <f>_xlfn.XLOOKUP(D229,'Liste '!$O$2:$O$168,'Liste '!$P$2:$P$168,"-",0)</f>
        <v>0</v>
      </c>
      <c r="D229" s="25"/>
      <c r="E229">
        <f>_xlfn.XLOOKUP(D229,'Liste '!$O$2:$O$168,'Liste '!$Q$2:$Q$168,"-",0)</f>
        <v>0</v>
      </c>
      <c r="F229" s="3">
        <f>_xlfn.XLOOKUP(D229,'Liste '!$O$2:$O$168,'Liste '!$R$2:$R$168,"-",0)</f>
        <v>0</v>
      </c>
      <c r="H229" s="3">
        <f t="shared" si="23"/>
        <v>0</v>
      </c>
      <c r="I229" s="3">
        <f t="shared" si="21"/>
        <v>8.82</v>
      </c>
      <c r="J229" s="3">
        <f t="shared" si="22"/>
        <v>98482.959999998799</v>
      </c>
      <c r="K229" s="43">
        <f t="shared" si="18"/>
        <v>98474.139999998792</v>
      </c>
      <c r="M229">
        <f t="shared" si="19"/>
        <v>0</v>
      </c>
      <c r="N229" s="44"/>
      <c r="O229" s="44"/>
      <c r="P229" s="44"/>
      <c r="R229">
        <f t="shared" si="20"/>
        <v>0</v>
      </c>
    </row>
    <row r="230" spans="1:20">
      <c r="C230">
        <f>_xlfn.XLOOKUP(D230,'Liste '!$O$2:$O$168,'Liste '!$P$2:$P$168,"-",0)</f>
        <v>0</v>
      </c>
      <c r="D230" s="25"/>
      <c r="E230">
        <f>_xlfn.XLOOKUP(D230,'Liste '!$O$2:$O$168,'Liste '!$Q$2:$Q$168,"-",0)</f>
        <v>0</v>
      </c>
      <c r="F230" s="3">
        <f>_xlfn.XLOOKUP(D230,'Liste '!$O$2:$O$168,'Liste '!$R$2:$R$168,"-",0)</f>
        <v>0</v>
      </c>
      <c r="H230" s="3">
        <f t="shared" si="23"/>
        <v>0</v>
      </c>
      <c r="I230" s="3">
        <f t="shared" si="21"/>
        <v>8.82</v>
      </c>
      <c r="J230" s="3">
        <f t="shared" si="22"/>
        <v>98474.139999998792</v>
      </c>
      <c r="K230" s="43">
        <f t="shared" si="18"/>
        <v>98465.319999998785</v>
      </c>
      <c r="M230">
        <f t="shared" si="19"/>
        <v>0</v>
      </c>
      <c r="N230" s="44"/>
      <c r="O230" s="44"/>
      <c r="P230" s="44"/>
      <c r="R230">
        <f t="shared" si="20"/>
        <v>0</v>
      </c>
    </row>
    <row r="231" spans="1:20">
      <c r="C231">
        <f>_xlfn.XLOOKUP(D231,'Liste '!$O$2:$O$168,'Liste '!$P$2:$P$168,"-",0)</f>
        <v>0</v>
      </c>
      <c r="D231" s="25"/>
      <c r="E231">
        <f>_xlfn.XLOOKUP(D231,'Liste '!$O$2:$O$168,'Liste '!$Q$2:$Q$168,"-",0)</f>
        <v>0</v>
      </c>
      <c r="F231" s="3">
        <f>_xlfn.XLOOKUP(D231,'Liste '!$O$2:$O$168,'Liste '!$R$2:$R$168,"-",0)</f>
        <v>0</v>
      </c>
      <c r="H231" s="3">
        <f t="shared" si="23"/>
        <v>0</v>
      </c>
      <c r="I231" s="3">
        <f t="shared" si="21"/>
        <v>8.82</v>
      </c>
      <c r="J231" s="3">
        <f t="shared" si="22"/>
        <v>98465.319999998785</v>
      </c>
      <c r="K231" s="43">
        <f t="shared" si="18"/>
        <v>98456.499999998778</v>
      </c>
      <c r="M231">
        <f t="shared" si="19"/>
        <v>0</v>
      </c>
      <c r="N231" s="44"/>
      <c r="O231" s="44"/>
      <c r="P231" s="44"/>
      <c r="R231">
        <f t="shared" si="20"/>
        <v>0</v>
      </c>
    </row>
    <row r="232" spans="1:20">
      <c r="C232">
        <f>_xlfn.XLOOKUP(D232,'Liste '!$O$2:$O$168,'Liste '!$P$2:$P$168,"-",0)</f>
        <v>0</v>
      </c>
      <c r="D232" s="25"/>
      <c r="E232">
        <f>_xlfn.XLOOKUP(D232,'Liste '!$O$2:$O$168,'Liste '!$Q$2:$Q$168,"-",0)</f>
        <v>0</v>
      </c>
      <c r="F232" s="3">
        <f>_xlfn.XLOOKUP(D232,'Liste '!$O$2:$O$168,'Liste '!$R$2:$R$168,"-",0)</f>
        <v>0</v>
      </c>
      <c r="H232" s="3">
        <f t="shared" si="23"/>
        <v>0</v>
      </c>
      <c r="I232" s="3">
        <f t="shared" si="21"/>
        <v>8.82</v>
      </c>
      <c r="J232" s="3">
        <f t="shared" si="22"/>
        <v>98456.499999998778</v>
      </c>
      <c r="K232" s="43">
        <f t="shared" si="18"/>
        <v>98447.679999998771</v>
      </c>
      <c r="M232">
        <f t="shared" si="19"/>
        <v>0</v>
      </c>
      <c r="N232" s="44"/>
      <c r="O232" s="44"/>
      <c r="P232" s="44"/>
      <c r="R232">
        <f t="shared" si="20"/>
        <v>0</v>
      </c>
    </row>
    <row r="233" spans="1:20">
      <c r="C233">
        <f>_xlfn.XLOOKUP(D233,'Liste '!$O$2:$O$168,'Liste '!$P$2:$P$168,"-",0)</f>
        <v>0</v>
      </c>
      <c r="D233" s="25"/>
      <c r="E233">
        <f>_xlfn.XLOOKUP(D233,'Liste '!$O$2:$O$168,'Liste '!$Q$2:$Q$168,"-",0)</f>
        <v>0</v>
      </c>
      <c r="F233" s="3">
        <f>_xlfn.XLOOKUP(D233,'Liste '!$O$2:$O$168,'Liste '!$R$2:$R$168,"-",0)</f>
        <v>0</v>
      </c>
      <c r="H233" s="3">
        <f t="shared" si="23"/>
        <v>0</v>
      </c>
      <c r="I233" s="3">
        <f t="shared" si="21"/>
        <v>8.82</v>
      </c>
      <c r="J233" s="3">
        <f t="shared" si="22"/>
        <v>98447.679999998771</v>
      </c>
      <c r="K233" s="43">
        <f t="shared" si="18"/>
        <v>98438.859999998764</v>
      </c>
      <c r="M233">
        <f t="shared" si="19"/>
        <v>0</v>
      </c>
      <c r="N233" s="44"/>
      <c r="O233" s="44"/>
      <c r="P233" s="44"/>
      <c r="R233">
        <f t="shared" si="20"/>
        <v>0</v>
      </c>
    </row>
    <row r="234" spans="1:20">
      <c r="C234">
        <f>_xlfn.XLOOKUP(D234,'Liste '!$O$2:$O$168,'Liste '!$P$2:$P$168,"-",0)</f>
        <v>0</v>
      </c>
      <c r="D234" s="25"/>
      <c r="E234">
        <f>_xlfn.XLOOKUP(D234,'Liste '!$O$2:$O$168,'Liste '!$Q$2:$Q$168,"-",0)</f>
        <v>0</v>
      </c>
      <c r="F234" s="3">
        <f>_xlfn.XLOOKUP(D234,'Liste '!$O$2:$O$168,'Liste '!$R$2:$R$168,"-",0)</f>
        <v>0</v>
      </c>
      <c r="H234" s="3">
        <f t="shared" si="23"/>
        <v>0</v>
      </c>
      <c r="I234" s="3">
        <f t="shared" si="21"/>
        <v>8.82</v>
      </c>
      <c r="J234" s="3">
        <f t="shared" si="22"/>
        <v>98438.859999998764</v>
      </c>
      <c r="K234" s="43">
        <f t="shared" si="18"/>
        <v>98430.039999998757</v>
      </c>
      <c r="M234">
        <f t="shared" si="19"/>
        <v>0</v>
      </c>
      <c r="N234" s="44"/>
      <c r="O234" s="44"/>
      <c r="P234" s="44"/>
      <c r="R234">
        <f t="shared" si="20"/>
        <v>0</v>
      </c>
    </row>
    <row r="235" spans="1:20">
      <c r="C235">
        <f>_xlfn.XLOOKUP(D235,'Liste '!$O$2:$O$168,'Liste '!$P$2:$P$168,"-",0)</f>
        <v>0</v>
      </c>
      <c r="D235" s="25"/>
      <c r="E235">
        <f>_xlfn.XLOOKUP(D235,'Liste '!$O$2:$O$168,'Liste '!$Q$2:$Q$168,"-",0)</f>
        <v>0</v>
      </c>
      <c r="F235" s="3">
        <f>_xlfn.XLOOKUP(D235,'Liste '!$O$2:$O$168,'Liste '!$R$2:$R$168,"-",0)</f>
        <v>0</v>
      </c>
      <c r="H235" s="3">
        <f t="shared" si="23"/>
        <v>0</v>
      </c>
      <c r="I235" s="3">
        <f t="shared" si="21"/>
        <v>8.82</v>
      </c>
      <c r="J235" s="3">
        <f t="shared" si="22"/>
        <v>98430.039999998757</v>
      </c>
      <c r="K235" s="43">
        <f t="shared" si="18"/>
        <v>98421.21999999875</v>
      </c>
      <c r="M235">
        <f t="shared" si="19"/>
        <v>0</v>
      </c>
      <c r="N235" s="44"/>
      <c r="O235" s="44"/>
      <c r="P235" s="44"/>
      <c r="R235">
        <f t="shared" si="20"/>
        <v>0</v>
      </c>
    </row>
    <row r="236" spans="1:20">
      <c r="C236">
        <f>_xlfn.XLOOKUP(D236,'Liste '!$O$2:$O$168,'Liste '!$P$2:$P$168,"-",0)</f>
        <v>0</v>
      </c>
      <c r="D236" s="25"/>
      <c r="E236">
        <f>_xlfn.XLOOKUP(D236,'Liste '!$O$2:$O$168,'Liste '!$Q$2:$Q$168,"-",0)</f>
        <v>0</v>
      </c>
      <c r="F236" s="3">
        <f>_xlfn.XLOOKUP(D236,'Liste '!$O$2:$O$168,'Liste '!$R$2:$R$168,"-",0)</f>
        <v>0</v>
      </c>
      <c r="H236" s="3">
        <f t="shared" si="23"/>
        <v>0</v>
      </c>
      <c r="I236" s="3">
        <f t="shared" si="21"/>
        <v>8.82</v>
      </c>
      <c r="J236" s="3">
        <f t="shared" si="22"/>
        <v>98421.21999999875</v>
      </c>
      <c r="K236" s="43">
        <f t="shared" si="18"/>
        <v>98412.399999998743</v>
      </c>
      <c r="M236">
        <f t="shared" si="19"/>
        <v>0</v>
      </c>
      <c r="N236" s="44"/>
      <c r="O236" s="44"/>
      <c r="P236" s="44"/>
      <c r="R236">
        <f t="shared" si="20"/>
        <v>0</v>
      </c>
    </row>
    <row r="237" spans="1:20">
      <c r="C237">
        <f>_xlfn.XLOOKUP(D237,'Liste '!$O$2:$O$168,'Liste '!$P$2:$P$168,"-",0)</f>
        <v>0</v>
      </c>
      <c r="D237" s="25"/>
      <c r="E237">
        <f>_xlfn.XLOOKUP(D237,'Liste '!$O$2:$O$168,'Liste '!$Q$2:$Q$168,"-",0)</f>
        <v>0</v>
      </c>
      <c r="F237" s="3">
        <f>_xlfn.XLOOKUP(D237,'Liste '!$O$2:$O$168,'Liste '!$R$2:$R$168,"-",0)</f>
        <v>0</v>
      </c>
      <c r="H237" s="3">
        <f t="shared" si="23"/>
        <v>0</v>
      </c>
      <c r="I237" s="3">
        <f t="shared" si="21"/>
        <v>8.82</v>
      </c>
      <c r="J237" s="3">
        <f t="shared" si="22"/>
        <v>98412.399999998743</v>
      </c>
      <c r="K237" s="43">
        <f t="shared" si="18"/>
        <v>98403.579999998736</v>
      </c>
      <c r="M237">
        <f t="shared" si="19"/>
        <v>0</v>
      </c>
      <c r="N237" s="44"/>
      <c r="O237" s="44"/>
      <c r="P237" s="44"/>
      <c r="R237">
        <f t="shared" si="20"/>
        <v>0</v>
      </c>
    </row>
    <row r="238" spans="1:20">
      <c r="C238">
        <f>_xlfn.XLOOKUP(D238,'Liste '!$O$2:$O$168,'Liste '!$P$2:$P$168,"-",0)</f>
        <v>0</v>
      </c>
      <c r="D238" s="25"/>
      <c r="E238">
        <f>_xlfn.XLOOKUP(D238,'Liste '!$O$2:$O$168,'Liste '!$Q$2:$Q$168,"-",0)</f>
        <v>0</v>
      </c>
      <c r="F238" s="3">
        <f>_xlfn.XLOOKUP(D238,'Liste '!$O$2:$O$168,'Liste '!$R$2:$R$168,"-",0)</f>
        <v>0</v>
      </c>
      <c r="H238" s="3">
        <f t="shared" si="23"/>
        <v>0</v>
      </c>
      <c r="I238" s="3">
        <f t="shared" si="21"/>
        <v>8.82</v>
      </c>
      <c r="J238" s="3">
        <f t="shared" si="22"/>
        <v>98403.579999998736</v>
      </c>
      <c r="K238" s="43">
        <f t="shared" si="18"/>
        <v>98394.759999998729</v>
      </c>
      <c r="M238">
        <f t="shared" si="19"/>
        <v>0</v>
      </c>
      <c r="N238" s="44"/>
      <c r="O238" s="44"/>
      <c r="P238" s="44"/>
      <c r="R238">
        <f t="shared" si="20"/>
        <v>0</v>
      </c>
    </row>
    <row r="239" spans="1:20">
      <c r="C239">
        <f>_xlfn.XLOOKUP(D239,'Liste '!$O$2:$O$168,'Liste '!$P$2:$P$168,"-",0)</f>
        <v>0</v>
      </c>
      <c r="D239" s="25"/>
      <c r="E239">
        <f>_xlfn.XLOOKUP(D239,'Liste '!$O$2:$O$168,'Liste '!$Q$2:$Q$168,"-",0)</f>
        <v>0</v>
      </c>
      <c r="F239" s="3">
        <f>_xlfn.XLOOKUP(D239,'Liste '!$O$2:$O$168,'Liste '!$R$2:$R$168,"-",0)</f>
        <v>0</v>
      </c>
      <c r="H239" s="3">
        <f t="shared" si="23"/>
        <v>0</v>
      </c>
      <c r="I239" s="3">
        <f t="shared" si="21"/>
        <v>8.82</v>
      </c>
      <c r="J239" s="3">
        <f t="shared" si="22"/>
        <v>98394.759999998729</v>
      </c>
      <c r="K239" s="43">
        <f t="shared" si="18"/>
        <v>98385.939999998722</v>
      </c>
      <c r="M239">
        <f t="shared" si="19"/>
        <v>0</v>
      </c>
      <c r="N239" s="44"/>
      <c r="O239" s="44"/>
      <c r="P239" s="44"/>
      <c r="R239">
        <f t="shared" si="20"/>
        <v>0</v>
      </c>
    </row>
    <row r="240" spans="1:20">
      <c r="C240">
        <f>_xlfn.XLOOKUP(D240,'Liste '!$O$2:$O$168,'Liste '!$P$2:$P$168,"-",0)</f>
        <v>0</v>
      </c>
      <c r="D240" s="25"/>
      <c r="E240">
        <f>_xlfn.XLOOKUP(D240,'Liste '!$O$2:$O$168,'Liste '!$Q$2:$Q$168,"-",0)</f>
        <v>0</v>
      </c>
      <c r="F240" s="3">
        <f>_xlfn.XLOOKUP(D240,'Liste '!$O$2:$O$168,'Liste '!$R$2:$R$168,"-",0)</f>
        <v>0</v>
      </c>
      <c r="H240" s="3">
        <f t="shared" si="23"/>
        <v>0</v>
      </c>
      <c r="I240" s="3">
        <f t="shared" si="21"/>
        <v>8.82</v>
      </c>
      <c r="J240" s="3">
        <f t="shared" si="22"/>
        <v>98385.939999998722</v>
      </c>
      <c r="K240" s="43">
        <f t="shared" si="18"/>
        <v>98377.119999998715</v>
      </c>
      <c r="M240">
        <f t="shared" si="19"/>
        <v>0</v>
      </c>
      <c r="N240" s="44"/>
      <c r="O240" s="44"/>
      <c r="P240" s="44"/>
      <c r="R240">
        <f t="shared" si="20"/>
        <v>0</v>
      </c>
    </row>
    <row r="241" spans="3:18">
      <c r="C241">
        <f>_xlfn.XLOOKUP(D241,'Liste '!$O$2:$O$168,'Liste '!$P$2:$P$168,"-",0)</f>
        <v>0</v>
      </c>
      <c r="D241" s="25"/>
      <c r="E241">
        <f>_xlfn.XLOOKUP(D241,'Liste '!$O$2:$O$168,'Liste '!$Q$2:$Q$168,"-",0)</f>
        <v>0</v>
      </c>
      <c r="F241" s="3">
        <f>_xlfn.XLOOKUP(D241,'Liste '!$O$2:$O$168,'Liste '!$R$2:$R$168,"-",0)</f>
        <v>0</v>
      </c>
      <c r="H241" s="3">
        <f t="shared" si="23"/>
        <v>0</v>
      </c>
      <c r="I241" s="3">
        <f t="shared" si="21"/>
        <v>8.82</v>
      </c>
      <c r="J241" s="3">
        <f t="shared" si="22"/>
        <v>98377.119999998715</v>
      </c>
      <c r="K241" s="43">
        <f t="shared" si="18"/>
        <v>98368.299999998708</v>
      </c>
      <c r="M241">
        <f t="shared" si="19"/>
        <v>0</v>
      </c>
      <c r="N241" s="44"/>
      <c r="O241" s="44"/>
      <c r="P241" s="44"/>
      <c r="R241">
        <f t="shared" si="20"/>
        <v>0</v>
      </c>
    </row>
    <row r="242" spans="3:18">
      <c r="C242">
        <f>_xlfn.XLOOKUP(D242,'Liste '!$O$2:$O$168,'Liste '!$P$2:$P$168,"-",0)</f>
        <v>0</v>
      </c>
      <c r="D242" s="25"/>
      <c r="E242">
        <f>_xlfn.XLOOKUP(D242,'Liste '!$O$2:$O$168,'Liste '!$Q$2:$Q$168,"-",0)</f>
        <v>0</v>
      </c>
      <c r="F242" s="3">
        <f>_xlfn.XLOOKUP(D242,'Liste '!$O$2:$O$168,'Liste '!$R$2:$R$168,"-",0)</f>
        <v>0</v>
      </c>
      <c r="H242" s="3">
        <f t="shared" si="23"/>
        <v>0</v>
      </c>
      <c r="I242" s="3">
        <f t="shared" si="21"/>
        <v>8.82</v>
      </c>
      <c r="J242" s="3">
        <f t="shared" si="22"/>
        <v>98368.299999998708</v>
      </c>
      <c r="K242" s="43">
        <f t="shared" si="18"/>
        <v>98359.479999998701</v>
      </c>
      <c r="M242">
        <f t="shared" si="19"/>
        <v>0</v>
      </c>
      <c r="N242" s="44"/>
      <c r="O242" s="44"/>
      <c r="P242" s="44"/>
      <c r="R242">
        <f t="shared" si="20"/>
        <v>0</v>
      </c>
    </row>
    <row r="243" spans="3:18">
      <c r="C243">
        <f>_xlfn.XLOOKUP(D243,'Liste '!$O$2:$O$168,'Liste '!$P$2:$P$168,"-",0)</f>
        <v>0</v>
      </c>
      <c r="D243" s="25"/>
      <c r="E243">
        <f>_xlfn.XLOOKUP(D243,'Liste '!$O$2:$O$168,'Liste '!$Q$2:$Q$168,"-",0)</f>
        <v>0</v>
      </c>
      <c r="F243" s="3">
        <f>_xlfn.XLOOKUP(D243,'Liste '!$O$2:$O$168,'Liste '!$R$2:$R$168,"-",0)</f>
        <v>0</v>
      </c>
      <c r="H243" s="3">
        <f t="shared" si="23"/>
        <v>0</v>
      </c>
      <c r="I243" s="3">
        <f t="shared" si="21"/>
        <v>8.82</v>
      </c>
      <c r="J243" s="3">
        <f t="shared" si="22"/>
        <v>98359.479999998701</v>
      </c>
      <c r="K243" s="43">
        <f t="shared" si="18"/>
        <v>98350.659999998694</v>
      </c>
      <c r="M243">
        <f t="shared" si="19"/>
        <v>0</v>
      </c>
      <c r="N243" s="44"/>
      <c r="O243" s="44"/>
      <c r="P243" s="44"/>
      <c r="R243">
        <f t="shared" si="20"/>
        <v>0</v>
      </c>
    </row>
    <row r="244" spans="3:18">
      <c r="C244">
        <f>_xlfn.XLOOKUP(D244,'Liste '!$O$2:$O$168,'Liste '!$P$2:$P$168,"-",0)</f>
        <v>0</v>
      </c>
      <c r="D244" s="25"/>
      <c r="E244">
        <f>_xlfn.XLOOKUP(D244,'Liste '!$O$2:$O$168,'Liste '!$Q$2:$Q$168,"-",0)</f>
        <v>0</v>
      </c>
      <c r="F244" s="3">
        <f>_xlfn.XLOOKUP(D244,'Liste '!$O$2:$O$168,'Liste '!$R$2:$R$168,"-",0)</f>
        <v>0</v>
      </c>
      <c r="H244" s="3">
        <f t="shared" si="23"/>
        <v>0</v>
      </c>
      <c r="I244" s="3">
        <f t="shared" si="21"/>
        <v>8.82</v>
      </c>
      <c r="J244" s="3">
        <f t="shared" si="22"/>
        <v>98350.659999998694</v>
      </c>
      <c r="K244" s="43">
        <f t="shared" si="18"/>
        <v>98341.839999998687</v>
      </c>
      <c r="M244">
        <f t="shared" si="19"/>
        <v>0</v>
      </c>
      <c r="N244" s="44"/>
      <c r="O244" s="44"/>
      <c r="P244" s="44"/>
      <c r="R244">
        <f t="shared" si="20"/>
        <v>0</v>
      </c>
    </row>
    <row r="245" spans="3:18">
      <c r="C245">
        <f>_xlfn.XLOOKUP(D245,'Liste '!$O$2:$O$168,'Liste '!$P$2:$P$168,"-",0)</f>
        <v>0</v>
      </c>
      <c r="D245" s="25"/>
      <c r="E245">
        <f>_xlfn.XLOOKUP(D245,'Liste '!$O$2:$O$168,'Liste '!$Q$2:$Q$168,"-",0)</f>
        <v>0</v>
      </c>
      <c r="F245" s="3">
        <f>_xlfn.XLOOKUP(D245,'Liste '!$O$2:$O$168,'Liste '!$R$2:$R$168,"-",0)</f>
        <v>0</v>
      </c>
      <c r="H245" s="3">
        <f t="shared" si="23"/>
        <v>0</v>
      </c>
      <c r="I245" s="3">
        <f t="shared" si="21"/>
        <v>8.82</v>
      </c>
      <c r="J245" s="3">
        <f t="shared" si="22"/>
        <v>98341.839999998687</v>
      </c>
      <c r="K245" s="43">
        <f t="shared" si="18"/>
        <v>98333.01999999868</v>
      </c>
      <c r="M245">
        <f t="shared" si="19"/>
        <v>0</v>
      </c>
      <c r="N245" s="44"/>
      <c r="O245" s="44"/>
      <c r="P245" s="44"/>
      <c r="R245">
        <f t="shared" si="20"/>
        <v>0</v>
      </c>
    </row>
    <row r="246" spans="3:18">
      <c r="C246">
        <f>_xlfn.XLOOKUP(D246,'Liste '!$O$2:$O$168,'Liste '!$P$2:$P$168,"-",0)</f>
        <v>0</v>
      </c>
      <c r="D246" s="25"/>
      <c r="E246">
        <f>_xlfn.XLOOKUP(D246,'Liste '!$O$2:$O$168,'Liste '!$Q$2:$Q$168,"-",0)</f>
        <v>0</v>
      </c>
      <c r="F246" s="3">
        <f>_xlfn.XLOOKUP(D246,'Liste '!$O$2:$O$168,'Liste '!$R$2:$R$168,"-",0)</f>
        <v>0</v>
      </c>
      <c r="H246" s="3">
        <f t="shared" si="23"/>
        <v>0</v>
      </c>
      <c r="I246" s="3">
        <f t="shared" si="21"/>
        <v>8.82</v>
      </c>
      <c r="J246" s="3">
        <f t="shared" si="22"/>
        <v>98333.01999999868</v>
      </c>
      <c r="K246" s="43">
        <f t="shared" si="18"/>
        <v>98324.199999998673</v>
      </c>
      <c r="M246">
        <f t="shared" si="19"/>
        <v>0</v>
      </c>
      <c r="N246" s="44"/>
      <c r="O246" s="44"/>
      <c r="P246" s="44"/>
      <c r="R246">
        <f t="shared" si="20"/>
        <v>0</v>
      </c>
    </row>
    <row r="247" spans="3:18">
      <c r="C247">
        <f>_xlfn.XLOOKUP(D247,'Liste '!$O$2:$O$168,'Liste '!$P$2:$P$168,"-",0)</f>
        <v>0</v>
      </c>
      <c r="D247" s="25"/>
      <c r="E247">
        <f>_xlfn.XLOOKUP(D247,'Liste '!$O$2:$O$168,'Liste '!$Q$2:$Q$168,"-",0)</f>
        <v>0</v>
      </c>
      <c r="F247" s="3">
        <f>_xlfn.XLOOKUP(D247,'Liste '!$O$2:$O$168,'Liste '!$R$2:$R$168,"-",0)</f>
        <v>0</v>
      </c>
      <c r="H247" s="3">
        <f t="shared" si="23"/>
        <v>0</v>
      </c>
      <c r="I247" s="3">
        <f t="shared" si="21"/>
        <v>8.82</v>
      </c>
      <c r="J247" s="3">
        <f t="shared" si="22"/>
        <v>98324.199999998673</v>
      </c>
      <c r="K247" s="43">
        <f t="shared" si="18"/>
        <v>98315.379999998666</v>
      </c>
      <c r="M247">
        <f t="shared" si="19"/>
        <v>0</v>
      </c>
      <c r="N247" s="44"/>
      <c r="O247" s="44"/>
      <c r="P247" s="44"/>
      <c r="R247">
        <f t="shared" si="20"/>
        <v>0</v>
      </c>
    </row>
    <row r="248" spans="3:18">
      <c r="C248">
        <f>_xlfn.XLOOKUP(D248,'Liste '!$O$2:$O$168,'Liste '!$P$2:$P$168,"-",0)</f>
        <v>0</v>
      </c>
      <c r="D248" s="25"/>
      <c r="E248">
        <f>_xlfn.XLOOKUP(D248,'Liste '!$O$2:$O$168,'Liste '!$Q$2:$Q$168,"-",0)</f>
        <v>0</v>
      </c>
      <c r="F248" s="3">
        <f>_xlfn.XLOOKUP(D248,'Liste '!$O$2:$O$168,'Liste '!$R$2:$R$168,"-",0)</f>
        <v>0</v>
      </c>
      <c r="H248" s="3">
        <f t="shared" si="23"/>
        <v>0</v>
      </c>
      <c r="I248" s="3">
        <f t="shared" si="21"/>
        <v>8.82</v>
      </c>
      <c r="J248" s="3">
        <f t="shared" si="22"/>
        <v>98315.379999998666</v>
      </c>
      <c r="K248" s="43">
        <f t="shared" si="18"/>
        <v>98306.559999998659</v>
      </c>
      <c r="M248">
        <f t="shared" si="19"/>
        <v>0</v>
      </c>
      <c r="N248" s="44"/>
      <c r="O248" s="44"/>
      <c r="P248" s="44"/>
      <c r="R248">
        <f t="shared" si="20"/>
        <v>0</v>
      </c>
    </row>
    <row r="249" spans="3:18">
      <c r="C249">
        <f>_xlfn.XLOOKUP(D249,'Liste '!$O$2:$O$168,'Liste '!$P$2:$P$168,"-",0)</f>
        <v>0</v>
      </c>
      <c r="D249" s="25"/>
      <c r="E249">
        <f>_xlfn.XLOOKUP(D249,'Liste '!$O$2:$O$168,'Liste '!$Q$2:$Q$168,"-",0)</f>
        <v>0</v>
      </c>
      <c r="F249" s="3">
        <f>_xlfn.XLOOKUP(D249,'Liste '!$O$2:$O$168,'Liste '!$R$2:$R$168,"-",0)</f>
        <v>0</v>
      </c>
      <c r="H249" s="3">
        <f t="shared" si="23"/>
        <v>0</v>
      </c>
      <c r="I249" s="3">
        <f t="shared" si="21"/>
        <v>8.82</v>
      </c>
      <c r="J249" s="3">
        <f t="shared" si="22"/>
        <v>98306.559999998659</v>
      </c>
      <c r="K249" s="43">
        <f t="shared" si="18"/>
        <v>98297.739999998652</v>
      </c>
      <c r="M249">
        <f t="shared" si="19"/>
        <v>0</v>
      </c>
      <c r="N249" s="44"/>
      <c r="O249" s="44"/>
      <c r="P249" s="44"/>
      <c r="R249">
        <f t="shared" si="20"/>
        <v>0</v>
      </c>
    </row>
    <row r="250" spans="3:18">
      <c r="C250">
        <f>_xlfn.XLOOKUP(D250,'Liste '!$O$2:$O$168,'Liste '!$P$2:$P$168,"-",0)</f>
        <v>0</v>
      </c>
      <c r="D250" s="25"/>
      <c r="E250">
        <f>_xlfn.XLOOKUP(D250,'Liste '!$O$2:$O$168,'Liste '!$Q$2:$Q$168,"-",0)</f>
        <v>0</v>
      </c>
      <c r="F250" s="3">
        <f>_xlfn.XLOOKUP(D250,'Liste '!$O$2:$O$168,'Liste '!$R$2:$R$168,"-",0)</f>
        <v>0</v>
      </c>
      <c r="H250" s="3">
        <f t="shared" si="23"/>
        <v>0</v>
      </c>
      <c r="I250" s="3">
        <f t="shared" si="21"/>
        <v>8.82</v>
      </c>
      <c r="J250" s="3">
        <f t="shared" si="22"/>
        <v>98297.739999998652</v>
      </c>
      <c r="K250" s="43">
        <f t="shared" si="18"/>
        <v>98288.919999998645</v>
      </c>
      <c r="M250">
        <f t="shared" si="19"/>
        <v>0</v>
      </c>
      <c r="N250" s="44"/>
      <c r="O250" s="44"/>
      <c r="P250" s="44"/>
      <c r="R250">
        <f t="shared" si="20"/>
        <v>0</v>
      </c>
    </row>
    <row r="251" spans="3:18">
      <c r="C251">
        <f>_xlfn.XLOOKUP(D251,'Liste '!$O$2:$O$168,'Liste '!$P$2:$P$168,"-",0)</f>
        <v>0</v>
      </c>
      <c r="D251" s="25"/>
      <c r="E251">
        <f>_xlfn.XLOOKUP(D251,'Liste '!$O$2:$O$168,'Liste '!$Q$2:$Q$168,"-",0)</f>
        <v>0</v>
      </c>
      <c r="F251" s="3">
        <f>_xlfn.XLOOKUP(D251,'Liste '!$O$2:$O$168,'Liste '!$R$2:$R$168,"-",0)</f>
        <v>0</v>
      </c>
      <c r="H251" s="3">
        <f t="shared" si="23"/>
        <v>0</v>
      </c>
      <c r="I251" s="3">
        <f t="shared" si="21"/>
        <v>8.82</v>
      </c>
      <c r="J251" s="3">
        <f t="shared" si="22"/>
        <v>98288.919999998645</v>
      </c>
      <c r="K251" s="43">
        <f t="shared" si="18"/>
        <v>98280.099999998638</v>
      </c>
      <c r="M251">
        <f t="shared" si="19"/>
        <v>0</v>
      </c>
      <c r="N251" s="44"/>
      <c r="O251" s="44"/>
      <c r="P251" s="44"/>
      <c r="R251">
        <f t="shared" si="20"/>
        <v>0</v>
      </c>
    </row>
    <row r="252" spans="3:18">
      <c r="C252">
        <f>_xlfn.XLOOKUP(D252,'Liste '!$O$2:$O$168,'Liste '!$P$2:$P$168,"-",0)</f>
        <v>0</v>
      </c>
      <c r="D252" s="25"/>
      <c r="E252">
        <f>_xlfn.XLOOKUP(D252,'Liste '!$O$2:$O$168,'Liste '!$Q$2:$Q$168,"-",0)</f>
        <v>0</v>
      </c>
      <c r="F252" s="3">
        <f>_xlfn.XLOOKUP(D252,'Liste '!$O$2:$O$168,'Liste '!$R$2:$R$168,"-",0)</f>
        <v>0</v>
      </c>
      <c r="H252" s="3">
        <f t="shared" si="23"/>
        <v>0</v>
      </c>
      <c r="I252" s="3">
        <f t="shared" si="21"/>
        <v>8.82</v>
      </c>
      <c r="J252" s="3">
        <f t="shared" si="22"/>
        <v>98280.099999998638</v>
      </c>
      <c r="K252" s="43">
        <f t="shared" si="18"/>
        <v>98271.279999998631</v>
      </c>
      <c r="M252">
        <f t="shared" si="19"/>
        <v>0</v>
      </c>
      <c r="N252" s="44"/>
      <c r="O252" s="44"/>
      <c r="P252" s="44"/>
      <c r="R252">
        <f t="shared" si="20"/>
        <v>0</v>
      </c>
    </row>
    <row r="253" spans="3:18">
      <c r="C253">
        <f>_xlfn.XLOOKUP(D253,'Liste '!$O$2:$O$168,'Liste '!$P$2:$P$168,"-",0)</f>
        <v>0</v>
      </c>
      <c r="D253" s="25"/>
      <c r="E253">
        <f>_xlfn.XLOOKUP(D253,'Liste '!$O$2:$O$168,'Liste '!$Q$2:$Q$168,"-",0)</f>
        <v>0</v>
      </c>
      <c r="F253" s="3">
        <f>_xlfn.XLOOKUP(D253,'Liste '!$O$2:$O$168,'Liste '!$R$2:$R$168,"-",0)</f>
        <v>0</v>
      </c>
      <c r="H253" s="3">
        <f t="shared" si="23"/>
        <v>0</v>
      </c>
      <c r="I253" s="3">
        <f t="shared" si="21"/>
        <v>8.82</v>
      </c>
      <c r="J253" s="3">
        <f t="shared" si="22"/>
        <v>98271.279999998631</v>
      </c>
      <c r="K253" s="43">
        <f t="shared" si="18"/>
        <v>98262.459999998624</v>
      </c>
      <c r="M253">
        <f t="shared" si="19"/>
        <v>0</v>
      </c>
      <c r="N253" s="44"/>
      <c r="O253" s="44"/>
      <c r="P253" s="44"/>
      <c r="R253">
        <f t="shared" si="20"/>
        <v>0</v>
      </c>
    </row>
    <row r="254" spans="3:18">
      <c r="C254">
        <f>_xlfn.XLOOKUP(D254,'Liste '!$O$2:$O$168,'Liste '!$P$2:$P$168,"-",0)</f>
        <v>0</v>
      </c>
      <c r="D254" s="25"/>
      <c r="E254">
        <f>_xlfn.XLOOKUP(D254,'Liste '!$O$2:$O$168,'Liste '!$Q$2:$Q$168,"-",0)</f>
        <v>0</v>
      </c>
      <c r="F254" s="3">
        <f>_xlfn.XLOOKUP(D254,'Liste '!$O$2:$O$168,'Liste '!$R$2:$R$168,"-",0)</f>
        <v>0</v>
      </c>
      <c r="H254" s="3">
        <f t="shared" si="23"/>
        <v>0</v>
      </c>
      <c r="I254" s="3">
        <f t="shared" si="21"/>
        <v>8.82</v>
      </c>
      <c r="J254" s="3">
        <f t="shared" si="22"/>
        <v>98262.459999998624</v>
      </c>
      <c r="K254" s="43">
        <f t="shared" si="18"/>
        <v>98253.639999998617</v>
      </c>
      <c r="M254">
        <f t="shared" si="19"/>
        <v>0</v>
      </c>
      <c r="N254" s="44"/>
      <c r="O254" s="44"/>
      <c r="P254" s="44"/>
      <c r="R254">
        <f t="shared" si="20"/>
        <v>0</v>
      </c>
    </row>
    <row r="255" spans="3:18">
      <c r="C255">
        <f>_xlfn.XLOOKUP(D255,'Liste '!$O$2:$O$168,'Liste '!$P$2:$P$168,"-",0)</f>
        <v>0</v>
      </c>
      <c r="D255" s="25"/>
      <c r="E255">
        <f>_xlfn.XLOOKUP(D255,'Liste '!$O$2:$O$168,'Liste '!$Q$2:$Q$168,"-",0)</f>
        <v>0</v>
      </c>
      <c r="F255" s="3">
        <f>_xlfn.XLOOKUP(D255,'Liste '!$O$2:$O$168,'Liste '!$R$2:$R$168,"-",0)</f>
        <v>0</v>
      </c>
      <c r="H255" s="3">
        <f t="shared" si="23"/>
        <v>0</v>
      </c>
      <c r="I255" s="3">
        <f t="shared" si="21"/>
        <v>8.82</v>
      </c>
      <c r="J255" s="3">
        <f t="shared" si="22"/>
        <v>98253.639999998617</v>
      </c>
      <c r="K255" s="43">
        <f t="shared" si="18"/>
        <v>98244.81999999861</v>
      </c>
      <c r="M255">
        <f t="shared" si="19"/>
        <v>0</v>
      </c>
      <c r="N255" s="44"/>
      <c r="O255" s="44"/>
      <c r="P255" s="44"/>
      <c r="R255">
        <f t="shared" si="20"/>
        <v>0</v>
      </c>
    </row>
    <row r="256" spans="3:18">
      <c r="C256">
        <f>_xlfn.XLOOKUP(D256,'Liste '!$O$2:$O$168,'Liste '!$P$2:$P$168,"-",0)</f>
        <v>0</v>
      </c>
      <c r="D256" s="25"/>
      <c r="E256">
        <f>_xlfn.XLOOKUP(D256,'Liste '!$O$2:$O$168,'Liste '!$Q$2:$Q$168,"-",0)</f>
        <v>0</v>
      </c>
      <c r="F256" s="3">
        <f>_xlfn.XLOOKUP(D256,'Liste '!$H$2:$H$168,'Liste '!$K$2:$K$168,"-",0)</f>
        <v>0</v>
      </c>
      <c r="H256" s="3">
        <f t="shared" si="23"/>
        <v>0</v>
      </c>
      <c r="I256" s="3">
        <f t="shared" si="21"/>
        <v>8.82</v>
      </c>
      <c r="J256" s="3">
        <f t="shared" si="22"/>
        <v>98244.81999999861</v>
      </c>
      <c r="K256" s="43">
        <f t="shared" si="18"/>
        <v>98235.999999998603</v>
      </c>
      <c r="M256">
        <f t="shared" si="19"/>
        <v>0</v>
      </c>
      <c r="N256" s="44"/>
      <c r="O256" s="44"/>
      <c r="P256" s="44"/>
      <c r="R256">
        <f t="shared" si="20"/>
        <v>0</v>
      </c>
    </row>
    <row r="257" spans="1:20">
      <c r="A257" s="58"/>
      <c r="B257" s="58"/>
      <c r="C257" s="58">
        <f>_xlfn.XLOOKUP(D257,'Liste '!$H$2:$H$168,'Liste '!$I$2:$I$168,"-",0)</f>
        <v>0</v>
      </c>
      <c r="D257" s="59"/>
      <c r="E257" s="60" t="s">
        <v>86</v>
      </c>
      <c r="F257" s="61">
        <f>_xlfn.XLOOKUP(D257,'Liste '!$H$2:$H$168,'Liste '!$K$2:$K$168,"-",0)</f>
        <v>0</v>
      </c>
      <c r="G257" s="58"/>
      <c r="H257" s="61">
        <f>SUM(H226:H256)</f>
        <v>0</v>
      </c>
      <c r="I257" s="61"/>
      <c r="J257" s="61"/>
      <c r="K257" s="62"/>
      <c r="L257" s="58"/>
      <c r="M257" s="58"/>
      <c r="N257" s="63"/>
      <c r="O257" s="63"/>
      <c r="P257" s="63"/>
      <c r="Q257" s="58"/>
      <c r="R257" s="58"/>
      <c r="S257" s="58"/>
      <c r="T257" s="58"/>
    </row>
    <row r="258" spans="1:20">
      <c r="C258">
        <f>_xlfn.XLOOKUP(D258,'Liste '!$O$2:$O$168,'Liste '!$P$2:$P$168,"-",0)</f>
        <v>0</v>
      </c>
      <c r="E258">
        <f>_xlfn.XLOOKUP(D258,'Liste '!$O$2:$O$168,'Liste '!$Q$2:$Q$168,"-",0)</f>
        <v>0</v>
      </c>
      <c r="F258" s="3">
        <f>_xlfn.XLOOKUP(D258,'Liste '!$O$2:$O$168,'Liste '!$R$2:$R$168,"-",0)</f>
        <v>0</v>
      </c>
      <c r="H258" s="3">
        <f t="shared" si="23"/>
        <v>0</v>
      </c>
      <c r="I258" s="3">
        <f>I256+H258</f>
        <v>8.82</v>
      </c>
      <c r="J258" s="3">
        <f>K256</f>
        <v>98235.999999998603</v>
      </c>
      <c r="K258" s="43">
        <f t="shared" si="18"/>
        <v>98227.179999998596</v>
      </c>
      <c r="M258">
        <f t="shared" si="19"/>
        <v>0</v>
      </c>
      <c r="N258" s="44"/>
      <c r="O258" s="44"/>
      <c r="P258" s="44"/>
      <c r="R258">
        <f t="shared" si="20"/>
        <v>0</v>
      </c>
    </row>
    <row r="259" spans="1:20">
      <c r="C259">
        <f>_xlfn.XLOOKUP(D259,'Liste '!$O$2:$O$168,'Liste '!$P$2:$P$168,"-",0)</f>
        <v>0</v>
      </c>
      <c r="E259">
        <f>_xlfn.XLOOKUP(D259,'Liste '!$O$2:$O$168,'Liste '!$Q$2:$Q$168,"-",0)</f>
        <v>0</v>
      </c>
      <c r="F259" s="3">
        <f>_xlfn.XLOOKUP(D259,'Liste '!$O$2:$O$168,'Liste '!$R$2:$R$168,"-",0)</f>
        <v>0</v>
      </c>
      <c r="H259" s="3">
        <f t="shared" si="23"/>
        <v>0</v>
      </c>
      <c r="I259" s="3">
        <f t="shared" si="21"/>
        <v>8.82</v>
      </c>
      <c r="J259" s="3">
        <f t="shared" si="22"/>
        <v>98227.179999998596</v>
      </c>
      <c r="K259" s="43">
        <f t="shared" si="18"/>
        <v>98218.359999998589</v>
      </c>
      <c r="M259">
        <f t="shared" si="19"/>
        <v>0</v>
      </c>
      <c r="N259" s="44"/>
      <c r="O259" s="44"/>
      <c r="P259" s="44"/>
      <c r="R259">
        <f t="shared" si="20"/>
        <v>0</v>
      </c>
    </row>
    <row r="260" spans="1:20">
      <c r="C260">
        <f>_xlfn.XLOOKUP(D260,'Liste '!$O$2:$O$168,'Liste '!$P$2:$P$168,"-",0)</f>
        <v>0</v>
      </c>
      <c r="D260" s="25"/>
      <c r="E260">
        <f>_xlfn.XLOOKUP(D260,'Liste '!$O$2:$O$168,'Liste '!$Q$2:$Q$168,"-",0)</f>
        <v>0</v>
      </c>
      <c r="F260" s="3">
        <f>_xlfn.XLOOKUP(D260,'Liste '!$O$2:$O$168,'Liste '!$R$2:$R$168,"-",0)</f>
        <v>0</v>
      </c>
      <c r="H260" s="3">
        <f t="shared" si="23"/>
        <v>0</v>
      </c>
      <c r="I260" s="3">
        <f t="shared" si="21"/>
        <v>8.82</v>
      </c>
      <c r="J260" s="3">
        <f t="shared" si="22"/>
        <v>98218.359999998589</v>
      </c>
      <c r="K260" s="43">
        <f t="shared" si="18"/>
        <v>98209.539999998582</v>
      </c>
      <c r="M260">
        <f t="shared" si="19"/>
        <v>0</v>
      </c>
      <c r="N260" s="44"/>
      <c r="O260" s="44"/>
      <c r="P260" s="44"/>
      <c r="R260">
        <f t="shared" si="20"/>
        <v>0</v>
      </c>
    </row>
    <row r="261" spans="1:20">
      <c r="C261">
        <f>_xlfn.XLOOKUP(D261,'Liste '!$O$2:$O$168,'Liste '!$P$2:$P$168,"-",0)</f>
        <v>0</v>
      </c>
      <c r="D261" s="25"/>
      <c r="E261">
        <f>_xlfn.XLOOKUP(D261,'Liste '!$O$2:$O$168,'Liste '!$Q$2:$Q$168,"-",0)</f>
        <v>0</v>
      </c>
      <c r="F261" s="3">
        <f>_xlfn.XLOOKUP(D261,'Liste '!$O$2:$O$168,'Liste '!$R$2:$R$168,"-",0)</f>
        <v>0</v>
      </c>
      <c r="H261" s="3">
        <f t="shared" si="23"/>
        <v>0</v>
      </c>
      <c r="I261" s="3">
        <f t="shared" si="21"/>
        <v>8.82</v>
      </c>
      <c r="J261" s="3">
        <f t="shared" si="22"/>
        <v>98209.539999998582</v>
      </c>
      <c r="K261" s="43">
        <f t="shared" ref="K261:K325" si="24">J261-I261</f>
        <v>98200.719999998575</v>
      </c>
      <c r="M261">
        <f t="shared" ref="M261:M325" si="25">L261-G261</f>
        <v>0</v>
      </c>
      <c r="N261" s="44"/>
      <c r="O261" s="44"/>
      <c r="P261" s="44"/>
      <c r="R261">
        <f t="shared" ref="R261:R325" si="26">N261-O261</f>
        <v>0</v>
      </c>
    </row>
    <row r="262" spans="1:20">
      <c r="C262">
        <f>_xlfn.XLOOKUP(D262,'Liste '!$O$2:$O$168,'Liste '!$P$2:$P$168,"-",0)</f>
        <v>0</v>
      </c>
      <c r="D262" s="25"/>
      <c r="E262">
        <f>_xlfn.XLOOKUP(D262,'Liste '!$O$2:$O$168,'Liste '!$Q$2:$Q$168,"-",0)</f>
        <v>0</v>
      </c>
      <c r="F262" s="3">
        <f>_xlfn.XLOOKUP(D262,'Liste '!$O$2:$O$168,'Liste '!$R$2:$R$168,"-",0)</f>
        <v>0</v>
      </c>
      <c r="H262" s="3">
        <f t="shared" si="23"/>
        <v>0</v>
      </c>
      <c r="I262" s="3">
        <f t="shared" si="21"/>
        <v>8.82</v>
      </c>
      <c r="J262" s="3">
        <f t="shared" si="22"/>
        <v>98200.719999998575</v>
      </c>
      <c r="K262" s="43">
        <f t="shared" si="24"/>
        <v>98191.899999998568</v>
      </c>
      <c r="M262">
        <f t="shared" si="25"/>
        <v>0</v>
      </c>
      <c r="N262" s="44"/>
      <c r="O262" s="44"/>
      <c r="P262" s="44"/>
      <c r="R262">
        <f t="shared" si="26"/>
        <v>0</v>
      </c>
    </row>
    <row r="263" spans="1:20">
      <c r="C263">
        <f>_xlfn.XLOOKUP(D263,'Liste '!$O$2:$O$168,'Liste '!$P$2:$P$168,"-",0)</f>
        <v>0</v>
      </c>
      <c r="D263" s="25"/>
      <c r="E263">
        <f>_xlfn.XLOOKUP(D263,'Liste '!$O$2:$O$168,'Liste '!$Q$2:$Q$168,"-",0)</f>
        <v>0</v>
      </c>
      <c r="F263" s="3">
        <f>_xlfn.XLOOKUP(D263,'Liste '!$O$2:$O$168,'Liste '!$R$2:$R$168,"-",0)</f>
        <v>0</v>
      </c>
      <c r="H263" s="3">
        <f t="shared" si="23"/>
        <v>0</v>
      </c>
      <c r="I263" s="3">
        <f t="shared" ref="I263:I327" si="27">I262+H263</f>
        <v>8.82</v>
      </c>
      <c r="J263" s="3">
        <f t="shared" ref="J263:J327" si="28">K262</f>
        <v>98191.899999998568</v>
      </c>
      <c r="K263" s="43">
        <f t="shared" si="24"/>
        <v>98183.079999998561</v>
      </c>
      <c r="M263">
        <f t="shared" si="25"/>
        <v>0</v>
      </c>
      <c r="N263" s="44"/>
      <c r="O263" s="44"/>
      <c r="P263" s="44"/>
      <c r="R263">
        <f t="shared" si="26"/>
        <v>0</v>
      </c>
    </row>
    <row r="264" spans="1:20">
      <c r="C264">
        <f>_xlfn.XLOOKUP(D264,'Liste '!$O$2:$O$168,'Liste '!$P$2:$P$168,"-",0)</f>
        <v>0</v>
      </c>
      <c r="D264" s="25"/>
      <c r="E264">
        <f>_xlfn.XLOOKUP(D264,'Liste '!$O$2:$O$168,'Liste '!$Q$2:$Q$168,"-",0)</f>
        <v>0</v>
      </c>
      <c r="F264" s="3">
        <f>_xlfn.XLOOKUP(D264,'Liste '!$O$2:$O$168,'Liste '!$R$2:$R$168,"-",0)</f>
        <v>0</v>
      </c>
      <c r="H264" s="3">
        <f t="shared" ref="H264:H328" si="29">F264*G264</f>
        <v>0</v>
      </c>
      <c r="I264" s="3">
        <f t="shared" si="27"/>
        <v>8.82</v>
      </c>
      <c r="J264" s="3">
        <f t="shared" si="28"/>
        <v>98183.079999998561</v>
      </c>
      <c r="K264" s="43">
        <f t="shared" si="24"/>
        <v>98174.259999998554</v>
      </c>
      <c r="M264">
        <f t="shared" si="25"/>
        <v>0</v>
      </c>
      <c r="N264" s="44"/>
      <c r="O264" s="44"/>
      <c r="P264" s="44"/>
      <c r="R264">
        <f t="shared" si="26"/>
        <v>0</v>
      </c>
    </row>
    <row r="265" spans="1:20">
      <c r="C265">
        <f>_xlfn.XLOOKUP(D265,'Liste '!$O$2:$O$168,'Liste '!$P$2:$P$168,"-",0)</f>
        <v>0</v>
      </c>
      <c r="D265" s="25"/>
      <c r="E265">
        <f>_xlfn.XLOOKUP(D265,'Liste '!$O$2:$O$168,'Liste '!$Q$2:$Q$168,"-",0)</f>
        <v>0</v>
      </c>
      <c r="F265" s="3">
        <f>_xlfn.XLOOKUP(D265,'Liste '!$O$2:$O$168,'Liste '!$R$2:$R$168,"-",0)</f>
        <v>0</v>
      </c>
      <c r="H265" s="3">
        <f t="shared" si="29"/>
        <v>0</v>
      </c>
      <c r="I265" s="3">
        <f t="shared" si="27"/>
        <v>8.82</v>
      </c>
      <c r="J265" s="3">
        <f t="shared" si="28"/>
        <v>98174.259999998554</v>
      </c>
      <c r="K265" s="43">
        <f t="shared" si="24"/>
        <v>98165.439999998547</v>
      </c>
      <c r="M265">
        <f t="shared" si="25"/>
        <v>0</v>
      </c>
      <c r="N265" s="44"/>
      <c r="O265" s="44"/>
      <c r="P265" s="44"/>
      <c r="R265">
        <f t="shared" si="26"/>
        <v>0</v>
      </c>
    </row>
    <row r="266" spans="1:20">
      <c r="C266">
        <f>_xlfn.XLOOKUP(D266,'Liste '!$O$2:$O$168,'Liste '!$P$2:$P$168,"-",0)</f>
        <v>0</v>
      </c>
      <c r="D266" s="25"/>
      <c r="E266">
        <f>_xlfn.XLOOKUP(D266,'Liste '!$O$2:$O$168,'Liste '!$Q$2:$Q$168,"-",0)</f>
        <v>0</v>
      </c>
      <c r="F266" s="3">
        <f>_xlfn.XLOOKUP(D266,'Liste '!$O$2:$O$168,'Liste '!$R$2:$R$168,"-",0)</f>
        <v>0</v>
      </c>
      <c r="H266" s="3">
        <f t="shared" si="29"/>
        <v>0</v>
      </c>
      <c r="I266" s="3">
        <f t="shared" si="27"/>
        <v>8.82</v>
      </c>
      <c r="J266" s="3">
        <f t="shared" si="28"/>
        <v>98165.439999998547</v>
      </c>
      <c r="K266" s="43">
        <f t="shared" si="24"/>
        <v>98156.61999999854</v>
      </c>
      <c r="M266">
        <f t="shared" si="25"/>
        <v>0</v>
      </c>
      <c r="N266" s="44"/>
      <c r="O266" s="44"/>
      <c r="P266" s="44"/>
      <c r="R266">
        <f t="shared" si="26"/>
        <v>0</v>
      </c>
    </row>
    <row r="267" spans="1:20">
      <c r="C267">
        <f>_xlfn.XLOOKUP(D267,'Liste '!$O$2:$O$168,'Liste '!$P$2:$P$168,"-",0)</f>
        <v>0</v>
      </c>
      <c r="D267" s="25"/>
      <c r="E267">
        <f>_xlfn.XLOOKUP(D267,'Liste '!$O$2:$O$168,'Liste '!$Q$2:$Q$168,"-",0)</f>
        <v>0</v>
      </c>
      <c r="F267" s="3">
        <f>_xlfn.XLOOKUP(D267,'Liste '!$O$2:$O$168,'Liste '!$R$2:$R$168,"-",0)</f>
        <v>0</v>
      </c>
      <c r="H267" s="3">
        <f t="shared" si="29"/>
        <v>0</v>
      </c>
      <c r="I267" s="3">
        <f t="shared" si="27"/>
        <v>8.82</v>
      </c>
      <c r="J267" s="3">
        <f t="shared" si="28"/>
        <v>98156.61999999854</v>
      </c>
      <c r="K267" s="43">
        <f t="shared" si="24"/>
        <v>98147.799999998533</v>
      </c>
      <c r="M267">
        <f t="shared" si="25"/>
        <v>0</v>
      </c>
      <c r="N267" s="44"/>
      <c r="O267" s="44"/>
      <c r="P267" s="44"/>
      <c r="R267">
        <f t="shared" si="26"/>
        <v>0</v>
      </c>
    </row>
    <row r="268" spans="1:20">
      <c r="C268">
        <f>_xlfn.XLOOKUP(D268,'Liste '!$O$2:$O$168,'Liste '!$P$2:$P$168,"-",0)</f>
        <v>0</v>
      </c>
      <c r="D268" s="25"/>
      <c r="E268">
        <f>_xlfn.XLOOKUP(D268,'Liste '!$O$2:$O$168,'Liste '!$Q$2:$Q$168,"-",0)</f>
        <v>0</v>
      </c>
      <c r="F268" s="3">
        <f>_xlfn.XLOOKUP(D268,'Liste '!$O$2:$O$168,'Liste '!$R$2:$R$168,"-",0)</f>
        <v>0</v>
      </c>
      <c r="H268" s="3">
        <f t="shared" si="29"/>
        <v>0</v>
      </c>
      <c r="I268" s="3">
        <f t="shared" si="27"/>
        <v>8.82</v>
      </c>
      <c r="J268" s="3">
        <f t="shared" si="28"/>
        <v>98147.799999998533</v>
      </c>
      <c r="K268" s="43">
        <f t="shared" si="24"/>
        <v>98138.979999998526</v>
      </c>
      <c r="M268">
        <f t="shared" si="25"/>
        <v>0</v>
      </c>
      <c r="N268" s="44"/>
      <c r="O268" s="44"/>
      <c r="P268" s="44"/>
      <c r="R268">
        <f t="shared" si="26"/>
        <v>0</v>
      </c>
    </row>
    <row r="269" spans="1:20">
      <c r="C269">
        <f>_xlfn.XLOOKUP(D269,'Liste '!$O$2:$O$168,'Liste '!$P$2:$P$168,"-",0)</f>
        <v>0</v>
      </c>
      <c r="D269" s="25"/>
      <c r="E269">
        <f>_xlfn.XLOOKUP(D269,'Liste '!$O$2:$O$168,'Liste '!$Q$2:$Q$168,"-",0)</f>
        <v>0</v>
      </c>
      <c r="F269" s="3">
        <f>_xlfn.XLOOKUP(D269,'Liste '!$O$2:$O$168,'Liste '!$R$2:$R$168,"-",0)</f>
        <v>0</v>
      </c>
      <c r="H269" s="3">
        <f t="shared" si="29"/>
        <v>0</v>
      </c>
      <c r="I269" s="3">
        <f t="shared" si="27"/>
        <v>8.82</v>
      </c>
      <c r="J269" s="3">
        <f t="shared" si="28"/>
        <v>98138.979999998526</v>
      </c>
      <c r="K269" s="43">
        <f t="shared" si="24"/>
        <v>98130.159999998519</v>
      </c>
      <c r="M269">
        <f t="shared" si="25"/>
        <v>0</v>
      </c>
      <c r="N269" s="44"/>
      <c r="O269" s="44"/>
      <c r="P269" s="44"/>
      <c r="R269">
        <f t="shared" si="26"/>
        <v>0</v>
      </c>
    </row>
    <row r="270" spans="1:20">
      <c r="C270">
        <f>_xlfn.XLOOKUP(D270,'Liste '!$O$2:$O$168,'Liste '!$P$2:$P$168,"-",0)</f>
        <v>0</v>
      </c>
      <c r="D270" s="25"/>
      <c r="E270">
        <f>_xlfn.XLOOKUP(D270,'Liste '!$O$2:$O$168,'Liste '!$Q$2:$Q$168,"-",0)</f>
        <v>0</v>
      </c>
      <c r="F270" s="3">
        <f>_xlfn.XLOOKUP(D270,'Liste '!$O$2:$O$168,'Liste '!$R$2:$R$168,"-",0)</f>
        <v>0</v>
      </c>
      <c r="H270" s="3">
        <f t="shared" si="29"/>
        <v>0</v>
      </c>
      <c r="I270" s="3">
        <f t="shared" si="27"/>
        <v>8.82</v>
      </c>
      <c r="J270" s="3">
        <f t="shared" si="28"/>
        <v>98130.159999998519</v>
      </c>
      <c r="K270" s="43">
        <f t="shared" si="24"/>
        <v>98121.339999998512</v>
      </c>
      <c r="M270">
        <f t="shared" si="25"/>
        <v>0</v>
      </c>
      <c r="N270" s="44"/>
      <c r="O270" s="44"/>
      <c r="P270" s="44"/>
      <c r="R270">
        <f t="shared" si="26"/>
        <v>0</v>
      </c>
    </row>
    <row r="271" spans="1:20">
      <c r="C271">
        <f>_xlfn.XLOOKUP(D271,'Liste '!$O$2:$O$168,'Liste '!$P$2:$P$168,"-",0)</f>
        <v>0</v>
      </c>
      <c r="D271" s="25"/>
      <c r="E271">
        <f>_xlfn.XLOOKUP(D271,'Liste '!$O$2:$O$168,'Liste '!$Q$2:$Q$168,"-",0)</f>
        <v>0</v>
      </c>
      <c r="F271" s="3">
        <f>_xlfn.XLOOKUP(D271,'Liste '!$O$2:$O$168,'Liste '!$R$2:$R$168,"-",0)</f>
        <v>0</v>
      </c>
      <c r="H271" s="3">
        <f t="shared" si="29"/>
        <v>0</v>
      </c>
      <c r="I271" s="3">
        <f t="shared" si="27"/>
        <v>8.82</v>
      </c>
      <c r="J271" s="3">
        <f t="shared" si="28"/>
        <v>98121.339999998512</v>
      </c>
      <c r="K271" s="43">
        <f t="shared" si="24"/>
        <v>98112.519999998505</v>
      </c>
      <c r="M271">
        <f t="shared" si="25"/>
        <v>0</v>
      </c>
      <c r="N271" s="44"/>
      <c r="O271" s="44"/>
      <c r="P271" s="44"/>
      <c r="R271">
        <f t="shared" si="26"/>
        <v>0</v>
      </c>
    </row>
    <row r="272" spans="1:20">
      <c r="C272">
        <f>_xlfn.XLOOKUP(D272,'Liste '!$O$2:$O$168,'Liste '!$P$2:$P$168,"-",0)</f>
        <v>0</v>
      </c>
      <c r="D272" s="25"/>
      <c r="E272">
        <f>_xlfn.XLOOKUP(D272,'Liste '!$O$2:$O$168,'Liste '!$Q$2:$Q$168,"-",0)</f>
        <v>0</v>
      </c>
      <c r="F272" s="3">
        <f>_xlfn.XLOOKUP(D272,'Liste '!$O$2:$O$168,'Liste '!$R$2:$R$168,"-",0)</f>
        <v>0</v>
      </c>
      <c r="H272" s="3">
        <f t="shared" si="29"/>
        <v>0</v>
      </c>
      <c r="I272" s="3">
        <f t="shared" si="27"/>
        <v>8.82</v>
      </c>
      <c r="J272" s="3">
        <f t="shared" si="28"/>
        <v>98112.519999998505</v>
      </c>
      <c r="K272" s="43">
        <f t="shared" si="24"/>
        <v>98103.699999998498</v>
      </c>
      <c r="M272">
        <f t="shared" si="25"/>
        <v>0</v>
      </c>
      <c r="N272" s="44"/>
      <c r="O272" s="44"/>
      <c r="P272" s="44"/>
      <c r="R272">
        <f t="shared" si="26"/>
        <v>0</v>
      </c>
    </row>
    <row r="273" spans="3:18">
      <c r="C273">
        <f>_xlfn.XLOOKUP(D273,'Liste '!$O$2:$O$168,'Liste '!$P$2:$P$168,"-",0)</f>
        <v>0</v>
      </c>
      <c r="D273" s="25"/>
      <c r="E273">
        <f>_xlfn.XLOOKUP(D273,'Liste '!$O$2:$O$168,'Liste '!$Q$2:$Q$168,"-",0)</f>
        <v>0</v>
      </c>
      <c r="F273" s="3">
        <f>_xlfn.XLOOKUP(D273,'Liste '!$O$2:$O$168,'Liste '!$R$2:$R$168,"-",0)</f>
        <v>0</v>
      </c>
      <c r="H273" s="3">
        <f t="shared" si="29"/>
        <v>0</v>
      </c>
      <c r="I273" s="3">
        <f t="shared" si="27"/>
        <v>8.82</v>
      </c>
      <c r="J273" s="3">
        <f t="shared" si="28"/>
        <v>98103.699999998498</v>
      </c>
      <c r="K273" s="43">
        <f t="shared" si="24"/>
        <v>98094.879999998491</v>
      </c>
      <c r="M273">
        <f t="shared" si="25"/>
        <v>0</v>
      </c>
      <c r="N273" s="44"/>
      <c r="O273" s="44"/>
      <c r="P273" s="44"/>
      <c r="R273">
        <f t="shared" si="26"/>
        <v>0</v>
      </c>
    </row>
    <row r="274" spans="3:18">
      <c r="C274">
        <f>_xlfn.XLOOKUP(D274,'Liste '!$O$2:$O$168,'Liste '!$P$2:$P$168,"-",0)</f>
        <v>0</v>
      </c>
      <c r="D274" s="25"/>
      <c r="E274">
        <f>_xlfn.XLOOKUP(D274,'Liste '!$O$2:$O$168,'Liste '!$Q$2:$Q$168,"-",0)</f>
        <v>0</v>
      </c>
      <c r="F274" s="3">
        <f>_xlfn.XLOOKUP(D274,'Liste '!$O$2:$O$168,'Liste '!$R$2:$R$168,"-",0)</f>
        <v>0</v>
      </c>
      <c r="H274" s="3">
        <f t="shared" si="29"/>
        <v>0</v>
      </c>
      <c r="I274" s="3">
        <f t="shared" si="27"/>
        <v>8.82</v>
      </c>
      <c r="J274" s="3">
        <f t="shared" si="28"/>
        <v>98094.879999998491</v>
      </c>
      <c r="K274" s="43">
        <f t="shared" si="24"/>
        <v>98086.059999998484</v>
      </c>
      <c r="M274">
        <f t="shared" si="25"/>
        <v>0</v>
      </c>
      <c r="N274" s="44"/>
      <c r="O274" s="44"/>
      <c r="P274" s="44"/>
      <c r="R274">
        <f t="shared" si="26"/>
        <v>0</v>
      </c>
    </row>
    <row r="275" spans="3:18">
      <c r="C275">
        <f>_xlfn.XLOOKUP(D275,'Liste '!$O$2:$O$168,'Liste '!$P$2:$P$168,"-",0)</f>
        <v>0</v>
      </c>
      <c r="D275" s="25"/>
      <c r="E275">
        <f>_xlfn.XLOOKUP(D275,'Liste '!$O$2:$O$168,'Liste '!$Q$2:$Q$168,"-",0)</f>
        <v>0</v>
      </c>
      <c r="F275" s="3">
        <f>_xlfn.XLOOKUP(D275,'Liste '!$O$2:$O$168,'Liste '!$R$2:$R$168,"-",0)</f>
        <v>0</v>
      </c>
      <c r="H275" s="3">
        <f t="shared" si="29"/>
        <v>0</v>
      </c>
      <c r="I275" s="3">
        <f t="shared" si="27"/>
        <v>8.82</v>
      </c>
      <c r="J275" s="3">
        <f t="shared" si="28"/>
        <v>98086.059999998484</v>
      </c>
      <c r="K275" s="43">
        <f t="shared" si="24"/>
        <v>98077.239999998477</v>
      </c>
      <c r="M275">
        <f t="shared" si="25"/>
        <v>0</v>
      </c>
      <c r="N275" s="44"/>
      <c r="O275" s="44"/>
      <c r="P275" s="44"/>
      <c r="R275">
        <f t="shared" si="26"/>
        <v>0</v>
      </c>
    </row>
    <row r="276" spans="3:18">
      <c r="C276">
        <f>_xlfn.XLOOKUP(D276,'Liste '!$O$2:$O$168,'Liste '!$P$2:$P$168,"-",0)</f>
        <v>0</v>
      </c>
      <c r="D276" s="25"/>
      <c r="E276">
        <f>_xlfn.XLOOKUP(D276,'Liste '!$O$2:$O$168,'Liste '!$Q$2:$Q$168,"-",0)</f>
        <v>0</v>
      </c>
      <c r="F276" s="3">
        <f>_xlfn.XLOOKUP(D276,'Liste '!$O$2:$O$168,'Liste '!$R$2:$R$168,"-",0)</f>
        <v>0</v>
      </c>
      <c r="H276" s="3">
        <f t="shared" si="29"/>
        <v>0</v>
      </c>
      <c r="I276" s="3">
        <f t="shared" si="27"/>
        <v>8.82</v>
      </c>
      <c r="J276" s="3">
        <f t="shared" si="28"/>
        <v>98077.239999998477</v>
      </c>
      <c r="K276" s="43">
        <f t="shared" si="24"/>
        <v>98068.41999999847</v>
      </c>
      <c r="M276">
        <f t="shared" si="25"/>
        <v>0</v>
      </c>
      <c r="N276" s="44"/>
      <c r="O276" s="44"/>
      <c r="P276" s="44"/>
      <c r="R276">
        <f t="shared" si="26"/>
        <v>0</v>
      </c>
    </row>
    <row r="277" spans="3:18">
      <c r="C277">
        <f>_xlfn.XLOOKUP(D277,'Liste '!$O$2:$O$168,'Liste '!$P$2:$P$168,"-",0)</f>
        <v>0</v>
      </c>
      <c r="D277" s="25"/>
      <c r="E277">
        <f>_xlfn.XLOOKUP(D277,'Liste '!$O$2:$O$168,'Liste '!$Q$2:$Q$168,"-",0)</f>
        <v>0</v>
      </c>
      <c r="F277" s="3">
        <f>_xlfn.XLOOKUP(D277,'Liste '!$O$2:$O$168,'Liste '!$R$2:$R$168,"-",0)</f>
        <v>0</v>
      </c>
      <c r="H277" s="3">
        <f t="shared" si="29"/>
        <v>0</v>
      </c>
      <c r="I277" s="3">
        <f t="shared" si="27"/>
        <v>8.82</v>
      </c>
      <c r="J277" s="3">
        <f t="shared" si="28"/>
        <v>98068.41999999847</v>
      </c>
      <c r="K277" s="43">
        <f t="shared" si="24"/>
        <v>98059.599999998463</v>
      </c>
      <c r="M277">
        <f t="shared" si="25"/>
        <v>0</v>
      </c>
      <c r="N277" s="44"/>
      <c r="O277" s="44"/>
      <c r="P277" s="44"/>
      <c r="R277">
        <f t="shared" si="26"/>
        <v>0</v>
      </c>
    </row>
    <row r="278" spans="3:18">
      <c r="C278">
        <f>_xlfn.XLOOKUP(D278,'Liste '!$O$2:$O$168,'Liste '!$P$2:$P$168,"-",0)</f>
        <v>0</v>
      </c>
      <c r="D278" s="25"/>
      <c r="E278">
        <f>_xlfn.XLOOKUP(D278,'Liste '!$O$2:$O$168,'Liste '!$Q$2:$Q$168,"-",0)</f>
        <v>0</v>
      </c>
      <c r="F278" s="3">
        <f>_xlfn.XLOOKUP(D278,'Liste '!$O$2:$O$168,'Liste '!$R$2:$R$168,"-",0)</f>
        <v>0</v>
      </c>
      <c r="H278" s="3">
        <f t="shared" si="29"/>
        <v>0</v>
      </c>
      <c r="I278" s="3">
        <f t="shared" si="27"/>
        <v>8.82</v>
      </c>
      <c r="J278" s="3">
        <f t="shared" si="28"/>
        <v>98059.599999998463</v>
      </c>
      <c r="K278" s="43">
        <f t="shared" si="24"/>
        <v>98050.779999998456</v>
      </c>
      <c r="M278">
        <f t="shared" si="25"/>
        <v>0</v>
      </c>
      <c r="N278" s="44"/>
      <c r="O278" s="44"/>
      <c r="P278" s="44"/>
      <c r="R278">
        <f t="shared" si="26"/>
        <v>0</v>
      </c>
    </row>
    <row r="279" spans="3:18">
      <c r="C279">
        <f>_xlfn.XLOOKUP(D279,'Liste '!$O$2:$O$168,'Liste '!$P$2:$P$168,"-",0)</f>
        <v>0</v>
      </c>
      <c r="D279" s="25"/>
      <c r="E279">
        <f>_xlfn.XLOOKUP(D279,'Liste '!$O$2:$O$168,'Liste '!$Q$2:$Q$168,"-",0)</f>
        <v>0</v>
      </c>
      <c r="F279" s="3">
        <f>_xlfn.XLOOKUP(D279,'Liste '!$O$2:$O$168,'Liste '!$R$2:$R$168,"-",0)</f>
        <v>0</v>
      </c>
      <c r="H279" s="3">
        <f t="shared" si="29"/>
        <v>0</v>
      </c>
      <c r="I279" s="3">
        <f t="shared" si="27"/>
        <v>8.82</v>
      </c>
      <c r="J279" s="3">
        <f t="shared" si="28"/>
        <v>98050.779999998456</v>
      </c>
      <c r="K279" s="43">
        <f t="shared" si="24"/>
        <v>98041.959999998449</v>
      </c>
      <c r="M279">
        <f t="shared" si="25"/>
        <v>0</v>
      </c>
      <c r="N279" s="44"/>
      <c r="O279" s="44"/>
      <c r="P279" s="44"/>
      <c r="R279">
        <f t="shared" si="26"/>
        <v>0</v>
      </c>
    </row>
    <row r="280" spans="3:18">
      <c r="C280">
        <f>_xlfn.XLOOKUP(D280,'Liste '!$O$2:$O$168,'Liste '!$P$2:$P$168,"-",0)</f>
        <v>0</v>
      </c>
      <c r="D280" s="25"/>
      <c r="E280">
        <f>_xlfn.XLOOKUP(D280,'Liste '!$O$2:$O$168,'Liste '!$Q$2:$Q$168,"-",0)</f>
        <v>0</v>
      </c>
      <c r="F280" s="3">
        <f>_xlfn.XLOOKUP(D280,'Liste '!$O$2:$O$168,'Liste '!$R$2:$R$168,"-",0)</f>
        <v>0</v>
      </c>
      <c r="H280" s="3">
        <f t="shared" si="29"/>
        <v>0</v>
      </c>
      <c r="I280" s="3">
        <f t="shared" si="27"/>
        <v>8.82</v>
      </c>
      <c r="J280" s="3">
        <f t="shared" si="28"/>
        <v>98041.959999998449</v>
      </c>
      <c r="K280" s="43">
        <f t="shared" si="24"/>
        <v>98033.139999998442</v>
      </c>
      <c r="M280">
        <f t="shared" si="25"/>
        <v>0</v>
      </c>
      <c r="N280" s="44"/>
      <c r="O280" s="44"/>
      <c r="P280" s="44"/>
      <c r="R280">
        <f t="shared" si="26"/>
        <v>0</v>
      </c>
    </row>
    <row r="281" spans="3:18">
      <c r="C281">
        <f>_xlfn.XLOOKUP(D281,'Liste '!$O$2:$O$168,'Liste '!$P$2:$P$168,"-",0)</f>
        <v>0</v>
      </c>
      <c r="D281" s="25"/>
      <c r="E281">
        <f>_xlfn.XLOOKUP(D281,'Liste '!$O$2:$O$168,'Liste '!$Q$2:$Q$168,"-",0)</f>
        <v>0</v>
      </c>
      <c r="F281" s="3">
        <f>_xlfn.XLOOKUP(D281,'Liste '!$O$2:$O$168,'Liste '!$R$2:$R$168,"-",0)</f>
        <v>0</v>
      </c>
      <c r="H281" s="3">
        <f t="shared" si="29"/>
        <v>0</v>
      </c>
      <c r="I281" s="3">
        <f t="shared" si="27"/>
        <v>8.82</v>
      </c>
      <c r="J281" s="3">
        <f t="shared" si="28"/>
        <v>98033.139999998442</v>
      </c>
      <c r="K281" s="43">
        <f t="shared" si="24"/>
        <v>98024.319999998435</v>
      </c>
      <c r="M281">
        <f t="shared" si="25"/>
        <v>0</v>
      </c>
      <c r="N281" s="44"/>
      <c r="O281" s="44"/>
      <c r="P281" s="44"/>
      <c r="R281">
        <f t="shared" si="26"/>
        <v>0</v>
      </c>
    </row>
    <row r="282" spans="3:18">
      <c r="C282">
        <f>_xlfn.XLOOKUP(D282,'Liste '!$O$2:$O$168,'Liste '!$P$2:$P$168,"-",0)</f>
        <v>0</v>
      </c>
      <c r="D282" s="25"/>
      <c r="E282">
        <f>_xlfn.XLOOKUP(D282,'Liste '!$O$2:$O$168,'Liste '!$Q$2:$Q$168,"-",0)</f>
        <v>0</v>
      </c>
      <c r="F282" s="3">
        <f>_xlfn.XLOOKUP(D282,'Liste '!$O$2:$O$168,'Liste '!$R$2:$R$168,"-",0)</f>
        <v>0</v>
      </c>
      <c r="H282" s="3">
        <f t="shared" si="29"/>
        <v>0</v>
      </c>
      <c r="I282" s="3">
        <f t="shared" si="27"/>
        <v>8.82</v>
      </c>
      <c r="J282" s="3">
        <f t="shared" si="28"/>
        <v>98024.319999998435</v>
      </c>
      <c r="K282" s="43">
        <f t="shared" si="24"/>
        <v>98015.499999998428</v>
      </c>
      <c r="M282">
        <f t="shared" si="25"/>
        <v>0</v>
      </c>
      <c r="N282" s="44"/>
      <c r="O282" s="44"/>
      <c r="P282" s="44"/>
      <c r="R282">
        <f t="shared" si="26"/>
        <v>0</v>
      </c>
    </row>
    <row r="283" spans="3:18">
      <c r="C283">
        <f>_xlfn.XLOOKUP(D283,'Liste '!$O$2:$O$168,'Liste '!$P$2:$P$168,"-",0)</f>
        <v>0</v>
      </c>
      <c r="D283" s="25"/>
      <c r="E283">
        <f>_xlfn.XLOOKUP(D283,'Liste '!$O$2:$O$168,'Liste '!$Q$2:$Q$168,"-",0)</f>
        <v>0</v>
      </c>
      <c r="F283" s="3">
        <f>_xlfn.XLOOKUP(D283,'Liste '!$O$2:$O$168,'Liste '!$R$2:$R$168,"-",0)</f>
        <v>0</v>
      </c>
      <c r="H283" s="3">
        <f t="shared" si="29"/>
        <v>0</v>
      </c>
      <c r="I283" s="3">
        <f t="shared" si="27"/>
        <v>8.82</v>
      </c>
      <c r="J283" s="3">
        <f t="shared" si="28"/>
        <v>98015.499999998428</v>
      </c>
      <c r="K283" s="43">
        <f t="shared" si="24"/>
        <v>98006.679999998421</v>
      </c>
      <c r="M283">
        <f t="shared" si="25"/>
        <v>0</v>
      </c>
      <c r="N283" s="44"/>
      <c r="O283" s="44"/>
      <c r="P283" s="44"/>
      <c r="R283">
        <f t="shared" si="26"/>
        <v>0</v>
      </c>
    </row>
    <row r="284" spans="3:18">
      <c r="C284">
        <f>_xlfn.XLOOKUP(D284,'Liste '!$O$2:$O$168,'Liste '!$P$2:$P$168,"-",0)</f>
        <v>0</v>
      </c>
      <c r="D284" s="25"/>
      <c r="E284">
        <f>_xlfn.XLOOKUP(D284,'Liste '!$O$2:$O$168,'Liste '!$Q$2:$Q$168,"-",0)</f>
        <v>0</v>
      </c>
      <c r="F284" s="3">
        <f>_xlfn.XLOOKUP(D284,'Liste '!$O$2:$O$168,'Liste '!$R$2:$R$168,"-",0)</f>
        <v>0</v>
      </c>
      <c r="H284" s="3">
        <f t="shared" si="29"/>
        <v>0</v>
      </c>
      <c r="I284" s="3">
        <f t="shared" si="27"/>
        <v>8.82</v>
      </c>
      <c r="J284" s="3">
        <f t="shared" si="28"/>
        <v>98006.679999998421</v>
      </c>
      <c r="K284" s="43">
        <f t="shared" si="24"/>
        <v>97997.859999998414</v>
      </c>
      <c r="M284">
        <f t="shared" si="25"/>
        <v>0</v>
      </c>
      <c r="N284" s="44"/>
      <c r="O284" s="44"/>
      <c r="P284" s="44"/>
      <c r="R284">
        <f t="shared" si="26"/>
        <v>0</v>
      </c>
    </row>
    <row r="285" spans="3:18">
      <c r="C285">
        <f>_xlfn.XLOOKUP(D285,'Liste '!$O$2:$O$168,'Liste '!$P$2:$P$168,"-",0)</f>
        <v>0</v>
      </c>
      <c r="D285" s="25"/>
      <c r="E285">
        <f>_xlfn.XLOOKUP(D285,'Liste '!$O$2:$O$168,'Liste '!$Q$2:$Q$168,"-",0)</f>
        <v>0</v>
      </c>
      <c r="F285" s="3">
        <f>_xlfn.XLOOKUP(D285,'Liste '!$O$2:$O$168,'Liste '!$R$2:$R$168,"-",0)</f>
        <v>0</v>
      </c>
      <c r="H285" s="3">
        <f t="shared" si="29"/>
        <v>0</v>
      </c>
      <c r="I285" s="3">
        <f t="shared" si="27"/>
        <v>8.82</v>
      </c>
      <c r="J285" s="3">
        <f t="shared" si="28"/>
        <v>97997.859999998414</v>
      </c>
      <c r="K285" s="43">
        <f t="shared" si="24"/>
        <v>97989.039999998407</v>
      </c>
      <c r="M285">
        <f t="shared" si="25"/>
        <v>0</v>
      </c>
      <c r="N285" s="44"/>
      <c r="O285" s="44"/>
      <c r="P285" s="44"/>
      <c r="R285">
        <f t="shared" si="26"/>
        <v>0</v>
      </c>
    </row>
    <row r="286" spans="3:18">
      <c r="C286">
        <f>_xlfn.XLOOKUP(D286,'Liste '!$O$2:$O$168,'Liste '!$P$2:$P$168,"-",0)</f>
        <v>0</v>
      </c>
      <c r="D286" s="25"/>
      <c r="E286">
        <f>_xlfn.XLOOKUP(D286,'Liste '!$O$2:$O$168,'Liste '!$Q$2:$Q$168,"-",0)</f>
        <v>0</v>
      </c>
      <c r="F286" s="3">
        <f>_xlfn.XLOOKUP(D286,'Liste '!$O$2:$O$168,'Liste '!$R$2:$R$168,"-",0)</f>
        <v>0</v>
      </c>
      <c r="H286" s="3">
        <f t="shared" si="29"/>
        <v>0</v>
      </c>
      <c r="I286" s="3">
        <f>I285+H286</f>
        <v>8.82</v>
      </c>
      <c r="J286" s="3">
        <f t="shared" si="28"/>
        <v>97989.039999998407</v>
      </c>
      <c r="K286" s="43">
        <f>J286-I286</f>
        <v>97980.2199999984</v>
      </c>
      <c r="M286">
        <f>L286-G286</f>
        <v>0</v>
      </c>
      <c r="N286" s="44"/>
      <c r="O286" s="44"/>
      <c r="P286" s="44"/>
      <c r="R286">
        <f>N286-O286</f>
        <v>0</v>
      </c>
    </row>
    <row r="287" spans="3:18">
      <c r="C287">
        <f>_xlfn.XLOOKUP(D287,'Liste '!$O$2:$O$168,'Liste '!$P$2:$P$168,"-",0)</f>
        <v>0</v>
      </c>
      <c r="D287" s="25"/>
      <c r="E287">
        <f>_xlfn.XLOOKUP(D287,'Liste '!$O$2:$O$168,'Liste '!$Q$2:$Q$168,"-",0)</f>
        <v>0</v>
      </c>
      <c r="F287" s="3">
        <f>_xlfn.XLOOKUP(D287,'Liste '!$O$2:$O$168,'Liste '!$R$2:$R$168,"-",0)</f>
        <v>0</v>
      </c>
      <c r="H287" s="3">
        <f t="shared" si="29"/>
        <v>0</v>
      </c>
      <c r="I287" s="3">
        <f>I285+H287</f>
        <v>8.82</v>
      </c>
      <c r="J287" s="3">
        <f>K285</f>
        <v>97989.039999998407</v>
      </c>
      <c r="K287" s="43">
        <f t="shared" si="24"/>
        <v>97980.2199999984</v>
      </c>
      <c r="M287">
        <f t="shared" si="25"/>
        <v>0</v>
      </c>
      <c r="N287" s="44"/>
      <c r="O287" s="44"/>
      <c r="P287" s="44"/>
      <c r="R287">
        <f t="shared" si="26"/>
        <v>0</v>
      </c>
    </row>
    <row r="288" spans="3:18">
      <c r="C288">
        <f>_xlfn.XLOOKUP(D288,'Liste '!$O$2:$O$168,'Liste '!$P$2:$P$168,"-",0)</f>
        <v>0</v>
      </c>
      <c r="D288" s="25"/>
      <c r="E288">
        <f>_xlfn.XLOOKUP(D288,'Liste '!$O$2:$O$168,'Liste '!$Q$2:$Q$168,"-",0)</f>
        <v>0</v>
      </c>
      <c r="F288" s="3">
        <f>_xlfn.XLOOKUP(D288,'Liste '!$H$2:$H$168,'Liste '!$K$2:$K$168,"-",0)</f>
        <v>0</v>
      </c>
      <c r="H288" s="3">
        <f t="shared" si="29"/>
        <v>0</v>
      </c>
      <c r="I288" s="3">
        <f t="shared" si="27"/>
        <v>8.82</v>
      </c>
      <c r="J288" s="3">
        <f t="shared" si="28"/>
        <v>97980.2199999984</v>
      </c>
      <c r="K288" s="43">
        <f t="shared" si="24"/>
        <v>97971.399999998393</v>
      </c>
      <c r="M288">
        <f t="shared" si="25"/>
        <v>0</v>
      </c>
      <c r="N288" s="44"/>
      <c r="O288" s="44"/>
      <c r="P288" s="44"/>
      <c r="R288">
        <f t="shared" si="26"/>
        <v>0</v>
      </c>
    </row>
    <row r="289" spans="1:20">
      <c r="A289" s="58"/>
      <c r="B289" s="58"/>
      <c r="C289" s="58">
        <f>_xlfn.XLOOKUP(D289,'Liste '!$H$2:$H$168,'Liste '!$I$2:$I$168,"-",0)</f>
        <v>0</v>
      </c>
      <c r="D289" s="59"/>
      <c r="E289" s="60" t="s">
        <v>87</v>
      </c>
      <c r="F289" s="61">
        <f>_xlfn.XLOOKUP(D289,'Liste '!$H$2:$H$168,'Liste '!$K$2:$K$168,"-",0)</f>
        <v>0</v>
      </c>
      <c r="G289" s="58"/>
      <c r="H289" s="61">
        <f>SUM(H258:H288)</f>
        <v>0</v>
      </c>
      <c r="I289" s="61"/>
      <c r="J289" s="61"/>
      <c r="K289" s="62"/>
      <c r="L289" s="58"/>
      <c r="M289" s="58"/>
      <c r="N289" s="63"/>
      <c r="O289" s="63"/>
      <c r="P289" s="63"/>
      <c r="Q289" s="58"/>
      <c r="R289" s="58"/>
      <c r="S289" s="58"/>
      <c r="T289" s="58"/>
    </row>
    <row r="290" spans="1:20">
      <c r="C290">
        <f>_xlfn.XLOOKUP(D290,'Liste '!$O$2:$O$168,'Liste '!$P$2:$P$168,"-",0)</f>
        <v>0</v>
      </c>
      <c r="E290">
        <f>_xlfn.XLOOKUP(D290,'Liste '!$O$2:$O$168,'Liste '!$Q$2:$Q$168,"-",0)</f>
        <v>0</v>
      </c>
      <c r="F290" s="3">
        <f>_xlfn.XLOOKUP(D290,'Liste '!$O$2:$O$168,'Liste '!$R$2:$R$168,"-",0)</f>
        <v>0</v>
      </c>
      <c r="H290" s="3">
        <f t="shared" si="29"/>
        <v>0</v>
      </c>
      <c r="I290" s="3">
        <f>I288+H290</f>
        <v>8.82</v>
      </c>
      <c r="J290" s="3">
        <f>K288</f>
        <v>97971.399999998393</v>
      </c>
      <c r="K290" s="43">
        <f t="shared" si="24"/>
        <v>97962.579999998386</v>
      </c>
      <c r="M290">
        <f t="shared" si="25"/>
        <v>0</v>
      </c>
      <c r="N290" s="44"/>
      <c r="O290" s="44"/>
      <c r="P290" s="44"/>
      <c r="R290">
        <f t="shared" si="26"/>
        <v>0</v>
      </c>
    </row>
    <row r="291" spans="1:20">
      <c r="C291">
        <f>_xlfn.XLOOKUP(D291,'Liste '!$O$2:$O$168,'Liste '!$P$2:$P$168,"-",0)</f>
        <v>0</v>
      </c>
      <c r="E291">
        <f>_xlfn.XLOOKUP(D291,'Liste '!$O$2:$O$168,'Liste '!$Q$2:$Q$168,"-",0)</f>
        <v>0</v>
      </c>
      <c r="F291" s="3">
        <f>_xlfn.XLOOKUP(D291,'Liste '!$O$2:$O$168,'Liste '!$R$2:$R$168,"-",0)</f>
        <v>0</v>
      </c>
      <c r="H291" s="3">
        <f t="shared" si="29"/>
        <v>0</v>
      </c>
      <c r="I291" s="3">
        <f t="shared" si="27"/>
        <v>8.82</v>
      </c>
      <c r="J291" s="3">
        <f t="shared" si="28"/>
        <v>97962.579999998386</v>
      </c>
      <c r="K291" s="43">
        <f t="shared" si="24"/>
        <v>97953.759999998379</v>
      </c>
      <c r="M291">
        <f t="shared" si="25"/>
        <v>0</v>
      </c>
      <c r="N291" s="44"/>
      <c r="O291" s="44"/>
      <c r="P291" s="44"/>
      <c r="R291">
        <f t="shared" si="26"/>
        <v>0</v>
      </c>
    </row>
    <row r="292" spans="1:20">
      <c r="C292">
        <f>_xlfn.XLOOKUP(D292,'Liste '!$O$2:$O$168,'Liste '!$P$2:$P$168,"-",0)</f>
        <v>0</v>
      </c>
      <c r="D292" s="25"/>
      <c r="E292">
        <f>_xlfn.XLOOKUP(D292,'Liste '!$O$2:$O$168,'Liste '!$Q$2:$Q$168,"-",0)</f>
        <v>0</v>
      </c>
      <c r="F292" s="3">
        <f>_xlfn.XLOOKUP(D292,'Liste '!$O$2:$O$168,'Liste '!$R$2:$R$168,"-",0)</f>
        <v>0</v>
      </c>
      <c r="H292" s="3">
        <f t="shared" si="29"/>
        <v>0</v>
      </c>
      <c r="I292" s="3">
        <f t="shared" si="27"/>
        <v>8.82</v>
      </c>
      <c r="J292" s="3">
        <f t="shared" si="28"/>
        <v>97953.759999998379</v>
      </c>
      <c r="K292" s="43">
        <f t="shared" si="24"/>
        <v>97944.939999998373</v>
      </c>
      <c r="M292">
        <f t="shared" si="25"/>
        <v>0</v>
      </c>
      <c r="N292" s="44"/>
      <c r="O292" s="44"/>
      <c r="P292" s="44"/>
      <c r="R292">
        <f t="shared" si="26"/>
        <v>0</v>
      </c>
    </row>
    <row r="293" spans="1:20">
      <c r="C293">
        <f>_xlfn.XLOOKUP(D293,'Liste '!$O$2:$O$168,'Liste '!$P$2:$P$168,"-",0)</f>
        <v>0</v>
      </c>
      <c r="D293" s="25"/>
      <c r="E293">
        <f>_xlfn.XLOOKUP(D293,'Liste '!$O$2:$O$168,'Liste '!$Q$2:$Q$168,"-",0)</f>
        <v>0</v>
      </c>
      <c r="F293" s="3">
        <f>_xlfn.XLOOKUP(D293,'Liste '!$O$2:$O$168,'Liste '!$R$2:$R$168,"-",0)</f>
        <v>0</v>
      </c>
      <c r="H293" s="3">
        <f t="shared" si="29"/>
        <v>0</v>
      </c>
      <c r="I293" s="3">
        <f t="shared" si="27"/>
        <v>8.82</v>
      </c>
      <c r="J293" s="3">
        <f t="shared" si="28"/>
        <v>97944.939999998373</v>
      </c>
      <c r="K293" s="43">
        <f t="shared" si="24"/>
        <v>97936.119999998366</v>
      </c>
      <c r="M293">
        <f t="shared" si="25"/>
        <v>0</v>
      </c>
      <c r="N293" s="44"/>
      <c r="O293" s="44"/>
      <c r="P293" s="44"/>
      <c r="R293">
        <f t="shared" si="26"/>
        <v>0</v>
      </c>
    </row>
    <row r="294" spans="1:20">
      <c r="C294">
        <f>_xlfn.XLOOKUP(D294,'Liste '!$O$2:$O$168,'Liste '!$P$2:$P$168,"-",0)</f>
        <v>0</v>
      </c>
      <c r="D294" s="25"/>
      <c r="E294">
        <f>_xlfn.XLOOKUP(D294,'Liste '!$O$2:$O$168,'Liste '!$Q$2:$Q$168,"-",0)</f>
        <v>0</v>
      </c>
      <c r="F294" s="3">
        <f>_xlfn.XLOOKUP(D294,'Liste '!$O$2:$O$168,'Liste '!$R$2:$R$168,"-",0)</f>
        <v>0</v>
      </c>
      <c r="H294" s="3">
        <f t="shared" si="29"/>
        <v>0</v>
      </c>
      <c r="I294" s="3">
        <f t="shared" si="27"/>
        <v>8.82</v>
      </c>
      <c r="J294" s="3">
        <f t="shared" si="28"/>
        <v>97936.119999998366</v>
      </c>
      <c r="K294" s="43">
        <f t="shared" si="24"/>
        <v>97927.299999998359</v>
      </c>
      <c r="M294">
        <f t="shared" si="25"/>
        <v>0</v>
      </c>
      <c r="N294" s="44"/>
      <c r="O294" s="44"/>
      <c r="P294" s="44"/>
      <c r="R294">
        <f t="shared" si="26"/>
        <v>0</v>
      </c>
    </row>
    <row r="295" spans="1:20">
      <c r="C295">
        <f>_xlfn.XLOOKUP(D295,'Liste '!$O$2:$O$168,'Liste '!$P$2:$P$168,"-",0)</f>
        <v>0</v>
      </c>
      <c r="D295" s="25"/>
      <c r="E295">
        <f>_xlfn.XLOOKUP(D295,'Liste '!$O$2:$O$168,'Liste '!$Q$2:$Q$168,"-",0)</f>
        <v>0</v>
      </c>
      <c r="F295" s="3">
        <f>_xlfn.XLOOKUP(D295,'Liste '!$O$2:$O$168,'Liste '!$R$2:$R$168,"-",0)</f>
        <v>0</v>
      </c>
      <c r="H295" s="3">
        <f t="shared" si="29"/>
        <v>0</v>
      </c>
      <c r="I295" s="3">
        <f t="shared" si="27"/>
        <v>8.82</v>
      </c>
      <c r="J295" s="3">
        <f t="shared" si="28"/>
        <v>97927.299999998359</v>
      </c>
      <c r="K295" s="43">
        <f t="shared" si="24"/>
        <v>97918.479999998352</v>
      </c>
      <c r="M295">
        <f t="shared" si="25"/>
        <v>0</v>
      </c>
      <c r="N295" s="44"/>
      <c r="O295" s="44"/>
      <c r="P295" s="44"/>
      <c r="R295">
        <f t="shared" si="26"/>
        <v>0</v>
      </c>
    </row>
    <row r="296" spans="1:20">
      <c r="C296">
        <f>_xlfn.XLOOKUP(D296,'Liste '!$O$2:$O$168,'Liste '!$P$2:$P$168,"-",0)</f>
        <v>0</v>
      </c>
      <c r="D296" s="25"/>
      <c r="E296">
        <f>_xlfn.XLOOKUP(D296,'Liste '!$O$2:$O$168,'Liste '!$Q$2:$Q$168,"-",0)</f>
        <v>0</v>
      </c>
      <c r="F296" s="3">
        <f>_xlfn.XLOOKUP(D296,'Liste '!$O$2:$O$168,'Liste '!$R$2:$R$168,"-",0)</f>
        <v>0</v>
      </c>
      <c r="H296" s="3">
        <f t="shared" si="29"/>
        <v>0</v>
      </c>
      <c r="I296" s="3">
        <f t="shared" si="27"/>
        <v>8.82</v>
      </c>
      <c r="J296" s="3">
        <f t="shared" si="28"/>
        <v>97918.479999998352</v>
      </c>
      <c r="K296" s="43">
        <f t="shared" si="24"/>
        <v>97909.659999998345</v>
      </c>
      <c r="M296">
        <f t="shared" si="25"/>
        <v>0</v>
      </c>
      <c r="N296" s="44"/>
      <c r="O296" s="44"/>
      <c r="P296" s="44"/>
      <c r="R296">
        <f t="shared" si="26"/>
        <v>0</v>
      </c>
    </row>
    <row r="297" spans="1:20">
      <c r="C297">
        <f>_xlfn.XLOOKUP(D297,'Liste '!$O$2:$O$168,'Liste '!$P$2:$P$168,"-",0)</f>
        <v>0</v>
      </c>
      <c r="D297" s="25"/>
      <c r="E297">
        <f>_xlfn.XLOOKUP(D297,'Liste '!$O$2:$O$168,'Liste '!$Q$2:$Q$168,"-",0)</f>
        <v>0</v>
      </c>
      <c r="F297" s="3">
        <f>_xlfn.XLOOKUP(D297,'Liste '!$O$2:$O$168,'Liste '!$R$2:$R$168,"-",0)</f>
        <v>0</v>
      </c>
      <c r="H297" s="3">
        <f t="shared" si="29"/>
        <v>0</v>
      </c>
      <c r="I297" s="3">
        <f t="shared" si="27"/>
        <v>8.82</v>
      </c>
      <c r="J297" s="3">
        <f t="shared" si="28"/>
        <v>97909.659999998345</v>
      </c>
      <c r="K297" s="43">
        <f t="shared" si="24"/>
        <v>97900.839999998338</v>
      </c>
      <c r="M297">
        <f t="shared" si="25"/>
        <v>0</v>
      </c>
      <c r="N297" s="44"/>
      <c r="O297" s="44"/>
      <c r="P297" s="44"/>
      <c r="R297">
        <f t="shared" si="26"/>
        <v>0</v>
      </c>
    </row>
    <row r="298" spans="1:20">
      <c r="C298">
        <f>_xlfn.XLOOKUP(D298,'Liste '!$O$2:$O$168,'Liste '!$P$2:$P$168,"-",0)</f>
        <v>0</v>
      </c>
      <c r="D298" s="25"/>
      <c r="E298">
        <f>_xlfn.XLOOKUP(D298,'Liste '!$O$2:$O$168,'Liste '!$Q$2:$Q$168,"-",0)</f>
        <v>0</v>
      </c>
      <c r="F298" s="3">
        <f>_xlfn.XLOOKUP(D298,'Liste '!$O$2:$O$168,'Liste '!$R$2:$R$168,"-",0)</f>
        <v>0</v>
      </c>
      <c r="H298" s="3">
        <f t="shared" si="29"/>
        <v>0</v>
      </c>
      <c r="I298" s="3">
        <f t="shared" si="27"/>
        <v>8.82</v>
      </c>
      <c r="J298" s="3">
        <f t="shared" si="28"/>
        <v>97900.839999998338</v>
      </c>
      <c r="K298" s="43">
        <f t="shared" si="24"/>
        <v>97892.019999998331</v>
      </c>
      <c r="M298">
        <f t="shared" si="25"/>
        <v>0</v>
      </c>
      <c r="N298" s="44"/>
      <c r="O298" s="44"/>
      <c r="P298" s="44"/>
      <c r="R298">
        <f t="shared" si="26"/>
        <v>0</v>
      </c>
    </row>
    <row r="299" spans="1:20">
      <c r="C299">
        <f>_xlfn.XLOOKUP(D299,'Liste '!$O$2:$O$168,'Liste '!$P$2:$P$168,"-",0)</f>
        <v>0</v>
      </c>
      <c r="D299" s="25"/>
      <c r="E299">
        <f>_xlfn.XLOOKUP(D299,'Liste '!$O$2:$O$168,'Liste '!$Q$2:$Q$168,"-",0)</f>
        <v>0</v>
      </c>
      <c r="F299" s="3">
        <f>_xlfn.XLOOKUP(D299,'Liste '!$O$2:$O$168,'Liste '!$R$2:$R$168,"-",0)</f>
        <v>0</v>
      </c>
      <c r="H299" s="3">
        <f t="shared" si="29"/>
        <v>0</v>
      </c>
      <c r="I299" s="3">
        <f t="shared" si="27"/>
        <v>8.82</v>
      </c>
      <c r="J299" s="3">
        <f t="shared" si="28"/>
        <v>97892.019999998331</v>
      </c>
      <c r="K299" s="43">
        <f t="shared" si="24"/>
        <v>97883.199999998324</v>
      </c>
      <c r="M299">
        <f t="shared" si="25"/>
        <v>0</v>
      </c>
      <c r="N299" s="44"/>
      <c r="O299" s="44"/>
      <c r="P299" s="44"/>
      <c r="R299">
        <f t="shared" si="26"/>
        <v>0</v>
      </c>
    </row>
    <row r="300" spans="1:20">
      <c r="C300">
        <f>_xlfn.XLOOKUP(D300,'Liste '!$O$2:$O$168,'Liste '!$P$2:$P$168,"-",0)</f>
        <v>0</v>
      </c>
      <c r="D300" s="25"/>
      <c r="E300">
        <f>_xlfn.XLOOKUP(D300,'Liste '!$O$2:$O$168,'Liste '!$Q$2:$Q$168,"-",0)</f>
        <v>0</v>
      </c>
      <c r="F300" s="3">
        <f>_xlfn.XLOOKUP(D300,'Liste '!$O$2:$O$168,'Liste '!$R$2:$R$168,"-",0)</f>
        <v>0</v>
      </c>
      <c r="H300" s="3">
        <f t="shared" si="29"/>
        <v>0</v>
      </c>
      <c r="I300" s="3">
        <f t="shared" si="27"/>
        <v>8.82</v>
      </c>
      <c r="J300" s="3">
        <f t="shared" si="28"/>
        <v>97883.199999998324</v>
      </c>
      <c r="K300" s="43">
        <f t="shared" si="24"/>
        <v>97874.379999998317</v>
      </c>
      <c r="M300">
        <f t="shared" si="25"/>
        <v>0</v>
      </c>
      <c r="N300" s="44"/>
      <c r="O300" s="44"/>
      <c r="P300" s="44"/>
      <c r="R300">
        <f t="shared" si="26"/>
        <v>0</v>
      </c>
    </row>
    <row r="301" spans="1:20">
      <c r="C301">
        <f>_xlfn.XLOOKUP(D301,'Liste '!$O$2:$O$168,'Liste '!$P$2:$P$168,"-",0)</f>
        <v>0</v>
      </c>
      <c r="D301" s="25"/>
      <c r="E301">
        <f>_xlfn.XLOOKUP(D301,'Liste '!$O$2:$O$168,'Liste '!$Q$2:$Q$168,"-",0)</f>
        <v>0</v>
      </c>
      <c r="F301" s="3">
        <f>_xlfn.XLOOKUP(D301,'Liste '!$O$2:$O$168,'Liste '!$R$2:$R$168,"-",0)</f>
        <v>0</v>
      </c>
      <c r="H301" s="3">
        <f t="shared" si="29"/>
        <v>0</v>
      </c>
      <c r="I301" s="3">
        <f t="shared" si="27"/>
        <v>8.82</v>
      </c>
      <c r="J301" s="3">
        <f t="shared" si="28"/>
        <v>97874.379999998317</v>
      </c>
      <c r="K301" s="43">
        <f t="shared" si="24"/>
        <v>97865.55999999831</v>
      </c>
      <c r="M301">
        <f t="shared" si="25"/>
        <v>0</v>
      </c>
      <c r="N301" s="44"/>
      <c r="O301" s="44"/>
      <c r="P301" s="44"/>
      <c r="R301">
        <f t="shared" si="26"/>
        <v>0</v>
      </c>
    </row>
    <row r="302" spans="1:20">
      <c r="C302">
        <f>_xlfn.XLOOKUP(D302,'Liste '!$O$2:$O$168,'Liste '!$P$2:$P$168,"-",0)</f>
        <v>0</v>
      </c>
      <c r="D302" s="25"/>
      <c r="E302">
        <f>_xlfn.XLOOKUP(D302,'Liste '!$O$2:$O$168,'Liste '!$Q$2:$Q$168,"-",0)</f>
        <v>0</v>
      </c>
      <c r="F302" s="3">
        <f>_xlfn.XLOOKUP(D302,'Liste '!$O$2:$O$168,'Liste '!$R$2:$R$168,"-",0)</f>
        <v>0</v>
      </c>
      <c r="H302" s="3">
        <f t="shared" si="29"/>
        <v>0</v>
      </c>
      <c r="I302" s="3">
        <f t="shared" si="27"/>
        <v>8.82</v>
      </c>
      <c r="J302" s="3">
        <f t="shared" si="28"/>
        <v>97865.55999999831</v>
      </c>
      <c r="K302" s="43">
        <f t="shared" si="24"/>
        <v>97856.739999998303</v>
      </c>
      <c r="M302">
        <f t="shared" si="25"/>
        <v>0</v>
      </c>
      <c r="N302" s="44"/>
      <c r="O302" s="44"/>
      <c r="P302" s="44"/>
      <c r="R302">
        <f t="shared" si="26"/>
        <v>0</v>
      </c>
    </row>
    <row r="303" spans="1:20">
      <c r="C303">
        <f>_xlfn.XLOOKUP(D303,'Liste '!$O$2:$O$168,'Liste '!$P$2:$P$168,"-",0)</f>
        <v>0</v>
      </c>
      <c r="D303" s="25"/>
      <c r="E303">
        <f>_xlfn.XLOOKUP(D303,'Liste '!$O$2:$O$168,'Liste '!$Q$2:$Q$168,"-",0)</f>
        <v>0</v>
      </c>
      <c r="F303" s="3">
        <f>_xlfn.XLOOKUP(D303,'Liste '!$O$2:$O$168,'Liste '!$R$2:$R$168,"-",0)</f>
        <v>0</v>
      </c>
      <c r="H303" s="3">
        <f t="shared" si="29"/>
        <v>0</v>
      </c>
      <c r="I303" s="3">
        <f t="shared" si="27"/>
        <v>8.82</v>
      </c>
      <c r="J303" s="3">
        <f t="shared" si="28"/>
        <v>97856.739999998303</v>
      </c>
      <c r="K303" s="43">
        <f t="shared" si="24"/>
        <v>97847.919999998296</v>
      </c>
      <c r="M303">
        <f t="shared" si="25"/>
        <v>0</v>
      </c>
      <c r="N303" s="44"/>
      <c r="O303" s="44"/>
      <c r="P303" s="44"/>
      <c r="R303">
        <f t="shared" si="26"/>
        <v>0</v>
      </c>
    </row>
    <row r="304" spans="1:20">
      <c r="C304">
        <f>_xlfn.XLOOKUP(D304,'Liste '!$O$2:$O$168,'Liste '!$P$2:$P$168,"-",0)</f>
        <v>0</v>
      </c>
      <c r="D304" s="25"/>
      <c r="E304">
        <f>_xlfn.XLOOKUP(D304,'Liste '!$O$2:$O$168,'Liste '!$Q$2:$Q$168,"-",0)</f>
        <v>0</v>
      </c>
      <c r="F304" s="3">
        <f>_xlfn.XLOOKUP(D304,'Liste '!$O$2:$O$168,'Liste '!$R$2:$R$168,"-",0)</f>
        <v>0</v>
      </c>
      <c r="H304" s="3">
        <f t="shared" si="29"/>
        <v>0</v>
      </c>
      <c r="I304" s="3">
        <f t="shared" si="27"/>
        <v>8.82</v>
      </c>
      <c r="J304" s="3">
        <f t="shared" si="28"/>
        <v>97847.919999998296</v>
      </c>
      <c r="K304" s="43">
        <f t="shared" si="24"/>
        <v>97839.099999998289</v>
      </c>
      <c r="M304">
        <f t="shared" si="25"/>
        <v>0</v>
      </c>
      <c r="N304" s="44"/>
      <c r="O304" s="44"/>
      <c r="P304" s="44"/>
      <c r="R304">
        <f t="shared" si="26"/>
        <v>0</v>
      </c>
    </row>
    <row r="305" spans="3:18">
      <c r="C305">
        <f>_xlfn.XLOOKUP(D305,'Liste '!$O$2:$O$168,'Liste '!$P$2:$P$168,"-",0)</f>
        <v>0</v>
      </c>
      <c r="D305" s="25"/>
      <c r="E305">
        <f>_xlfn.XLOOKUP(D305,'Liste '!$O$2:$O$168,'Liste '!$Q$2:$Q$168,"-",0)</f>
        <v>0</v>
      </c>
      <c r="F305" s="3">
        <f>_xlfn.XLOOKUP(D305,'Liste '!$O$2:$O$168,'Liste '!$R$2:$R$168,"-",0)</f>
        <v>0</v>
      </c>
      <c r="H305" s="3">
        <f t="shared" si="29"/>
        <v>0</v>
      </c>
      <c r="I305" s="3">
        <f t="shared" si="27"/>
        <v>8.82</v>
      </c>
      <c r="J305" s="3">
        <f t="shared" si="28"/>
        <v>97839.099999998289</v>
      </c>
      <c r="K305" s="43">
        <f t="shared" si="24"/>
        <v>97830.279999998282</v>
      </c>
      <c r="M305">
        <f t="shared" si="25"/>
        <v>0</v>
      </c>
      <c r="N305" s="44"/>
      <c r="O305" s="44"/>
      <c r="P305" s="44"/>
      <c r="R305">
        <f t="shared" si="26"/>
        <v>0</v>
      </c>
    </row>
    <row r="306" spans="3:18">
      <c r="C306">
        <f>_xlfn.XLOOKUP(D306,'Liste '!$O$2:$O$168,'Liste '!$P$2:$P$168,"-",0)</f>
        <v>0</v>
      </c>
      <c r="D306" s="25"/>
      <c r="E306">
        <f>_xlfn.XLOOKUP(D306,'Liste '!$O$2:$O$168,'Liste '!$Q$2:$Q$168,"-",0)</f>
        <v>0</v>
      </c>
      <c r="F306" s="3">
        <f>_xlfn.XLOOKUP(D306,'Liste '!$O$2:$O$168,'Liste '!$R$2:$R$168,"-",0)</f>
        <v>0</v>
      </c>
      <c r="H306" s="3">
        <f t="shared" si="29"/>
        <v>0</v>
      </c>
      <c r="I306" s="3">
        <f t="shared" si="27"/>
        <v>8.82</v>
      </c>
      <c r="J306" s="3">
        <f t="shared" si="28"/>
        <v>97830.279999998282</v>
      </c>
      <c r="K306" s="43">
        <f t="shared" si="24"/>
        <v>97821.459999998275</v>
      </c>
      <c r="M306">
        <f t="shared" si="25"/>
        <v>0</v>
      </c>
      <c r="N306" s="44"/>
      <c r="O306" s="44"/>
      <c r="P306" s="44"/>
      <c r="R306">
        <f t="shared" si="26"/>
        <v>0</v>
      </c>
    </row>
    <row r="307" spans="3:18">
      <c r="C307">
        <f>_xlfn.XLOOKUP(D307,'Liste '!$O$2:$O$168,'Liste '!$P$2:$P$168,"-",0)</f>
        <v>0</v>
      </c>
      <c r="D307" s="25"/>
      <c r="E307">
        <f>_xlfn.XLOOKUP(D307,'Liste '!$O$2:$O$168,'Liste '!$Q$2:$Q$168,"-",0)</f>
        <v>0</v>
      </c>
      <c r="F307" s="3">
        <f>_xlfn.XLOOKUP(D307,'Liste '!$O$2:$O$168,'Liste '!$R$2:$R$168,"-",0)</f>
        <v>0</v>
      </c>
      <c r="H307" s="3">
        <f t="shared" si="29"/>
        <v>0</v>
      </c>
      <c r="I307" s="3">
        <f t="shared" si="27"/>
        <v>8.82</v>
      </c>
      <c r="J307" s="3">
        <f t="shared" si="28"/>
        <v>97821.459999998275</v>
      </c>
      <c r="K307" s="43">
        <f t="shared" si="24"/>
        <v>97812.639999998268</v>
      </c>
      <c r="M307">
        <f t="shared" si="25"/>
        <v>0</v>
      </c>
      <c r="N307" s="44"/>
      <c r="O307" s="44"/>
      <c r="P307" s="44"/>
      <c r="R307">
        <f t="shared" si="26"/>
        <v>0</v>
      </c>
    </row>
    <row r="308" spans="3:18">
      <c r="C308">
        <f>_xlfn.XLOOKUP(D308,'Liste '!$O$2:$O$168,'Liste '!$P$2:$P$168,"-",0)</f>
        <v>0</v>
      </c>
      <c r="D308" s="25"/>
      <c r="E308">
        <f>_xlfn.XLOOKUP(D308,'Liste '!$O$2:$O$168,'Liste '!$Q$2:$Q$168,"-",0)</f>
        <v>0</v>
      </c>
      <c r="F308" s="3">
        <f>_xlfn.XLOOKUP(D308,'Liste '!$O$2:$O$168,'Liste '!$R$2:$R$168,"-",0)</f>
        <v>0</v>
      </c>
      <c r="H308" s="3">
        <f t="shared" si="29"/>
        <v>0</v>
      </c>
      <c r="I308" s="3">
        <f t="shared" si="27"/>
        <v>8.82</v>
      </c>
      <c r="J308" s="3">
        <f t="shared" si="28"/>
        <v>97812.639999998268</v>
      </c>
      <c r="K308" s="43">
        <f t="shared" si="24"/>
        <v>97803.819999998261</v>
      </c>
      <c r="M308">
        <f t="shared" si="25"/>
        <v>0</v>
      </c>
      <c r="N308" s="44"/>
      <c r="O308" s="44"/>
      <c r="P308" s="44"/>
      <c r="R308">
        <f t="shared" si="26"/>
        <v>0</v>
      </c>
    </row>
    <row r="309" spans="3:18">
      <c r="C309">
        <f>_xlfn.XLOOKUP(D309,'Liste '!$O$2:$O$168,'Liste '!$P$2:$P$168,"-",0)</f>
        <v>0</v>
      </c>
      <c r="D309" s="25"/>
      <c r="E309">
        <f>_xlfn.XLOOKUP(D309,'Liste '!$O$2:$O$168,'Liste '!$Q$2:$Q$168,"-",0)</f>
        <v>0</v>
      </c>
      <c r="F309" s="3">
        <f>_xlfn.XLOOKUP(D309,'Liste '!$O$2:$O$168,'Liste '!$R$2:$R$168,"-",0)</f>
        <v>0</v>
      </c>
      <c r="H309" s="3">
        <f t="shared" si="29"/>
        <v>0</v>
      </c>
      <c r="I309" s="3">
        <f t="shared" si="27"/>
        <v>8.82</v>
      </c>
      <c r="J309" s="3">
        <f t="shared" si="28"/>
        <v>97803.819999998261</v>
      </c>
      <c r="K309" s="43">
        <f t="shared" si="24"/>
        <v>97794.999999998254</v>
      </c>
      <c r="M309">
        <f t="shared" si="25"/>
        <v>0</v>
      </c>
      <c r="N309" s="44"/>
      <c r="O309" s="44"/>
      <c r="P309" s="44"/>
      <c r="R309">
        <f t="shared" si="26"/>
        <v>0</v>
      </c>
    </row>
    <row r="310" spans="3:18">
      <c r="C310">
        <f>_xlfn.XLOOKUP(D310,'Liste '!$O$2:$O$168,'Liste '!$P$2:$P$168,"-",0)</f>
        <v>0</v>
      </c>
      <c r="D310" s="25"/>
      <c r="E310">
        <f>_xlfn.XLOOKUP(D310,'Liste '!$O$2:$O$168,'Liste '!$Q$2:$Q$168,"-",0)</f>
        <v>0</v>
      </c>
      <c r="F310" s="3">
        <f>_xlfn.XLOOKUP(D310,'Liste '!$O$2:$O$168,'Liste '!$R$2:$R$168,"-",0)</f>
        <v>0</v>
      </c>
      <c r="H310" s="3">
        <f t="shared" si="29"/>
        <v>0</v>
      </c>
      <c r="I310" s="3">
        <f t="shared" si="27"/>
        <v>8.82</v>
      </c>
      <c r="J310" s="3">
        <f t="shared" si="28"/>
        <v>97794.999999998254</v>
      </c>
      <c r="K310" s="43">
        <f t="shared" si="24"/>
        <v>97786.179999998247</v>
      </c>
      <c r="M310">
        <f t="shared" si="25"/>
        <v>0</v>
      </c>
      <c r="N310" s="44"/>
      <c r="O310" s="44"/>
      <c r="P310" s="44"/>
      <c r="R310">
        <f t="shared" si="26"/>
        <v>0</v>
      </c>
    </row>
    <row r="311" spans="3:18">
      <c r="C311">
        <f>_xlfn.XLOOKUP(D311,'Liste '!$O$2:$O$168,'Liste '!$P$2:$P$168,"-",0)</f>
        <v>0</v>
      </c>
      <c r="D311" s="25"/>
      <c r="E311">
        <f>_xlfn.XLOOKUP(D311,'Liste '!$O$2:$O$168,'Liste '!$Q$2:$Q$168,"-",0)</f>
        <v>0</v>
      </c>
      <c r="F311" s="3">
        <f>_xlfn.XLOOKUP(D311,'Liste '!$O$2:$O$168,'Liste '!$R$2:$R$168,"-",0)</f>
        <v>0</v>
      </c>
      <c r="H311" s="3">
        <f t="shared" si="29"/>
        <v>0</v>
      </c>
      <c r="I311" s="3">
        <f t="shared" si="27"/>
        <v>8.82</v>
      </c>
      <c r="J311" s="3">
        <f t="shared" si="28"/>
        <v>97786.179999998247</v>
      </c>
      <c r="K311" s="43">
        <f t="shared" si="24"/>
        <v>97777.35999999824</v>
      </c>
      <c r="M311">
        <f t="shared" si="25"/>
        <v>0</v>
      </c>
      <c r="N311" s="44"/>
      <c r="O311" s="44"/>
      <c r="P311" s="44"/>
      <c r="R311">
        <f t="shared" si="26"/>
        <v>0</v>
      </c>
    </row>
    <row r="312" spans="3:18">
      <c r="C312">
        <f>_xlfn.XLOOKUP(D312,'Liste '!$O$2:$O$168,'Liste '!$P$2:$P$168,"-",0)</f>
        <v>0</v>
      </c>
      <c r="D312" s="25"/>
      <c r="E312">
        <f>_xlfn.XLOOKUP(D312,'Liste '!$O$2:$O$168,'Liste '!$Q$2:$Q$168,"-",0)</f>
        <v>0</v>
      </c>
      <c r="F312" s="3">
        <f>_xlfn.XLOOKUP(D312,'Liste '!$O$2:$O$168,'Liste '!$R$2:$R$168,"-",0)</f>
        <v>0</v>
      </c>
      <c r="H312" s="3">
        <f t="shared" si="29"/>
        <v>0</v>
      </c>
      <c r="I312" s="3">
        <f t="shared" si="27"/>
        <v>8.82</v>
      </c>
      <c r="J312" s="3">
        <f t="shared" si="28"/>
        <v>97777.35999999824</v>
      </c>
      <c r="K312" s="43">
        <f t="shared" si="24"/>
        <v>97768.539999998233</v>
      </c>
      <c r="M312">
        <f t="shared" si="25"/>
        <v>0</v>
      </c>
      <c r="N312" s="44"/>
      <c r="O312" s="44"/>
      <c r="P312" s="44"/>
      <c r="R312">
        <f t="shared" si="26"/>
        <v>0</v>
      </c>
    </row>
    <row r="313" spans="3:18">
      <c r="C313">
        <f>_xlfn.XLOOKUP(D313,'Liste '!$O$2:$O$168,'Liste '!$P$2:$P$168,"-",0)</f>
        <v>0</v>
      </c>
      <c r="D313" s="25"/>
      <c r="E313">
        <f>_xlfn.XLOOKUP(D313,'Liste '!$O$2:$O$168,'Liste '!$Q$2:$Q$168,"-",0)</f>
        <v>0</v>
      </c>
      <c r="F313" s="3">
        <f>_xlfn.XLOOKUP(D313,'Liste '!$O$2:$O$168,'Liste '!$R$2:$R$168,"-",0)</f>
        <v>0</v>
      </c>
      <c r="H313" s="3">
        <f t="shared" si="29"/>
        <v>0</v>
      </c>
      <c r="I313" s="3">
        <f t="shared" si="27"/>
        <v>8.82</v>
      </c>
      <c r="J313" s="3">
        <f t="shared" si="28"/>
        <v>97768.539999998233</v>
      </c>
      <c r="K313" s="43">
        <f t="shared" si="24"/>
        <v>97759.719999998226</v>
      </c>
      <c r="M313">
        <f t="shared" si="25"/>
        <v>0</v>
      </c>
      <c r="N313" s="44"/>
      <c r="O313" s="44"/>
      <c r="P313" s="44"/>
      <c r="R313">
        <f t="shared" si="26"/>
        <v>0</v>
      </c>
    </row>
    <row r="314" spans="3:18">
      <c r="C314">
        <f>_xlfn.XLOOKUP(D314,'Liste '!$O$2:$O$168,'Liste '!$P$2:$P$168,"-",0)</f>
        <v>0</v>
      </c>
      <c r="D314" s="25"/>
      <c r="E314">
        <f>_xlfn.XLOOKUP(D314,'Liste '!$O$2:$O$168,'Liste '!$Q$2:$Q$168,"-",0)</f>
        <v>0</v>
      </c>
      <c r="F314" s="3">
        <f>_xlfn.XLOOKUP(D314,'Liste '!$O$2:$O$168,'Liste '!$R$2:$R$168,"-",0)</f>
        <v>0</v>
      </c>
      <c r="H314" s="3">
        <f t="shared" si="29"/>
        <v>0</v>
      </c>
      <c r="I314" s="3">
        <f t="shared" si="27"/>
        <v>8.82</v>
      </c>
      <c r="J314" s="3">
        <f t="shared" si="28"/>
        <v>97759.719999998226</v>
      </c>
      <c r="K314" s="43">
        <f t="shared" si="24"/>
        <v>97750.899999998219</v>
      </c>
      <c r="M314">
        <f t="shared" si="25"/>
        <v>0</v>
      </c>
      <c r="N314" s="44"/>
      <c r="O314" s="44"/>
      <c r="P314" s="44"/>
      <c r="R314">
        <f t="shared" si="26"/>
        <v>0</v>
      </c>
    </row>
    <row r="315" spans="3:18">
      <c r="C315">
        <f>_xlfn.XLOOKUP(D315,'Liste '!$O$2:$O$168,'Liste '!$P$2:$P$168,"-",0)</f>
        <v>0</v>
      </c>
      <c r="D315" s="25"/>
      <c r="E315">
        <f>_xlfn.XLOOKUP(D315,'Liste '!$O$2:$O$168,'Liste '!$Q$2:$Q$168,"-",0)</f>
        <v>0</v>
      </c>
      <c r="F315" s="3">
        <f>_xlfn.XLOOKUP(D315,'Liste '!$O$2:$O$168,'Liste '!$R$2:$R$168,"-",0)</f>
        <v>0</v>
      </c>
      <c r="H315" s="3">
        <f t="shared" si="29"/>
        <v>0</v>
      </c>
      <c r="I315" s="3">
        <f t="shared" si="27"/>
        <v>8.82</v>
      </c>
      <c r="J315" s="3">
        <f t="shared" si="28"/>
        <v>97750.899999998219</v>
      </c>
      <c r="K315" s="43">
        <f t="shared" si="24"/>
        <v>97742.079999998212</v>
      </c>
      <c r="M315">
        <f t="shared" si="25"/>
        <v>0</v>
      </c>
      <c r="N315" s="44"/>
      <c r="O315" s="44"/>
      <c r="P315" s="44"/>
      <c r="R315">
        <f t="shared" si="26"/>
        <v>0</v>
      </c>
    </row>
    <row r="316" spans="3:18">
      <c r="C316">
        <f>_xlfn.XLOOKUP(D316,'Liste '!$O$2:$O$168,'Liste '!$P$2:$P$168,"-",0)</f>
        <v>0</v>
      </c>
      <c r="D316" s="25"/>
      <c r="E316">
        <f>_xlfn.XLOOKUP(D316,'Liste '!$O$2:$O$168,'Liste '!$Q$2:$Q$168,"-",0)</f>
        <v>0</v>
      </c>
      <c r="F316" s="3">
        <f>_xlfn.XLOOKUP(D316,'Liste '!$O$2:$O$168,'Liste '!$R$2:$R$168,"-",0)</f>
        <v>0</v>
      </c>
      <c r="H316" s="3">
        <f t="shared" si="29"/>
        <v>0</v>
      </c>
      <c r="I316" s="3">
        <f t="shared" si="27"/>
        <v>8.82</v>
      </c>
      <c r="J316" s="3">
        <f t="shared" si="28"/>
        <v>97742.079999998212</v>
      </c>
      <c r="K316" s="43">
        <f t="shared" si="24"/>
        <v>97733.259999998205</v>
      </c>
      <c r="M316">
        <f t="shared" si="25"/>
        <v>0</v>
      </c>
      <c r="N316" s="44"/>
      <c r="O316" s="44"/>
      <c r="P316" s="44"/>
      <c r="R316">
        <f t="shared" si="26"/>
        <v>0</v>
      </c>
    </row>
    <row r="317" spans="3:18">
      <c r="C317">
        <f>_xlfn.XLOOKUP(D317,'Liste '!$O$2:$O$168,'Liste '!$P$2:$P$168,"-",0)</f>
        <v>0</v>
      </c>
      <c r="D317" s="25"/>
      <c r="E317">
        <f>_xlfn.XLOOKUP(D317,'Liste '!$O$2:$O$168,'Liste '!$Q$2:$Q$168,"-",0)</f>
        <v>0</v>
      </c>
      <c r="F317" s="3">
        <f>_xlfn.XLOOKUP(D317,'Liste '!$O$2:$O$168,'Liste '!$R$2:$R$168,"-",0)</f>
        <v>0</v>
      </c>
      <c r="H317" s="3">
        <f t="shared" si="29"/>
        <v>0</v>
      </c>
      <c r="I317" s="3">
        <f t="shared" si="27"/>
        <v>8.82</v>
      </c>
      <c r="J317" s="3">
        <f t="shared" si="28"/>
        <v>97733.259999998205</v>
      </c>
      <c r="K317" s="43">
        <f t="shared" si="24"/>
        <v>97724.439999998198</v>
      </c>
      <c r="M317">
        <f t="shared" si="25"/>
        <v>0</v>
      </c>
      <c r="N317" s="44"/>
      <c r="O317" s="44"/>
      <c r="P317" s="44"/>
      <c r="R317">
        <f t="shared" si="26"/>
        <v>0</v>
      </c>
    </row>
    <row r="318" spans="3:18">
      <c r="C318">
        <f>_xlfn.XLOOKUP(D318,'Liste '!$O$2:$O$168,'Liste '!$P$2:$P$168,"-",0)</f>
        <v>0</v>
      </c>
      <c r="D318" s="25"/>
      <c r="E318">
        <f>_xlfn.XLOOKUP(D318,'Liste '!$O$2:$O$168,'Liste '!$Q$2:$Q$168,"-",0)</f>
        <v>0</v>
      </c>
      <c r="F318" s="3">
        <f>_xlfn.XLOOKUP(D318,'Liste '!$O$2:$O$168,'Liste '!$R$2:$R$168,"-",0)</f>
        <v>0</v>
      </c>
      <c r="H318" s="3">
        <f t="shared" si="29"/>
        <v>0</v>
      </c>
      <c r="I318" s="3">
        <f t="shared" si="27"/>
        <v>8.82</v>
      </c>
      <c r="J318" s="3">
        <f t="shared" si="28"/>
        <v>97724.439999998198</v>
      </c>
      <c r="K318" s="43">
        <f t="shared" si="24"/>
        <v>97715.619999998191</v>
      </c>
      <c r="M318">
        <f t="shared" si="25"/>
        <v>0</v>
      </c>
      <c r="N318" s="44"/>
      <c r="O318" s="44"/>
      <c r="P318" s="44"/>
      <c r="R318">
        <f t="shared" si="26"/>
        <v>0</v>
      </c>
    </row>
    <row r="319" spans="3:18">
      <c r="C319">
        <f>_xlfn.XLOOKUP(D319,'Liste '!$O$2:$O$168,'Liste '!$P$2:$P$168,"-",0)</f>
        <v>0</v>
      </c>
      <c r="D319" s="25"/>
      <c r="E319">
        <f>_xlfn.XLOOKUP(D319,'Liste '!$O$2:$O$168,'Liste '!$Q$2:$Q$168,"-",0)</f>
        <v>0</v>
      </c>
      <c r="F319" s="3">
        <f>_xlfn.XLOOKUP(D319,'Liste '!$O$2:$O$168,'Liste '!$R$2:$R$168,"-",0)</f>
        <v>0</v>
      </c>
      <c r="H319" s="3">
        <f t="shared" si="29"/>
        <v>0</v>
      </c>
      <c r="I319" s="3">
        <f t="shared" si="27"/>
        <v>8.82</v>
      </c>
      <c r="J319" s="3">
        <f t="shared" si="28"/>
        <v>97715.619999998191</v>
      </c>
      <c r="K319" s="43">
        <f t="shared" si="24"/>
        <v>97706.799999998184</v>
      </c>
      <c r="M319">
        <f t="shared" si="25"/>
        <v>0</v>
      </c>
      <c r="N319" s="44"/>
      <c r="O319" s="44"/>
      <c r="P319" s="44"/>
      <c r="R319">
        <f t="shared" si="26"/>
        <v>0</v>
      </c>
    </row>
    <row r="320" spans="3:18">
      <c r="C320">
        <f>_xlfn.XLOOKUP(D320,'Liste '!$O$2:$O$168,'Liste '!$P$2:$P$168,"-",0)</f>
        <v>0</v>
      </c>
      <c r="D320" s="25"/>
      <c r="E320">
        <f>_xlfn.XLOOKUP(D320,'Liste '!$O$2:$O$168,'Liste '!$Q$2:$Q$168,"-",0)</f>
        <v>0</v>
      </c>
      <c r="F320" s="3">
        <f>_xlfn.XLOOKUP(D320,'Liste '!$H$2:$H$168,'Liste '!$K$2:$K$168,"-",0)</f>
        <v>0</v>
      </c>
      <c r="H320" s="3">
        <f t="shared" si="29"/>
        <v>0</v>
      </c>
      <c r="I320" s="3">
        <f t="shared" si="27"/>
        <v>8.82</v>
      </c>
      <c r="J320" s="3">
        <f t="shared" si="28"/>
        <v>97706.799999998184</v>
      </c>
      <c r="K320" s="43">
        <f t="shared" si="24"/>
        <v>97697.979999998177</v>
      </c>
      <c r="M320">
        <f t="shared" si="25"/>
        <v>0</v>
      </c>
      <c r="N320" s="44"/>
      <c r="O320" s="44"/>
      <c r="P320" s="44"/>
      <c r="R320">
        <f t="shared" si="26"/>
        <v>0</v>
      </c>
    </row>
    <row r="321" spans="1:20">
      <c r="A321" s="58"/>
      <c r="B321" s="58"/>
      <c r="C321" s="58">
        <f>_xlfn.XLOOKUP(D321,'Liste '!$H$2:$H$168,'Liste '!$I$2:$I$168,"-",0)</f>
        <v>0</v>
      </c>
      <c r="D321" s="59"/>
      <c r="E321" s="60" t="s">
        <v>88</v>
      </c>
      <c r="F321" s="61">
        <f>_xlfn.XLOOKUP(D321,'Liste '!$H$2:$H$168,'Liste '!$K$2:$K$168,"-",0)</f>
        <v>0</v>
      </c>
      <c r="G321" s="58"/>
      <c r="H321" s="61">
        <f>SUM(H290:H320)</f>
        <v>0</v>
      </c>
      <c r="I321" s="61"/>
      <c r="J321" s="61"/>
      <c r="K321" s="62"/>
      <c r="L321" s="58"/>
      <c r="M321" s="58"/>
      <c r="N321" s="63"/>
      <c r="O321" s="63"/>
      <c r="P321" s="63"/>
      <c r="Q321" s="58"/>
      <c r="R321" s="58"/>
      <c r="S321" s="58"/>
      <c r="T321" s="58"/>
    </row>
    <row r="322" spans="1:20">
      <c r="C322">
        <f>_xlfn.XLOOKUP(D322,'Liste '!$O$2:$O$168,'Liste '!$P$2:$P$168,"-",0)</f>
        <v>0</v>
      </c>
      <c r="E322">
        <f>_xlfn.XLOOKUP(D322,'Liste '!$O$2:$O$168,'Liste '!$Q$2:$Q$168,"-",0)</f>
        <v>0</v>
      </c>
      <c r="F322" s="3">
        <f>_xlfn.XLOOKUP(D322,'Liste '!$O$2:$O$168,'Liste '!$R$2:$R$168,"-",0)</f>
        <v>0</v>
      </c>
      <c r="H322" s="3">
        <f t="shared" si="29"/>
        <v>0</v>
      </c>
      <c r="I322" s="3">
        <f>I320+H322</f>
        <v>8.82</v>
      </c>
      <c r="J322" s="3">
        <f>K320</f>
        <v>97697.979999998177</v>
      </c>
      <c r="K322" s="43">
        <f t="shared" si="24"/>
        <v>97689.15999999817</v>
      </c>
      <c r="M322">
        <f t="shared" si="25"/>
        <v>0</v>
      </c>
      <c r="N322" s="44"/>
      <c r="O322" s="44"/>
      <c r="P322" s="44"/>
      <c r="R322">
        <f t="shared" si="26"/>
        <v>0</v>
      </c>
    </row>
    <row r="323" spans="1:20">
      <c r="C323">
        <f>_xlfn.XLOOKUP(D323,'Liste '!$O$2:$O$168,'Liste '!$P$2:$P$168,"-",0)</f>
        <v>0</v>
      </c>
      <c r="E323">
        <f>_xlfn.XLOOKUP(D323,'Liste '!$O$2:$O$168,'Liste '!$Q$2:$Q$168,"-",0)</f>
        <v>0</v>
      </c>
      <c r="F323" s="3">
        <f>_xlfn.XLOOKUP(D323,'Liste '!$O$2:$O$168,'Liste '!$R$2:$R$168,"-",0)</f>
        <v>0</v>
      </c>
      <c r="H323" s="3">
        <f t="shared" si="29"/>
        <v>0</v>
      </c>
      <c r="I323" s="3">
        <f t="shared" si="27"/>
        <v>8.82</v>
      </c>
      <c r="J323" s="3">
        <f t="shared" si="28"/>
        <v>97689.15999999817</v>
      </c>
      <c r="K323" s="43">
        <f t="shared" si="24"/>
        <v>97680.339999998163</v>
      </c>
      <c r="M323">
        <f t="shared" si="25"/>
        <v>0</v>
      </c>
      <c r="N323" s="44"/>
      <c r="O323" s="44"/>
      <c r="P323" s="44"/>
      <c r="R323">
        <f t="shared" si="26"/>
        <v>0</v>
      </c>
    </row>
    <row r="324" spans="1:20">
      <c r="C324">
        <f>_xlfn.XLOOKUP(D324,'Liste '!$O$2:$O$168,'Liste '!$P$2:$P$168,"-",0)</f>
        <v>0</v>
      </c>
      <c r="D324" s="25"/>
      <c r="E324">
        <f>_xlfn.XLOOKUP(D324,'Liste '!$O$2:$O$168,'Liste '!$Q$2:$Q$168,"-",0)</f>
        <v>0</v>
      </c>
      <c r="F324" s="3">
        <f>_xlfn.XLOOKUP(D324,'Liste '!$O$2:$O$168,'Liste '!$R$2:$R$168,"-",0)</f>
        <v>0</v>
      </c>
      <c r="H324" s="3">
        <f t="shared" si="29"/>
        <v>0</v>
      </c>
      <c r="I324" s="3">
        <f t="shared" si="27"/>
        <v>8.82</v>
      </c>
      <c r="J324" s="3">
        <f t="shared" si="28"/>
        <v>97680.339999998163</v>
      </c>
      <c r="K324" s="43">
        <f t="shared" si="24"/>
        <v>97671.519999998156</v>
      </c>
      <c r="M324">
        <f t="shared" si="25"/>
        <v>0</v>
      </c>
      <c r="N324" s="44"/>
      <c r="O324" s="44"/>
      <c r="P324" s="44"/>
      <c r="R324">
        <f t="shared" si="26"/>
        <v>0</v>
      </c>
    </row>
    <row r="325" spans="1:20">
      <c r="C325">
        <f>_xlfn.XLOOKUP(D325,'Liste '!$O$2:$O$168,'Liste '!$P$2:$P$168,"-",0)</f>
        <v>0</v>
      </c>
      <c r="D325" s="25"/>
      <c r="E325">
        <f>_xlfn.XLOOKUP(D325,'Liste '!$O$2:$O$168,'Liste '!$Q$2:$Q$168,"-",0)</f>
        <v>0</v>
      </c>
      <c r="F325" s="3">
        <f>_xlfn.XLOOKUP(D325,'Liste '!$O$2:$O$168,'Liste '!$R$2:$R$168,"-",0)</f>
        <v>0</v>
      </c>
      <c r="H325" s="3">
        <f t="shared" si="29"/>
        <v>0</v>
      </c>
      <c r="I325" s="3">
        <f t="shared" si="27"/>
        <v>8.82</v>
      </c>
      <c r="J325" s="3">
        <f t="shared" si="28"/>
        <v>97671.519999998156</v>
      </c>
      <c r="K325" s="43">
        <f t="shared" si="24"/>
        <v>97662.699999998149</v>
      </c>
      <c r="M325">
        <f t="shared" si="25"/>
        <v>0</v>
      </c>
      <c r="N325" s="44"/>
      <c r="O325" s="44"/>
      <c r="P325" s="44"/>
      <c r="R325">
        <f t="shared" si="26"/>
        <v>0</v>
      </c>
    </row>
    <row r="326" spans="1:20">
      <c r="C326">
        <f>_xlfn.XLOOKUP(D326,'Liste '!$O$2:$O$168,'Liste '!$P$2:$P$168,"-",0)</f>
        <v>0</v>
      </c>
      <c r="D326" s="25"/>
      <c r="E326">
        <f>_xlfn.XLOOKUP(D326,'Liste '!$O$2:$O$168,'Liste '!$Q$2:$Q$168,"-",0)</f>
        <v>0</v>
      </c>
      <c r="F326" s="3">
        <f>_xlfn.XLOOKUP(D326,'Liste '!$O$2:$O$168,'Liste '!$R$2:$R$168,"-",0)</f>
        <v>0</v>
      </c>
      <c r="H326" s="3">
        <f t="shared" si="29"/>
        <v>0</v>
      </c>
      <c r="I326" s="3">
        <f t="shared" si="27"/>
        <v>8.82</v>
      </c>
      <c r="J326" s="3">
        <f t="shared" si="28"/>
        <v>97662.699999998149</v>
      </c>
      <c r="K326" s="43">
        <f t="shared" ref="K326:K386" si="30">J326-I326</f>
        <v>97653.879999998142</v>
      </c>
      <c r="M326">
        <f t="shared" ref="M326:M386" si="31">L326-G326</f>
        <v>0</v>
      </c>
      <c r="N326" s="44"/>
      <c r="O326" s="44"/>
      <c r="P326" s="44"/>
      <c r="R326">
        <f t="shared" ref="R326:R386" si="32">N326-O326</f>
        <v>0</v>
      </c>
    </row>
    <row r="327" spans="1:20">
      <c r="C327">
        <f>_xlfn.XLOOKUP(D327,'Liste '!$O$2:$O$168,'Liste '!$P$2:$P$168,"-",0)</f>
        <v>0</v>
      </c>
      <c r="D327" s="25"/>
      <c r="E327">
        <f>_xlfn.XLOOKUP(D327,'Liste '!$O$2:$O$168,'Liste '!$Q$2:$Q$168,"-",0)</f>
        <v>0</v>
      </c>
      <c r="F327" s="3">
        <f>_xlfn.XLOOKUP(D327,'Liste '!$O$2:$O$168,'Liste '!$R$2:$R$168,"-",0)</f>
        <v>0</v>
      </c>
      <c r="H327" s="3">
        <f t="shared" si="29"/>
        <v>0</v>
      </c>
      <c r="I327" s="3">
        <f t="shared" si="27"/>
        <v>8.82</v>
      </c>
      <c r="J327" s="3">
        <f t="shared" si="28"/>
        <v>97653.879999998142</v>
      </c>
      <c r="K327" s="43">
        <f t="shared" si="30"/>
        <v>97645.059999998135</v>
      </c>
      <c r="M327">
        <f t="shared" si="31"/>
        <v>0</v>
      </c>
      <c r="N327" s="44"/>
      <c r="O327" s="44"/>
      <c r="P327" s="44"/>
      <c r="R327">
        <f t="shared" si="32"/>
        <v>0</v>
      </c>
    </row>
    <row r="328" spans="1:20">
      <c r="C328">
        <f>_xlfn.XLOOKUP(D328,'Liste '!$O$2:$O$168,'Liste '!$P$2:$P$168,"-",0)</f>
        <v>0</v>
      </c>
      <c r="D328" s="25"/>
      <c r="E328">
        <f>_xlfn.XLOOKUP(D328,'Liste '!$O$2:$O$168,'Liste '!$Q$2:$Q$168,"-",0)</f>
        <v>0</v>
      </c>
      <c r="F328" s="3">
        <f>_xlfn.XLOOKUP(D328,'Liste '!$O$2:$O$168,'Liste '!$R$2:$R$168,"-",0)</f>
        <v>0</v>
      </c>
      <c r="H328" s="3">
        <f t="shared" si="29"/>
        <v>0</v>
      </c>
      <c r="I328" s="3">
        <f t="shared" ref="I328:I386" si="33">I327+H328</f>
        <v>8.82</v>
      </c>
      <c r="J328" s="3">
        <f t="shared" ref="J328:J386" si="34">K327</f>
        <v>97645.059999998135</v>
      </c>
      <c r="K328" s="43">
        <f t="shared" si="30"/>
        <v>97636.239999998128</v>
      </c>
      <c r="M328">
        <f t="shared" si="31"/>
        <v>0</v>
      </c>
      <c r="N328" s="44"/>
      <c r="O328" s="44"/>
      <c r="P328" s="44"/>
      <c r="R328">
        <f t="shared" si="32"/>
        <v>0</v>
      </c>
    </row>
    <row r="329" spans="1:20">
      <c r="C329">
        <f>_xlfn.XLOOKUP(D329,'Liste '!$O$2:$O$168,'Liste '!$P$2:$P$168,"-",0)</f>
        <v>0</v>
      </c>
      <c r="D329" s="25"/>
      <c r="E329">
        <f>_xlfn.XLOOKUP(D329,'Liste '!$O$2:$O$168,'Liste '!$Q$2:$Q$168,"-",0)</f>
        <v>0</v>
      </c>
      <c r="F329" s="3">
        <f>_xlfn.XLOOKUP(D329,'Liste '!$O$2:$O$168,'Liste '!$R$2:$R$168,"-",0)</f>
        <v>0</v>
      </c>
      <c r="H329" s="3">
        <f t="shared" ref="H329:H384" si="35">F329*G329</f>
        <v>0</v>
      </c>
      <c r="I329" s="3">
        <f t="shared" si="33"/>
        <v>8.82</v>
      </c>
      <c r="J329" s="3">
        <f t="shared" si="34"/>
        <v>97636.239999998128</v>
      </c>
      <c r="K329" s="43">
        <f t="shared" si="30"/>
        <v>97627.419999998121</v>
      </c>
      <c r="M329">
        <f t="shared" si="31"/>
        <v>0</v>
      </c>
      <c r="N329" s="44"/>
      <c r="O329" s="44"/>
      <c r="P329" s="44"/>
      <c r="R329">
        <f t="shared" si="32"/>
        <v>0</v>
      </c>
    </row>
    <row r="330" spans="1:20">
      <c r="C330">
        <f>_xlfn.XLOOKUP(D330,'Liste '!$O$2:$O$168,'Liste '!$P$2:$P$168,"-",0)</f>
        <v>0</v>
      </c>
      <c r="D330" s="25"/>
      <c r="E330">
        <f>_xlfn.XLOOKUP(D330,'Liste '!$O$2:$O$168,'Liste '!$Q$2:$Q$168,"-",0)</f>
        <v>0</v>
      </c>
      <c r="F330" s="3">
        <f>_xlfn.XLOOKUP(D330,'Liste '!$O$2:$O$168,'Liste '!$R$2:$R$168,"-",0)</f>
        <v>0</v>
      </c>
      <c r="H330" s="3">
        <f t="shared" si="35"/>
        <v>0</v>
      </c>
      <c r="I330" s="3">
        <f t="shared" si="33"/>
        <v>8.82</v>
      </c>
      <c r="J330" s="3">
        <f t="shared" si="34"/>
        <v>97627.419999998121</v>
      </c>
      <c r="K330" s="43">
        <f t="shared" si="30"/>
        <v>97618.599999998114</v>
      </c>
      <c r="M330">
        <f t="shared" si="31"/>
        <v>0</v>
      </c>
      <c r="N330" s="44"/>
      <c r="O330" s="44"/>
      <c r="P330" s="44"/>
      <c r="R330">
        <f t="shared" si="32"/>
        <v>0</v>
      </c>
    </row>
    <row r="331" spans="1:20">
      <c r="C331">
        <f>_xlfn.XLOOKUP(D331,'Liste '!$O$2:$O$168,'Liste '!$P$2:$P$168,"-",0)</f>
        <v>0</v>
      </c>
      <c r="D331" s="25"/>
      <c r="E331">
        <f>_xlfn.XLOOKUP(D331,'Liste '!$O$2:$O$168,'Liste '!$Q$2:$Q$168,"-",0)</f>
        <v>0</v>
      </c>
      <c r="F331" s="3">
        <f>_xlfn.XLOOKUP(D331,'Liste '!$O$2:$O$168,'Liste '!$R$2:$R$168,"-",0)</f>
        <v>0</v>
      </c>
      <c r="H331" s="3">
        <f t="shared" si="35"/>
        <v>0</v>
      </c>
      <c r="I331" s="3">
        <f t="shared" si="33"/>
        <v>8.82</v>
      </c>
      <c r="J331" s="3">
        <f t="shared" si="34"/>
        <v>97618.599999998114</v>
      </c>
      <c r="K331" s="43">
        <f t="shared" si="30"/>
        <v>97609.779999998107</v>
      </c>
      <c r="M331">
        <f t="shared" si="31"/>
        <v>0</v>
      </c>
      <c r="N331" s="44"/>
      <c r="O331" s="44"/>
      <c r="P331" s="44"/>
      <c r="R331">
        <f t="shared" si="32"/>
        <v>0</v>
      </c>
    </row>
    <row r="332" spans="1:20">
      <c r="C332">
        <f>_xlfn.XLOOKUP(D332,'Liste '!$O$2:$O$168,'Liste '!$P$2:$P$168,"-",0)</f>
        <v>0</v>
      </c>
      <c r="D332" s="25"/>
      <c r="E332">
        <f>_xlfn.XLOOKUP(D332,'Liste '!$O$2:$O$168,'Liste '!$Q$2:$Q$168,"-",0)</f>
        <v>0</v>
      </c>
      <c r="F332" s="3">
        <f>_xlfn.XLOOKUP(D332,'Liste '!$O$2:$O$168,'Liste '!$R$2:$R$168,"-",0)</f>
        <v>0</v>
      </c>
      <c r="H332" s="3">
        <f t="shared" si="35"/>
        <v>0</v>
      </c>
      <c r="I332" s="3">
        <f t="shared" si="33"/>
        <v>8.82</v>
      </c>
      <c r="J332" s="3">
        <f t="shared" si="34"/>
        <v>97609.779999998107</v>
      </c>
      <c r="K332" s="43">
        <f t="shared" si="30"/>
        <v>97600.9599999981</v>
      </c>
      <c r="M332">
        <f t="shared" si="31"/>
        <v>0</v>
      </c>
      <c r="N332" s="44"/>
      <c r="O332" s="44"/>
      <c r="P332" s="44"/>
      <c r="R332">
        <f t="shared" si="32"/>
        <v>0</v>
      </c>
    </row>
    <row r="333" spans="1:20">
      <c r="C333">
        <f>_xlfn.XLOOKUP(D333,'Liste '!$O$2:$O$168,'Liste '!$P$2:$P$168,"-",0)</f>
        <v>0</v>
      </c>
      <c r="D333" s="25"/>
      <c r="E333">
        <f>_xlfn.XLOOKUP(D333,'Liste '!$O$2:$O$168,'Liste '!$Q$2:$Q$168,"-",0)</f>
        <v>0</v>
      </c>
      <c r="F333" s="3">
        <f>_xlfn.XLOOKUP(D333,'Liste '!$O$2:$O$168,'Liste '!$R$2:$R$168,"-",0)</f>
        <v>0</v>
      </c>
      <c r="H333" s="3">
        <f t="shared" si="35"/>
        <v>0</v>
      </c>
      <c r="I333" s="3">
        <f t="shared" si="33"/>
        <v>8.82</v>
      </c>
      <c r="J333" s="3">
        <f t="shared" si="34"/>
        <v>97600.9599999981</v>
      </c>
      <c r="K333" s="43">
        <f t="shared" si="30"/>
        <v>97592.139999998093</v>
      </c>
      <c r="M333">
        <f t="shared" si="31"/>
        <v>0</v>
      </c>
      <c r="N333" s="44"/>
      <c r="O333" s="44"/>
      <c r="P333" s="44"/>
      <c r="R333">
        <f t="shared" si="32"/>
        <v>0</v>
      </c>
    </row>
    <row r="334" spans="1:20">
      <c r="C334">
        <f>_xlfn.XLOOKUP(D334,'Liste '!$O$2:$O$168,'Liste '!$P$2:$P$168,"-",0)</f>
        <v>0</v>
      </c>
      <c r="D334" s="25"/>
      <c r="E334">
        <f>_xlfn.XLOOKUP(D334,'Liste '!$O$2:$O$168,'Liste '!$Q$2:$Q$168,"-",0)</f>
        <v>0</v>
      </c>
      <c r="F334" s="3">
        <f>_xlfn.XLOOKUP(D334,'Liste '!$O$2:$O$168,'Liste '!$R$2:$R$168,"-",0)</f>
        <v>0</v>
      </c>
      <c r="H334" s="3">
        <f t="shared" si="35"/>
        <v>0</v>
      </c>
      <c r="I334" s="3">
        <f t="shared" si="33"/>
        <v>8.82</v>
      </c>
      <c r="J334" s="3">
        <f t="shared" si="34"/>
        <v>97592.139999998093</v>
      </c>
      <c r="K334" s="43">
        <f t="shared" si="30"/>
        <v>97583.319999998086</v>
      </c>
      <c r="M334">
        <f t="shared" si="31"/>
        <v>0</v>
      </c>
      <c r="N334" s="44"/>
      <c r="O334" s="44"/>
      <c r="P334" s="44"/>
      <c r="R334">
        <f t="shared" si="32"/>
        <v>0</v>
      </c>
    </row>
    <row r="335" spans="1:20">
      <c r="C335">
        <f>_xlfn.XLOOKUP(D335,'Liste '!$O$2:$O$168,'Liste '!$P$2:$P$168,"-",0)</f>
        <v>0</v>
      </c>
      <c r="D335" s="25"/>
      <c r="E335">
        <f>_xlfn.XLOOKUP(D335,'Liste '!$O$2:$O$168,'Liste '!$Q$2:$Q$168,"-",0)</f>
        <v>0</v>
      </c>
      <c r="F335" s="3">
        <f>_xlfn.XLOOKUP(D335,'Liste '!$O$2:$O$168,'Liste '!$R$2:$R$168,"-",0)</f>
        <v>0</v>
      </c>
      <c r="H335" s="3">
        <f t="shared" si="35"/>
        <v>0</v>
      </c>
      <c r="I335" s="3">
        <f t="shared" si="33"/>
        <v>8.82</v>
      </c>
      <c r="J335" s="3">
        <f t="shared" si="34"/>
        <v>97583.319999998086</v>
      </c>
      <c r="K335" s="43">
        <f t="shared" si="30"/>
        <v>97574.499999998079</v>
      </c>
      <c r="M335">
        <f t="shared" si="31"/>
        <v>0</v>
      </c>
      <c r="N335" s="44"/>
      <c r="O335" s="44"/>
      <c r="P335" s="44"/>
      <c r="R335">
        <f t="shared" si="32"/>
        <v>0</v>
      </c>
    </row>
    <row r="336" spans="1:20">
      <c r="C336">
        <f>_xlfn.XLOOKUP(D336,'Liste '!$O$2:$O$168,'Liste '!$P$2:$P$168,"-",0)</f>
        <v>0</v>
      </c>
      <c r="D336" s="25"/>
      <c r="E336">
        <f>_xlfn.XLOOKUP(D336,'Liste '!$O$2:$O$168,'Liste '!$Q$2:$Q$168,"-",0)</f>
        <v>0</v>
      </c>
      <c r="F336" s="3">
        <f>_xlfn.XLOOKUP(D336,'Liste '!$O$2:$O$168,'Liste '!$R$2:$R$168,"-",0)</f>
        <v>0</v>
      </c>
      <c r="H336" s="3">
        <f t="shared" si="35"/>
        <v>0</v>
      </c>
      <c r="I336" s="3">
        <f t="shared" si="33"/>
        <v>8.82</v>
      </c>
      <c r="J336" s="3">
        <f t="shared" si="34"/>
        <v>97574.499999998079</v>
      </c>
      <c r="K336" s="43">
        <f t="shared" si="30"/>
        <v>97565.679999998072</v>
      </c>
      <c r="M336">
        <f t="shared" si="31"/>
        <v>0</v>
      </c>
      <c r="N336" s="44"/>
      <c r="O336" s="44"/>
      <c r="P336" s="44"/>
      <c r="R336">
        <f t="shared" si="32"/>
        <v>0</v>
      </c>
    </row>
    <row r="337" spans="3:18">
      <c r="C337">
        <f>_xlfn.XLOOKUP(D337,'Liste '!$O$2:$O$168,'Liste '!$P$2:$P$168,"-",0)</f>
        <v>0</v>
      </c>
      <c r="D337" s="25"/>
      <c r="E337">
        <f>_xlfn.XLOOKUP(D337,'Liste '!$O$2:$O$168,'Liste '!$Q$2:$Q$168,"-",0)</f>
        <v>0</v>
      </c>
      <c r="F337" s="3">
        <f>_xlfn.XLOOKUP(D337,'Liste '!$O$2:$O$168,'Liste '!$R$2:$R$168,"-",0)</f>
        <v>0</v>
      </c>
      <c r="H337" s="3">
        <f t="shared" si="35"/>
        <v>0</v>
      </c>
      <c r="I337" s="3">
        <f t="shared" si="33"/>
        <v>8.82</v>
      </c>
      <c r="J337" s="3">
        <f t="shared" si="34"/>
        <v>97565.679999998072</v>
      </c>
      <c r="K337" s="43">
        <f t="shared" si="30"/>
        <v>97556.859999998065</v>
      </c>
      <c r="M337">
        <f t="shared" si="31"/>
        <v>0</v>
      </c>
      <c r="N337" s="44"/>
      <c r="O337" s="44"/>
      <c r="P337" s="44"/>
      <c r="R337">
        <f t="shared" si="32"/>
        <v>0</v>
      </c>
    </row>
    <row r="338" spans="3:18">
      <c r="C338">
        <f>_xlfn.XLOOKUP(D338,'Liste '!$O$2:$O$168,'Liste '!$P$2:$P$168,"-",0)</f>
        <v>0</v>
      </c>
      <c r="D338" s="25"/>
      <c r="E338">
        <f>_xlfn.XLOOKUP(D338,'Liste '!$O$2:$O$168,'Liste '!$Q$2:$Q$168,"-",0)</f>
        <v>0</v>
      </c>
      <c r="F338" s="3">
        <f>_xlfn.XLOOKUP(D338,'Liste '!$O$2:$O$168,'Liste '!$R$2:$R$168,"-",0)</f>
        <v>0</v>
      </c>
      <c r="H338" s="3">
        <f t="shared" si="35"/>
        <v>0</v>
      </c>
      <c r="I338" s="3">
        <f t="shared" si="33"/>
        <v>8.82</v>
      </c>
      <c r="J338" s="3">
        <f t="shared" si="34"/>
        <v>97556.859999998065</v>
      </c>
      <c r="K338" s="43">
        <f t="shared" si="30"/>
        <v>97548.039999998058</v>
      </c>
      <c r="M338">
        <f t="shared" si="31"/>
        <v>0</v>
      </c>
      <c r="N338" s="44"/>
      <c r="O338" s="44"/>
      <c r="P338" s="44"/>
      <c r="R338">
        <f t="shared" si="32"/>
        <v>0</v>
      </c>
    </row>
    <row r="339" spans="3:18">
      <c r="C339">
        <f>_xlfn.XLOOKUP(D339,'Liste '!$O$2:$O$168,'Liste '!$P$2:$P$168,"-",0)</f>
        <v>0</v>
      </c>
      <c r="D339" s="25"/>
      <c r="E339">
        <f>_xlfn.XLOOKUP(D339,'Liste '!$O$2:$O$168,'Liste '!$Q$2:$Q$168,"-",0)</f>
        <v>0</v>
      </c>
      <c r="F339" s="3">
        <f>_xlfn.XLOOKUP(D339,'Liste '!$O$2:$O$168,'Liste '!$R$2:$R$168,"-",0)</f>
        <v>0</v>
      </c>
      <c r="H339" s="3">
        <f t="shared" si="35"/>
        <v>0</v>
      </c>
      <c r="I339" s="3">
        <f t="shared" si="33"/>
        <v>8.82</v>
      </c>
      <c r="J339" s="3">
        <f t="shared" si="34"/>
        <v>97548.039999998058</v>
      </c>
      <c r="K339" s="43">
        <f t="shared" si="30"/>
        <v>97539.219999998051</v>
      </c>
      <c r="M339">
        <f t="shared" si="31"/>
        <v>0</v>
      </c>
      <c r="N339" s="44"/>
      <c r="O339" s="44"/>
      <c r="P339" s="44"/>
      <c r="R339">
        <f t="shared" si="32"/>
        <v>0</v>
      </c>
    </row>
    <row r="340" spans="3:18">
      <c r="C340">
        <f>_xlfn.XLOOKUP(D340,'Liste '!$O$2:$O$168,'Liste '!$P$2:$P$168,"-",0)</f>
        <v>0</v>
      </c>
      <c r="D340" s="25"/>
      <c r="E340">
        <f>_xlfn.XLOOKUP(D340,'Liste '!$O$2:$O$168,'Liste '!$Q$2:$Q$168,"-",0)</f>
        <v>0</v>
      </c>
      <c r="F340" s="3">
        <f>_xlfn.XLOOKUP(D340,'Liste '!$O$2:$O$168,'Liste '!$R$2:$R$168,"-",0)</f>
        <v>0</v>
      </c>
      <c r="H340" s="3">
        <f t="shared" si="35"/>
        <v>0</v>
      </c>
      <c r="I340" s="3">
        <f t="shared" si="33"/>
        <v>8.82</v>
      </c>
      <c r="J340" s="3">
        <f t="shared" si="34"/>
        <v>97539.219999998051</v>
      </c>
      <c r="K340" s="43">
        <f t="shared" si="30"/>
        <v>97530.399999998044</v>
      </c>
      <c r="M340">
        <f t="shared" si="31"/>
        <v>0</v>
      </c>
      <c r="N340" s="44"/>
      <c r="O340" s="44"/>
      <c r="P340" s="44"/>
      <c r="R340">
        <f t="shared" si="32"/>
        <v>0</v>
      </c>
    </row>
    <row r="341" spans="3:18">
      <c r="C341">
        <f>_xlfn.XLOOKUP(D341,'Liste '!$O$2:$O$168,'Liste '!$P$2:$P$168,"-",0)</f>
        <v>0</v>
      </c>
      <c r="D341" s="25"/>
      <c r="E341">
        <f>_xlfn.XLOOKUP(D341,'Liste '!$O$2:$O$168,'Liste '!$Q$2:$Q$168,"-",0)</f>
        <v>0</v>
      </c>
      <c r="F341" s="3">
        <f>_xlfn.XLOOKUP(D341,'Liste '!$O$2:$O$168,'Liste '!$R$2:$R$168,"-",0)</f>
        <v>0</v>
      </c>
      <c r="H341" s="3">
        <f t="shared" si="35"/>
        <v>0</v>
      </c>
      <c r="I341" s="3">
        <f t="shared" si="33"/>
        <v>8.82</v>
      </c>
      <c r="J341" s="3">
        <f t="shared" si="34"/>
        <v>97530.399999998044</v>
      </c>
      <c r="K341" s="43">
        <f t="shared" si="30"/>
        <v>97521.579999998037</v>
      </c>
      <c r="M341">
        <f t="shared" si="31"/>
        <v>0</v>
      </c>
      <c r="N341" s="44"/>
      <c r="O341" s="44"/>
      <c r="P341" s="44"/>
      <c r="R341">
        <f t="shared" si="32"/>
        <v>0</v>
      </c>
    </row>
    <row r="342" spans="3:18">
      <c r="C342">
        <f>_xlfn.XLOOKUP(D342,'Liste '!$O$2:$O$168,'Liste '!$P$2:$P$168,"-",0)</f>
        <v>0</v>
      </c>
      <c r="D342" s="25"/>
      <c r="E342">
        <f>_xlfn.XLOOKUP(D342,'Liste '!$O$2:$O$168,'Liste '!$Q$2:$Q$168,"-",0)</f>
        <v>0</v>
      </c>
      <c r="F342" s="3">
        <f>_xlfn.XLOOKUP(D342,'Liste '!$O$2:$O$168,'Liste '!$R$2:$R$168,"-",0)</f>
        <v>0</v>
      </c>
      <c r="H342" s="3">
        <f t="shared" si="35"/>
        <v>0</v>
      </c>
      <c r="I342" s="3">
        <f t="shared" si="33"/>
        <v>8.82</v>
      </c>
      <c r="J342" s="3">
        <f t="shared" si="34"/>
        <v>97521.579999998037</v>
      </c>
      <c r="K342" s="43">
        <f t="shared" si="30"/>
        <v>97512.75999999803</v>
      </c>
      <c r="M342">
        <f t="shared" si="31"/>
        <v>0</v>
      </c>
      <c r="N342" s="44"/>
      <c r="O342" s="44"/>
      <c r="P342" s="44"/>
      <c r="R342">
        <f t="shared" si="32"/>
        <v>0</v>
      </c>
    </row>
    <row r="343" spans="3:18">
      <c r="C343">
        <f>_xlfn.XLOOKUP(D343,'Liste '!$O$2:$O$168,'Liste '!$P$2:$P$168,"-",0)</f>
        <v>0</v>
      </c>
      <c r="D343" s="25"/>
      <c r="E343">
        <f>_xlfn.XLOOKUP(D343,'Liste '!$O$2:$O$168,'Liste '!$Q$2:$Q$168,"-",0)</f>
        <v>0</v>
      </c>
      <c r="F343" s="3">
        <f>_xlfn.XLOOKUP(D343,'Liste '!$O$2:$O$168,'Liste '!$R$2:$R$168,"-",0)</f>
        <v>0</v>
      </c>
      <c r="H343" s="3">
        <f t="shared" si="35"/>
        <v>0</v>
      </c>
      <c r="I343" s="3">
        <f t="shared" si="33"/>
        <v>8.82</v>
      </c>
      <c r="J343" s="3">
        <f t="shared" si="34"/>
        <v>97512.75999999803</v>
      </c>
      <c r="K343" s="43">
        <f t="shared" si="30"/>
        <v>97503.939999998023</v>
      </c>
      <c r="M343">
        <f t="shared" si="31"/>
        <v>0</v>
      </c>
      <c r="N343" s="44"/>
      <c r="O343" s="44"/>
      <c r="P343" s="44"/>
      <c r="R343">
        <f t="shared" si="32"/>
        <v>0</v>
      </c>
    </row>
    <row r="344" spans="3:18">
      <c r="C344">
        <f>_xlfn.XLOOKUP(D344,'Liste '!$O$2:$O$168,'Liste '!$P$2:$P$168,"-",0)</f>
        <v>0</v>
      </c>
      <c r="D344" s="25"/>
      <c r="E344">
        <f>_xlfn.XLOOKUP(D344,'Liste '!$O$2:$O$168,'Liste '!$Q$2:$Q$168,"-",0)</f>
        <v>0</v>
      </c>
      <c r="F344" s="3">
        <f>_xlfn.XLOOKUP(D344,'Liste '!$O$2:$O$168,'Liste '!$R$2:$R$168,"-",0)</f>
        <v>0</v>
      </c>
      <c r="H344" s="3">
        <f t="shared" si="35"/>
        <v>0</v>
      </c>
      <c r="I344" s="3">
        <f t="shared" si="33"/>
        <v>8.82</v>
      </c>
      <c r="J344" s="3">
        <f t="shared" si="34"/>
        <v>97503.939999998023</v>
      </c>
      <c r="K344" s="43">
        <f t="shared" si="30"/>
        <v>97495.119999998016</v>
      </c>
      <c r="M344">
        <f t="shared" si="31"/>
        <v>0</v>
      </c>
      <c r="N344" s="44"/>
      <c r="O344" s="44"/>
      <c r="P344" s="44"/>
      <c r="R344">
        <f t="shared" si="32"/>
        <v>0</v>
      </c>
    </row>
    <row r="345" spans="3:18">
      <c r="C345">
        <f>_xlfn.XLOOKUP(D345,'Liste '!$O$2:$O$168,'Liste '!$P$2:$P$168,"-",0)</f>
        <v>0</v>
      </c>
      <c r="D345" s="25"/>
      <c r="E345">
        <f>_xlfn.XLOOKUP(D345,'Liste '!$O$2:$O$168,'Liste '!$Q$2:$Q$168,"-",0)</f>
        <v>0</v>
      </c>
      <c r="F345" s="3">
        <f>_xlfn.XLOOKUP(D345,'Liste '!$O$2:$O$168,'Liste '!$R$2:$R$168,"-",0)</f>
        <v>0</v>
      </c>
      <c r="H345" s="3">
        <f t="shared" si="35"/>
        <v>0</v>
      </c>
      <c r="I345" s="3">
        <f t="shared" si="33"/>
        <v>8.82</v>
      </c>
      <c r="J345" s="3">
        <f t="shared" si="34"/>
        <v>97495.119999998016</v>
      </c>
      <c r="K345" s="43">
        <f t="shared" si="30"/>
        <v>97486.299999998009</v>
      </c>
      <c r="M345">
        <f t="shared" si="31"/>
        <v>0</v>
      </c>
      <c r="N345" s="44"/>
      <c r="O345" s="44"/>
      <c r="P345" s="44"/>
      <c r="R345">
        <f t="shared" si="32"/>
        <v>0</v>
      </c>
    </row>
    <row r="346" spans="3:18">
      <c r="C346">
        <f>_xlfn.XLOOKUP(D346,'Liste '!$O$2:$O$168,'Liste '!$P$2:$P$168,"-",0)</f>
        <v>0</v>
      </c>
      <c r="D346" s="25"/>
      <c r="E346">
        <f>_xlfn.XLOOKUP(D346,'Liste '!$O$2:$O$168,'Liste '!$Q$2:$Q$168,"-",0)</f>
        <v>0</v>
      </c>
      <c r="F346" s="3">
        <f>_xlfn.XLOOKUP(D346,'Liste '!$O$2:$O$168,'Liste '!$R$2:$R$168,"-",0)</f>
        <v>0</v>
      </c>
      <c r="H346" s="3">
        <f t="shared" si="35"/>
        <v>0</v>
      </c>
      <c r="I346" s="3">
        <f t="shared" si="33"/>
        <v>8.82</v>
      </c>
      <c r="J346" s="3">
        <f t="shared" si="34"/>
        <v>97486.299999998009</v>
      </c>
      <c r="K346" s="43">
        <f t="shared" si="30"/>
        <v>97477.479999998002</v>
      </c>
      <c r="M346">
        <f t="shared" si="31"/>
        <v>0</v>
      </c>
      <c r="N346" s="44"/>
      <c r="O346" s="44"/>
      <c r="P346" s="44"/>
      <c r="R346">
        <f t="shared" si="32"/>
        <v>0</v>
      </c>
    </row>
    <row r="347" spans="3:18">
      <c r="C347">
        <f>_xlfn.XLOOKUP(D347,'Liste '!$O$2:$O$168,'Liste '!$P$2:$P$168,"-",0)</f>
        <v>0</v>
      </c>
      <c r="D347" s="25"/>
      <c r="E347">
        <f>_xlfn.XLOOKUP(D347,'Liste '!$O$2:$O$168,'Liste '!$Q$2:$Q$168,"-",0)</f>
        <v>0</v>
      </c>
      <c r="F347" s="3">
        <f>_xlfn.XLOOKUP(D347,'Liste '!$O$2:$O$168,'Liste '!$R$2:$R$168,"-",0)</f>
        <v>0</v>
      </c>
      <c r="H347" s="3">
        <f t="shared" si="35"/>
        <v>0</v>
      </c>
      <c r="I347" s="3">
        <f t="shared" si="33"/>
        <v>8.82</v>
      </c>
      <c r="J347" s="3">
        <f t="shared" si="34"/>
        <v>97477.479999998002</v>
      </c>
      <c r="K347" s="43">
        <f t="shared" si="30"/>
        <v>97468.659999997995</v>
      </c>
      <c r="M347">
        <f t="shared" si="31"/>
        <v>0</v>
      </c>
      <c r="N347" s="44"/>
      <c r="O347" s="44"/>
      <c r="P347" s="44"/>
      <c r="R347">
        <f t="shared" si="32"/>
        <v>0</v>
      </c>
    </row>
    <row r="348" spans="3:18">
      <c r="C348">
        <f>_xlfn.XLOOKUP(D348,'Liste '!$O$2:$O$168,'Liste '!$P$2:$P$168,"-",0)</f>
        <v>0</v>
      </c>
      <c r="D348" s="25"/>
      <c r="E348">
        <f>_xlfn.XLOOKUP(D348,'Liste '!$O$2:$O$168,'Liste '!$Q$2:$Q$168,"-",0)</f>
        <v>0</v>
      </c>
      <c r="F348" s="3">
        <f>_xlfn.XLOOKUP(D348,'Liste '!$O$2:$O$168,'Liste '!$R$2:$R$168,"-",0)</f>
        <v>0</v>
      </c>
      <c r="H348" s="3">
        <f t="shared" si="35"/>
        <v>0</v>
      </c>
      <c r="I348" s="3">
        <f t="shared" si="33"/>
        <v>8.82</v>
      </c>
      <c r="J348" s="3">
        <f t="shared" si="34"/>
        <v>97468.659999997995</v>
      </c>
      <c r="K348" s="43">
        <f t="shared" si="30"/>
        <v>97459.839999997988</v>
      </c>
      <c r="M348">
        <f t="shared" si="31"/>
        <v>0</v>
      </c>
      <c r="N348" s="44"/>
      <c r="O348" s="44"/>
      <c r="P348" s="44"/>
      <c r="R348">
        <f t="shared" si="32"/>
        <v>0</v>
      </c>
    </row>
    <row r="349" spans="3:18">
      <c r="C349">
        <f>_xlfn.XLOOKUP(D349,'Liste '!$O$2:$O$168,'Liste '!$P$2:$P$168,"-",0)</f>
        <v>0</v>
      </c>
      <c r="D349" s="25"/>
      <c r="E349">
        <f>_xlfn.XLOOKUP(D349,'Liste '!$O$2:$O$168,'Liste '!$Q$2:$Q$168,"-",0)</f>
        <v>0</v>
      </c>
      <c r="F349" s="3">
        <f>_xlfn.XLOOKUP(D349,'Liste '!$O$2:$O$168,'Liste '!$R$2:$R$168,"-",0)</f>
        <v>0</v>
      </c>
      <c r="H349" s="3">
        <f t="shared" si="35"/>
        <v>0</v>
      </c>
      <c r="I349" s="3">
        <f t="shared" si="33"/>
        <v>8.82</v>
      </c>
      <c r="J349" s="3">
        <f t="shared" si="34"/>
        <v>97459.839999997988</v>
      </c>
      <c r="K349" s="43">
        <f t="shared" si="30"/>
        <v>97451.019999997981</v>
      </c>
      <c r="M349">
        <f t="shared" si="31"/>
        <v>0</v>
      </c>
      <c r="N349" s="44"/>
      <c r="O349" s="44"/>
      <c r="P349" s="44"/>
      <c r="R349">
        <f t="shared" si="32"/>
        <v>0</v>
      </c>
    </row>
    <row r="350" spans="3:18">
      <c r="C350">
        <f>_xlfn.XLOOKUP(D350,'Liste '!$O$2:$O$168,'Liste '!$P$2:$P$168,"-",0)</f>
        <v>0</v>
      </c>
      <c r="D350" s="25"/>
      <c r="E350">
        <f>_xlfn.XLOOKUP(D350,'Liste '!$O$2:$O$168,'Liste '!$Q$2:$Q$168,"-",0)</f>
        <v>0</v>
      </c>
      <c r="F350" s="3">
        <f>_xlfn.XLOOKUP(D350,'Liste '!$O$2:$O$168,'Liste '!$R$2:$R$168,"-",0)</f>
        <v>0</v>
      </c>
      <c r="H350" s="3">
        <f t="shared" si="35"/>
        <v>0</v>
      </c>
      <c r="I350" s="3">
        <f t="shared" si="33"/>
        <v>8.82</v>
      </c>
      <c r="J350" s="3">
        <f t="shared" si="34"/>
        <v>97451.019999997981</v>
      </c>
      <c r="K350" s="43">
        <f t="shared" si="30"/>
        <v>97442.199999997974</v>
      </c>
      <c r="M350">
        <f t="shared" si="31"/>
        <v>0</v>
      </c>
      <c r="N350" s="44"/>
      <c r="O350" s="44"/>
      <c r="P350" s="44"/>
      <c r="R350">
        <f t="shared" si="32"/>
        <v>0</v>
      </c>
    </row>
    <row r="351" spans="3:18">
      <c r="C351">
        <f>_xlfn.XLOOKUP(D351,'Liste '!$O$2:$O$168,'Liste '!$P$2:$P$168,"-",0)</f>
        <v>0</v>
      </c>
      <c r="D351" s="25"/>
      <c r="E351">
        <f>_xlfn.XLOOKUP(D351,'Liste '!$O$2:$O$168,'Liste '!$Q$2:$Q$168,"-",0)</f>
        <v>0</v>
      </c>
      <c r="F351" s="3">
        <f>_xlfn.XLOOKUP(D351,'Liste '!$O$2:$O$168,'Liste '!$R$2:$R$168,"-",0)</f>
        <v>0</v>
      </c>
      <c r="H351" s="3">
        <f t="shared" si="35"/>
        <v>0</v>
      </c>
      <c r="I351" s="3">
        <f t="shared" si="33"/>
        <v>8.82</v>
      </c>
      <c r="J351" s="3">
        <f t="shared" si="34"/>
        <v>97442.199999997974</v>
      </c>
      <c r="K351" s="43">
        <f t="shared" si="30"/>
        <v>97433.379999997967</v>
      </c>
      <c r="M351">
        <f t="shared" si="31"/>
        <v>0</v>
      </c>
      <c r="N351" s="44"/>
      <c r="O351" s="44"/>
      <c r="P351" s="44"/>
      <c r="R351">
        <f t="shared" si="32"/>
        <v>0</v>
      </c>
    </row>
    <row r="352" spans="3:18">
      <c r="C352">
        <f>_xlfn.XLOOKUP(D352,'Liste '!$O$2:$O$168,'Liste '!$P$2:$P$168,"-",0)</f>
        <v>0</v>
      </c>
      <c r="D352" s="25"/>
      <c r="E352">
        <f>_xlfn.XLOOKUP(D352,'Liste '!$O$2:$O$168,'Liste '!$Q$2:$Q$168,"-",0)</f>
        <v>0</v>
      </c>
      <c r="F352" s="3">
        <f>_xlfn.XLOOKUP(D352,'Liste '!$H$2:$H$168,'Liste '!$K$2:$K$168,"-",0)</f>
        <v>0</v>
      </c>
      <c r="H352" s="3">
        <f t="shared" si="35"/>
        <v>0</v>
      </c>
      <c r="I352" s="3">
        <f t="shared" si="33"/>
        <v>8.82</v>
      </c>
      <c r="J352" s="3">
        <f t="shared" si="34"/>
        <v>97433.379999997967</v>
      </c>
      <c r="K352" s="43">
        <f t="shared" si="30"/>
        <v>97424.55999999796</v>
      </c>
      <c r="M352">
        <f t="shared" si="31"/>
        <v>0</v>
      </c>
      <c r="N352" s="44"/>
      <c r="O352" s="44"/>
      <c r="P352" s="44"/>
      <c r="R352">
        <f t="shared" si="32"/>
        <v>0</v>
      </c>
    </row>
    <row r="353" spans="1:20">
      <c r="A353" s="58"/>
      <c r="B353" s="58"/>
      <c r="C353" s="58">
        <f>_xlfn.XLOOKUP(D353,'Liste '!$H$2:$H$168,'Liste '!$I$2:$I$168,"-",0)</f>
        <v>0</v>
      </c>
      <c r="D353" s="59"/>
      <c r="E353" s="60" t="s">
        <v>89</v>
      </c>
      <c r="F353" s="61">
        <f>_xlfn.XLOOKUP(D353,'Liste '!$H$2:$H$168,'Liste '!$K$2:$K$168,"-",0)</f>
        <v>0</v>
      </c>
      <c r="G353" s="58"/>
      <c r="H353" s="61">
        <f>SUM(H322:H352)</f>
        <v>0</v>
      </c>
      <c r="I353" s="61"/>
      <c r="J353" s="61"/>
      <c r="K353" s="62"/>
      <c r="L353" s="58"/>
      <c r="M353" s="58"/>
      <c r="N353" s="63"/>
      <c r="O353" s="63"/>
      <c r="P353" s="63"/>
      <c r="Q353" s="58"/>
      <c r="R353" s="58"/>
      <c r="S353" s="58"/>
      <c r="T353" s="58"/>
    </row>
    <row r="354" spans="1:20">
      <c r="C354">
        <f>_xlfn.XLOOKUP(D354,'Liste '!$O$2:$O$168,'Liste '!$P$2:$P$168,"-",0)</f>
        <v>0</v>
      </c>
      <c r="E354">
        <f>_xlfn.XLOOKUP(D354,'Liste '!$O$2:$O$168,'Liste '!$Q$2:$Q$168,"-",0)</f>
        <v>0</v>
      </c>
      <c r="F354" s="3">
        <f>_xlfn.XLOOKUP(D354,'Liste '!$O$2:$O$168,'Liste '!$R$2:$R$168,"-",0)</f>
        <v>0</v>
      </c>
      <c r="H354" s="3">
        <f t="shared" si="35"/>
        <v>0</v>
      </c>
      <c r="I354" s="3">
        <f>I352+H354</f>
        <v>8.82</v>
      </c>
      <c r="J354" s="3">
        <f>K352</f>
        <v>97424.55999999796</v>
      </c>
      <c r="K354" s="43">
        <f t="shared" si="30"/>
        <v>97415.739999997953</v>
      </c>
      <c r="M354">
        <f t="shared" si="31"/>
        <v>0</v>
      </c>
      <c r="N354" s="44"/>
      <c r="O354" s="44"/>
      <c r="P354" s="44"/>
      <c r="R354">
        <f t="shared" si="32"/>
        <v>0</v>
      </c>
    </row>
    <row r="355" spans="1:20">
      <c r="C355">
        <f>_xlfn.XLOOKUP(D355,'Liste '!$O$2:$O$168,'Liste '!$P$2:$P$168,"-",0)</f>
        <v>0</v>
      </c>
      <c r="E355">
        <f>_xlfn.XLOOKUP(D355,'Liste '!$O$2:$O$168,'Liste '!$Q$2:$Q$168,"-",0)</f>
        <v>0</v>
      </c>
      <c r="F355" s="3">
        <f>_xlfn.XLOOKUP(D355,'Liste '!$O$2:$O$168,'Liste '!$R$2:$R$168,"-",0)</f>
        <v>0</v>
      </c>
      <c r="H355" s="3">
        <f t="shared" si="35"/>
        <v>0</v>
      </c>
      <c r="I355" s="3">
        <f t="shared" si="33"/>
        <v>8.82</v>
      </c>
      <c r="J355" s="3">
        <f t="shared" si="34"/>
        <v>97415.739999997953</v>
      </c>
      <c r="K355" s="43">
        <f t="shared" si="30"/>
        <v>97406.919999997946</v>
      </c>
      <c r="M355">
        <f t="shared" si="31"/>
        <v>0</v>
      </c>
      <c r="N355" s="44"/>
      <c r="O355" s="44"/>
      <c r="P355" s="44"/>
      <c r="R355">
        <f t="shared" si="32"/>
        <v>0</v>
      </c>
    </row>
    <row r="356" spans="1:20">
      <c r="C356">
        <f>_xlfn.XLOOKUP(D356,'Liste '!$O$2:$O$168,'Liste '!$P$2:$P$168,"-",0)</f>
        <v>0</v>
      </c>
      <c r="D356" s="25"/>
      <c r="E356">
        <f>_xlfn.XLOOKUP(D356,'Liste '!$O$2:$O$168,'Liste '!$Q$2:$Q$168,"-",0)</f>
        <v>0</v>
      </c>
      <c r="F356" s="3">
        <f>_xlfn.XLOOKUP(D356,'Liste '!$O$2:$O$168,'Liste '!$R$2:$R$168,"-",0)</f>
        <v>0</v>
      </c>
      <c r="H356" s="3">
        <f t="shared" si="35"/>
        <v>0</v>
      </c>
      <c r="I356" s="3">
        <f t="shared" si="33"/>
        <v>8.82</v>
      </c>
      <c r="J356" s="3">
        <f t="shared" si="34"/>
        <v>97406.919999997946</v>
      </c>
      <c r="K356" s="43">
        <f t="shared" si="30"/>
        <v>97398.099999997939</v>
      </c>
      <c r="M356">
        <f t="shared" si="31"/>
        <v>0</v>
      </c>
      <c r="N356" s="44"/>
      <c r="O356" s="44"/>
      <c r="P356" s="44"/>
      <c r="R356">
        <f t="shared" si="32"/>
        <v>0</v>
      </c>
    </row>
    <row r="357" spans="1:20">
      <c r="C357">
        <f>_xlfn.XLOOKUP(D357,'Liste '!$O$2:$O$168,'Liste '!$P$2:$P$168,"-",0)</f>
        <v>0</v>
      </c>
      <c r="D357" s="25"/>
      <c r="E357">
        <f>_xlfn.XLOOKUP(D357,'Liste '!$O$2:$O$168,'Liste '!$Q$2:$Q$168,"-",0)</f>
        <v>0</v>
      </c>
      <c r="F357" s="3">
        <f>_xlfn.XLOOKUP(D357,'Liste '!$O$2:$O$168,'Liste '!$R$2:$R$168,"-",0)</f>
        <v>0</v>
      </c>
      <c r="H357" s="3">
        <f t="shared" si="35"/>
        <v>0</v>
      </c>
      <c r="I357" s="3">
        <f t="shared" si="33"/>
        <v>8.82</v>
      </c>
      <c r="J357" s="3">
        <f t="shared" si="34"/>
        <v>97398.099999997939</v>
      </c>
      <c r="K357" s="43">
        <f t="shared" si="30"/>
        <v>97389.279999997932</v>
      </c>
      <c r="M357">
        <f t="shared" si="31"/>
        <v>0</v>
      </c>
      <c r="N357" s="44"/>
      <c r="O357" s="44"/>
      <c r="P357" s="44"/>
      <c r="R357">
        <f t="shared" si="32"/>
        <v>0</v>
      </c>
    </row>
    <row r="358" spans="1:20">
      <c r="C358">
        <f>_xlfn.XLOOKUP(D358,'Liste '!$O$2:$O$168,'Liste '!$P$2:$P$168,"-",0)</f>
        <v>0</v>
      </c>
      <c r="D358" s="25"/>
      <c r="E358">
        <f>_xlfn.XLOOKUP(D358,'Liste '!$O$2:$O$168,'Liste '!$Q$2:$Q$168,"-",0)</f>
        <v>0</v>
      </c>
      <c r="F358" s="3">
        <f>_xlfn.XLOOKUP(D358,'Liste '!$O$2:$O$168,'Liste '!$R$2:$R$168,"-",0)</f>
        <v>0</v>
      </c>
      <c r="H358" s="3">
        <f t="shared" si="35"/>
        <v>0</v>
      </c>
      <c r="I358" s="3">
        <f t="shared" si="33"/>
        <v>8.82</v>
      </c>
      <c r="J358" s="3">
        <f t="shared" si="34"/>
        <v>97389.279999997932</v>
      </c>
      <c r="K358" s="43">
        <f t="shared" si="30"/>
        <v>97380.459999997925</v>
      </c>
      <c r="M358">
        <f t="shared" si="31"/>
        <v>0</v>
      </c>
      <c r="N358" s="44"/>
      <c r="O358" s="44"/>
      <c r="P358" s="44"/>
      <c r="R358">
        <f t="shared" si="32"/>
        <v>0</v>
      </c>
    </row>
    <row r="359" spans="1:20">
      <c r="C359">
        <f>_xlfn.XLOOKUP(D359,'Liste '!$O$2:$O$168,'Liste '!$P$2:$P$168,"-",0)</f>
        <v>0</v>
      </c>
      <c r="D359" s="25"/>
      <c r="E359">
        <f>_xlfn.XLOOKUP(D359,'Liste '!$O$2:$O$168,'Liste '!$Q$2:$Q$168,"-",0)</f>
        <v>0</v>
      </c>
      <c r="F359" s="3">
        <f>_xlfn.XLOOKUP(D359,'Liste '!$O$2:$O$168,'Liste '!$R$2:$R$168,"-",0)</f>
        <v>0</v>
      </c>
      <c r="H359" s="3">
        <f t="shared" si="35"/>
        <v>0</v>
      </c>
      <c r="I359" s="3">
        <f t="shared" si="33"/>
        <v>8.82</v>
      </c>
      <c r="J359" s="3">
        <f t="shared" si="34"/>
        <v>97380.459999997925</v>
      </c>
      <c r="K359" s="43">
        <f t="shared" si="30"/>
        <v>97371.639999997918</v>
      </c>
      <c r="M359">
        <f t="shared" si="31"/>
        <v>0</v>
      </c>
      <c r="N359" s="44"/>
      <c r="O359" s="44"/>
      <c r="P359" s="44"/>
      <c r="R359">
        <f t="shared" si="32"/>
        <v>0</v>
      </c>
    </row>
    <row r="360" spans="1:20">
      <c r="C360">
        <f>_xlfn.XLOOKUP(D360,'Liste '!$O$2:$O$168,'Liste '!$P$2:$P$168,"-",0)</f>
        <v>0</v>
      </c>
      <c r="D360" s="25"/>
      <c r="E360">
        <f>_xlfn.XLOOKUP(D360,'Liste '!$O$2:$O$168,'Liste '!$Q$2:$Q$168,"-",0)</f>
        <v>0</v>
      </c>
      <c r="F360" s="3">
        <f>_xlfn.XLOOKUP(D360,'Liste '!$O$2:$O$168,'Liste '!$R$2:$R$168,"-",0)</f>
        <v>0</v>
      </c>
      <c r="H360" s="3">
        <f t="shared" si="35"/>
        <v>0</v>
      </c>
      <c r="I360" s="3">
        <f t="shared" si="33"/>
        <v>8.82</v>
      </c>
      <c r="J360" s="3">
        <f t="shared" si="34"/>
        <v>97371.639999997918</v>
      </c>
      <c r="K360" s="43">
        <f t="shared" si="30"/>
        <v>97362.819999997912</v>
      </c>
      <c r="M360">
        <f t="shared" si="31"/>
        <v>0</v>
      </c>
      <c r="N360" s="44"/>
      <c r="O360" s="44"/>
      <c r="P360" s="44"/>
      <c r="R360">
        <f t="shared" si="32"/>
        <v>0</v>
      </c>
    </row>
    <row r="361" spans="1:20">
      <c r="C361">
        <f>_xlfn.XLOOKUP(D361,'Liste '!$O$2:$O$168,'Liste '!$P$2:$P$168,"-",0)</f>
        <v>0</v>
      </c>
      <c r="D361" s="25"/>
      <c r="E361">
        <f>_xlfn.XLOOKUP(D361,'Liste '!$O$2:$O$168,'Liste '!$Q$2:$Q$168,"-",0)</f>
        <v>0</v>
      </c>
      <c r="F361" s="3">
        <f>_xlfn.XLOOKUP(D361,'Liste '!$O$2:$O$168,'Liste '!$R$2:$R$168,"-",0)</f>
        <v>0</v>
      </c>
      <c r="H361" s="3">
        <f t="shared" si="35"/>
        <v>0</v>
      </c>
      <c r="I361" s="3">
        <f t="shared" si="33"/>
        <v>8.82</v>
      </c>
      <c r="J361" s="3">
        <f t="shared" si="34"/>
        <v>97362.819999997912</v>
      </c>
      <c r="K361" s="43">
        <f t="shared" si="30"/>
        <v>97353.999999997905</v>
      </c>
      <c r="M361">
        <f t="shared" si="31"/>
        <v>0</v>
      </c>
      <c r="N361" s="44"/>
      <c r="O361" s="44"/>
      <c r="P361" s="44"/>
      <c r="R361">
        <f t="shared" si="32"/>
        <v>0</v>
      </c>
    </row>
    <row r="362" spans="1:20">
      <c r="C362">
        <f>_xlfn.XLOOKUP(D362,'Liste '!$O$2:$O$168,'Liste '!$P$2:$P$168,"-",0)</f>
        <v>0</v>
      </c>
      <c r="D362" s="25"/>
      <c r="E362">
        <f>_xlfn.XLOOKUP(D362,'Liste '!$O$2:$O$168,'Liste '!$Q$2:$Q$168,"-",0)</f>
        <v>0</v>
      </c>
      <c r="F362" s="3">
        <f>_xlfn.XLOOKUP(D362,'Liste '!$O$2:$O$168,'Liste '!$R$2:$R$168,"-",0)</f>
        <v>0</v>
      </c>
      <c r="H362" s="3">
        <f t="shared" si="35"/>
        <v>0</v>
      </c>
      <c r="I362" s="3">
        <f t="shared" si="33"/>
        <v>8.82</v>
      </c>
      <c r="J362" s="3">
        <f t="shared" si="34"/>
        <v>97353.999999997905</v>
      </c>
      <c r="K362" s="43">
        <f t="shared" si="30"/>
        <v>97345.179999997898</v>
      </c>
      <c r="M362">
        <f t="shared" si="31"/>
        <v>0</v>
      </c>
      <c r="N362" s="44"/>
      <c r="O362" s="44"/>
      <c r="P362" s="44"/>
      <c r="R362">
        <f t="shared" si="32"/>
        <v>0</v>
      </c>
    </row>
    <row r="363" spans="1:20">
      <c r="C363">
        <f>_xlfn.XLOOKUP(D363,'Liste '!$O$2:$O$168,'Liste '!$P$2:$P$168,"-",0)</f>
        <v>0</v>
      </c>
      <c r="D363" s="25"/>
      <c r="E363">
        <f>_xlfn.XLOOKUP(D363,'Liste '!$O$2:$O$168,'Liste '!$Q$2:$Q$168,"-",0)</f>
        <v>0</v>
      </c>
      <c r="F363" s="3">
        <f>_xlfn.XLOOKUP(D363,'Liste '!$O$2:$O$168,'Liste '!$R$2:$R$168,"-",0)</f>
        <v>0</v>
      </c>
      <c r="H363" s="3">
        <f t="shared" si="35"/>
        <v>0</v>
      </c>
      <c r="I363" s="3">
        <f t="shared" si="33"/>
        <v>8.82</v>
      </c>
      <c r="J363" s="3">
        <f t="shared" si="34"/>
        <v>97345.179999997898</v>
      </c>
      <c r="K363" s="43">
        <f t="shared" si="30"/>
        <v>97336.359999997891</v>
      </c>
      <c r="M363">
        <f t="shared" si="31"/>
        <v>0</v>
      </c>
      <c r="N363" s="44"/>
      <c r="O363" s="44"/>
      <c r="P363" s="44"/>
      <c r="R363">
        <f t="shared" si="32"/>
        <v>0</v>
      </c>
    </row>
    <row r="364" spans="1:20">
      <c r="C364">
        <f>_xlfn.XLOOKUP(D364,'Liste '!$O$2:$O$168,'Liste '!$P$2:$P$168,"-",0)</f>
        <v>0</v>
      </c>
      <c r="D364" s="25"/>
      <c r="E364">
        <f>_xlfn.XLOOKUP(D364,'Liste '!$O$2:$O$168,'Liste '!$Q$2:$Q$168,"-",0)</f>
        <v>0</v>
      </c>
      <c r="F364" s="3">
        <f>_xlfn.XLOOKUP(D364,'Liste '!$O$2:$O$168,'Liste '!$R$2:$R$168,"-",0)</f>
        <v>0</v>
      </c>
      <c r="H364" s="3">
        <f t="shared" si="35"/>
        <v>0</v>
      </c>
      <c r="I364" s="3">
        <f t="shared" si="33"/>
        <v>8.82</v>
      </c>
      <c r="J364" s="3">
        <f t="shared" si="34"/>
        <v>97336.359999997891</v>
      </c>
      <c r="K364" s="43">
        <f t="shared" si="30"/>
        <v>97327.539999997884</v>
      </c>
      <c r="M364">
        <f t="shared" si="31"/>
        <v>0</v>
      </c>
      <c r="N364" s="44"/>
      <c r="O364" s="44"/>
      <c r="P364" s="44"/>
      <c r="R364">
        <f t="shared" si="32"/>
        <v>0</v>
      </c>
    </row>
    <row r="365" spans="1:20">
      <c r="C365">
        <f>_xlfn.XLOOKUP(D365,'Liste '!$O$2:$O$168,'Liste '!$P$2:$P$168,"-",0)</f>
        <v>0</v>
      </c>
      <c r="D365" s="25"/>
      <c r="E365">
        <f>_xlfn.XLOOKUP(D365,'Liste '!$O$2:$O$168,'Liste '!$Q$2:$Q$168,"-",0)</f>
        <v>0</v>
      </c>
      <c r="F365" s="3">
        <f>_xlfn.XLOOKUP(D365,'Liste '!$O$2:$O$168,'Liste '!$R$2:$R$168,"-",0)</f>
        <v>0</v>
      </c>
      <c r="H365" s="3">
        <f t="shared" si="35"/>
        <v>0</v>
      </c>
      <c r="I365" s="3">
        <f t="shared" si="33"/>
        <v>8.82</v>
      </c>
      <c r="J365" s="3">
        <f t="shared" si="34"/>
        <v>97327.539999997884</v>
      </c>
      <c r="K365" s="43">
        <f t="shared" si="30"/>
        <v>97318.719999997877</v>
      </c>
      <c r="M365">
        <f t="shared" si="31"/>
        <v>0</v>
      </c>
      <c r="N365" s="44"/>
      <c r="O365" s="44"/>
      <c r="P365" s="44"/>
      <c r="R365">
        <f t="shared" si="32"/>
        <v>0</v>
      </c>
    </row>
    <row r="366" spans="1:20">
      <c r="C366">
        <f>_xlfn.XLOOKUP(D366,'Liste '!$O$2:$O$168,'Liste '!$P$2:$P$168,"-",0)</f>
        <v>0</v>
      </c>
      <c r="D366" s="25"/>
      <c r="E366">
        <f>_xlfn.XLOOKUP(D366,'Liste '!$O$2:$O$168,'Liste '!$Q$2:$Q$168,"-",0)</f>
        <v>0</v>
      </c>
      <c r="F366" s="3">
        <f>_xlfn.XLOOKUP(D366,'Liste '!$O$2:$O$168,'Liste '!$R$2:$R$168,"-",0)</f>
        <v>0</v>
      </c>
      <c r="H366" s="3">
        <f t="shared" si="35"/>
        <v>0</v>
      </c>
      <c r="I366" s="3">
        <f t="shared" si="33"/>
        <v>8.82</v>
      </c>
      <c r="J366" s="3">
        <f t="shared" si="34"/>
        <v>97318.719999997877</v>
      </c>
      <c r="K366" s="43">
        <f t="shared" si="30"/>
        <v>97309.89999999787</v>
      </c>
      <c r="M366">
        <f t="shared" si="31"/>
        <v>0</v>
      </c>
      <c r="N366" s="44"/>
      <c r="O366" s="44"/>
      <c r="P366" s="44"/>
      <c r="R366">
        <f t="shared" si="32"/>
        <v>0</v>
      </c>
    </row>
    <row r="367" spans="1:20">
      <c r="C367">
        <f>_xlfn.XLOOKUP(D367,'Liste '!$O$2:$O$168,'Liste '!$P$2:$P$168,"-",0)</f>
        <v>0</v>
      </c>
      <c r="D367" s="25"/>
      <c r="E367">
        <f>_xlfn.XLOOKUP(D367,'Liste '!$O$2:$O$168,'Liste '!$Q$2:$Q$168,"-",0)</f>
        <v>0</v>
      </c>
      <c r="F367" s="3">
        <f>_xlfn.XLOOKUP(D367,'Liste '!$O$2:$O$168,'Liste '!$R$2:$R$168,"-",0)</f>
        <v>0</v>
      </c>
      <c r="H367" s="3">
        <f t="shared" si="35"/>
        <v>0</v>
      </c>
      <c r="I367" s="3">
        <f t="shared" si="33"/>
        <v>8.82</v>
      </c>
      <c r="J367" s="3">
        <f t="shared" si="34"/>
        <v>97309.89999999787</v>
      </c>
      <c r="K367" s="43">
        <f t="shared" si="30"/>
        <v>97301.079999997863</v>
      </c>
      <c r="M367">
        <f t="shared" si="31"/>
        <v>0</v>
      </c>
      <c r="N367" s="44"/>
      <c r="O367" s="44"/>
      <c r="P367" s="44"/>
      <c r="R367">
        <f t="shared" si="32"/>
        <v>0</v>
      </c>
    </row>
    <row r="368" spans="1:20">
      <c r="C368">
        <f>_xlfn.XLOOKUP(D368,'Liste '!$O$2:$O$168,'Liste '!$P$2:$P$168,"-",0)</f>
        <v>0</v>
      </c>
      <c r="D368" s="25"/>
      <c r="E368">
        <f>_xlfn.XLOOKUP(D368,'Liste '!$O$2:$O$168,'Liste '!$Q$2:$Q$168,"-",0)</f>
        <v>0</v>
      </c>
      <c r="F368" s="3">
        <f>_xlfn.XLOOKUP(D368,'Liste '!$O$2:$O$168,'Liste '!$R$2:$R$168,"-",0)</f>
        <v>0</v>
      </c>
      <c r="H368" s="3">
        <f t="shared" si="35"/>
        <v>0</v>
      </c>
      <c r="I368" s="3">
        <f t="shared" si="33"/>
        <v>8.82</v>
      </c>
      <c r="J368" s="3">
        <f t="shared" si="34"/>
        <v>97301.079999997863</v>
      </c>
      <c r="K368" s="43">
        <f t="shared" si="30"/>
        <v>97292.259999997856</v>
      </c>
      <c r="M368">
        <f t="shared" si="31"/>
        <v>0</v>
      </c>
      <c r="N368" s="44"/>
      <c r="O368" s="44"/>
      <c r="P368" s="44"/>
      <c r="R368">
        <f t="shared" si="32"/>
        <v>0</v>
      </c>
    </row>
    <row r="369" spans="3:18">
      <c r="C369">
        <f>_xlfn.XLOOKUP(D369,'Liste '!$O$2:$O$168,'Liste '!$P$2:$P$168,"-",0)</f>
        <v>0</v>
      </c>
      <c r="D369" s="25"/>
      <c r="E369">
        <f>_xlfn.XLOOKUP(D369,'Liste '!$O$2:$O$168,'Liste '!$Q$2:$Q$168,"-",0)</f>
        <v>0</v>
      </c>
      <c r="F369" s="3">
        <f>_xlfn.XLOOKUP(D369,'Liste '!$O$2:$O$168,'Liste '!$R$2:$R$168,"-",0)</f>
        <v>0</v>
      </c>
      <c r="H369" s="3">
        <f t="shared" si="35"/>
        <v>0</v>
      </c>
      <c r="I369" s="3">
        <f t="shared" si="33"/>
        <v>8.82</v>
      </c>
      <c r="J369" s="3">
        <f t="shared" si="34"/>
        <v>97292.259999997856</v>
      </c>
      <c r="K369" s="43">
        <f t="shared" si="30"/>
        <v>97283.439999997849</v>
      </c>
      <c r="M369">
        <f t="shared" si="31"/>
        <v>0</v>
      </c>
      <c r="N369" s="44"/>
      <c r="O369" s="44"/>
      <c r="P369" s="44"/>
      <c r="R369">
        <f t="shared" si="32"/>
        <v>0</v>
      </c>
    </row>
    <row r="370" spans="3:18">
      <c r="C370">
        <f>_xlfn.XLOOKUP(D370,'Liste '!$O$2:$O$168,'Liste '!$P$2:$P$168,"-",0)</f>
        <v>0</v>
      </c>
      <c r="D370" s="25"/>
      <c r="E370">
        <f>_xlfn.XLOOKUP(D370,'Liste '!$O$2:$O$168,'Liste '!$Q$2:$Q$168,"-",0)</f>
        <v>0</v>
      </c>
      <c r="F370" s="3">
        <f>_xlfn.XLOOKUP(D370,'Liste '!$O$2:$O$168,'Liste '!$R$2:$R$168,"-",0)</f>
        <v>0</v>
      </c>
      <c r="H370" s="3">
        <f t="shared" si="35"/>
        <v>0</v>
      </c>
      <c r="I370" s="3">
        <f t="shared" si="33"/>
        <v>8.82</v>
      </c>
      <c r="J370" s="3">
        <f t="shared" si="34"/>
        <v>97283.439999997849</v>
      </c>
      <c r="K370" s="43">
        <f t="shared" si="30"/>
        <v>97274.619999997842</v>
      </c>
      <c r="M370">
        <f t="shared" si="31"/>
        <v>0</v>
      </c>
      <c r="N370" s="44"/>
      <c r="O370" s="44"/>
      <c r="P370" s="44"/>
      <c r="R370">
        <f t="shared" si="32"/>
        <v>0</v>
      </c>
    </row>
    <row r="371" spans="3:18">
      <c r="C371">
        <f>_xlfn.XLOOKUP(D371,'Liste '!$O$2:$O$168,'Liste '!$P$2:$P$168,"-",0)</f>
        <v>0</v>
      </c>
      <c r="D371" s="25"/>
      <c r="E371">
        <f>_xlfn.XLOOKUP(D371,'Liste '!$O$2:$O$168,'Liste '!$Q$2:$Q$168,"-",0)</f>
        <v>0</v>
      </c>
      <c r="F371" s="3">
        <f>_xlfn.XLOOKUP(D371,'Liste '!$O$2:$O$168,'Liste '!$R$2:$R$168,"-",0)</f>
        <v>0</v>
      </c>
      <c r="H371" s="3">
        <f t="shared" si="35"/>
        <v>0</v>
      </c>
      <c r="I371" s="3">
        <f t="shared" si="33"/>
        <v>8.82</v>
      </c>
      <c r="J371" s="3">
        <f t="shared" si="34"/>
        <v>97274.619999997842</v>
      </c>
      <c r="K371" s="43">
        <f t="shared" si="30"/>
        <v>97265.799999997835</v>
      </c>
      <c r="M371">
        <f t="shared" si="31"/>
        <v>0</v>
      </c>
      <c r="N371" s="44"/>
      <c r="O371" s="44"/>
      <c r="P371" s="44"/>
      <c r="R371">
        <f t="shared" si="32"/>
        <v>0</v>
      </c>
    </row>
    <row r="372" spans="3:18">
      <c r="C372">
        <f>_xlfn.XLOOKUP(D372,'Liste '!$O$2:$O$168,'Liste '!$P$2:$P$168,"-",0)</f>
        <v>0</v>
      </c>
      <c r="D372" s="25"/>
      <c r="E372">
        <f>_xlfn.XLOOKUP(D372,'Liste '!$O$2:$O$168,'Liste '!$Q$2:$Q$168,"-",0)</f>
        <v>0</v>
      </c>
      <c r="F372" s="3">
        <f>_xlfn.XLOOKUP(D372,'Liste '!$O$2:$O$168,'Liste '!$R$2:$R$168,"-",0)</f>
        <v>0</v>
      </c>
      <c r="H372" s="3">
        <f t="shared" si="35"/>
        <v>0</v>
      </c>
      <c r="I372" s="3">
        <f t="shared" si="33"/>
        <v>8.82</v>
      </c>
      <c r="J372" s="3">
        <f t="shared" si="34"/>
        <v>97265.799999997835</v>
      </c>
      <c r="K372" s="43">
        <f t="shared" si="30"/>
        <v>97256.979999997828</v>
      </c>
      <c r="M372">
        <f t="shared" si="31"/>
        <v>0</v>
      </c>
      <c r="N372" s="44"/>
      <c r="O372" s="44"/>
      <c r="P372" s="44"/>
      <c r="R372">
        <f t="shared" si="32"/>
        <v>0</v>
      </c>
    </row>
    <row r="373" spans="3:18">
      <c r="C373">
        <f>_xlfn.XLOOKUP(D373,'Liste '!$O$2:$O$168,'Liste '!$P$2:$P$168,"-",0)</f>
        <v>0</v>
      </c>
      <c r="D373" s="25"/>
      <c r="E373">
        <f>_xlfn.XLOOKUP(D373,'Liste '!$O$2:$O$168,'Liste '!$Q$2:$Q$168,"-",0)</f>
        <v>0</v>
      </c>
      <c r="F373" s="3">
        <f>_xlfn.XLOOKUP(D373,'Liste '!$O$2:$O$168,'Liste '!$R$2:$R$168,"-",0)</f>
        <v>0</v>
      </c>
      <c r="H373" s="3">
        <f t="shared" si="35"/>
        <v>0</v>
      </c>
      <c r="I373" s="3">
        <f t="shared" si="33"/>
        <v>8.82</v>
      </c>
      <c r="J373" s="3">
        <f t="shared" si="34"/>
        <v>97256.979999997828</v>
      </c>
      <c r="K373" s="43">
        <f t="shared" si="30"/>
        <v>97248.159999997821</v>
      </c>
      <c r="M373">
        <f t="shared" si="31"/>
        <v>0</v>
      </c>
      <c r="N373" s="44"/>
      <c r="O373" s="44"/>
      <c r="P373" s="44"/>
      <c r="R373">
        <f t="shared" si="32"/>
        <v>0</v>
      </c>
    </row>
    <row r="374" spans="3:18">
      <c r="C374">
        <f>_xlfn.XLOOKUP(D374,'Liste '!$O$2:$O$168,'Liste '!$P$2:$P$168,"-",0)</f>
        <v>0</v>
      </c>
      <c r="D374" s="25"/>
      <c r="E374">
        <f>_xlfn.XLOOKUP(D374,'Liste '!$O$2:$O$168,'Liste '!$Q$2:$Q$168,"-",0)</f>
        <v>0</v>
      </c>
      <c r="F374" s="3">
        <f>_xlfn.XLOOKUP(D374,'Liste '!$O$2:$O$168,'Liste '!$R$2:$R$168,"-",0)</f>
        <v>0</v>
      </c>
      <c r="H374" s="3">
        <f t="shared" si="35"/>
        <v>0</v>
      </c>
      <c r="I374" s="3">
        <f t="shared" si="33"/>
        <v>8.82</v>
      </c>
      <c r="J374" s="3">
        <f t="shared" si="34"/>
        <v>97248.159999997821</v>
      </c>
      <c r="K374" s="43">
        <f t="shared" si="30"/>
        <v>97239.339999997814</v>
      </c>
      <c r="M374">
        <f t="shared" si="31"/>
        <v>0</v>
      </c>
      <c r="N374" s="44"/>
      <c r="O374" s="44"/>
      <c r="P374" s="44"/>
      <c r="R374">
        <f t="shared" si="32"/>
        <v>0</v>
      </c>
    </row>
    <row r="375" spans="3:18">
      <c r="C375">
        <f>_xlfn.XLOOKUP(D375,'Liste '!$O$2:$O$168,'Liste '!$P$2:$P$168,"-",0)</f>
        <v>0</v>
      </c>
      <c r="D375" s="25"/>
      <c r="E375">
        <f>_xlfn.XLOOKUP(D375,'Liste '!$O$2:$O$168,'Liste '!$Q$2:$Q$168,"-",0)</f>
        <v>0</v>
      </c>
      <c r="F375" s="3">
        <f>_xlfn.XLOOKUP(D375,'Liste '!$O$2:$O$168,'Liste '!$R$2:$R$168,"-",0)</f>
        <v>0</v>
      </c>
      <c r="H375" s="3">
        <f t="shared" si="35"/>
        <v>0</v>
      </c>
      <c r="I375" s="3">
        <f t="shared" si="33"/>
        <v>8.82</v>
      </c>
      <c r="J375" s="3">
        <f t="shared" si="34"/>
        <v>97239.339999997814</v>
      </c>
      <c r="K375" s="43">
        <f t="shared" si="30"/>
        <v>97230.519999997807</v>
      </c>
      <c r="M375">
        <f t="shared" si="31"/>
        <v>0</v>
      </c>
      <c r="N375" s="44"/>
      <c r="O375" s="44"/>
      <c r="P375" s="44"/>
      <c r="R375">
        <f t="shared" si="32"/>
        <v>0</v>
      </c>
    </row>
    <row r="376" spans="3:18">
      <c r="C376">
        <f>_xlfn.XLOOKUP(D376,'Liste '!$O$2:$O$168,'Liste '!$P$2:$P$168,"-",0)</f>
        <v>0</v>
      </c>
      <c r="D376" s="25"/>
      <c r="E376">
        <f>_xlfn.XLOOKUP(D376,'Liste '!$O$2:$O$168,'Liste '!$Q$2:$Q$168,"-",0)</f>
        <v>0</v>
      </c>
      <c r="F376" s="3">
        <f>_xlfn.XLOOKUP(D376,'Liste '!$O$2:$O$168,'Liste '!$R$2:$R$168,"-",0)</f>
        <v>0</v>
      </c>
      <c r="H376" s="3">
        <f t="shared" si="35"/>
        <v>0</v>
      </c>
      <c r="I376" s="3">
        <f t="shared" si="33"/>
        <v>8.82</v>
      </c>
      <c r="J376" s="3">
        <f t="shared" si="34"/>
        <v>97230.519999997807</v>
      </c>
      <c r="K376" s="43">
        <f t="shared" si="30"/>
        <v>97221.6999999978</v>
      </c>
      <c r="M376">
        <f t="shared" si="31"/>
        <v>0</v>
      </c>
      <c r="N376" s="44"/>
      <c r="O376" s="44"/>
      <c r="P376" s="44"/>
      <c r="R376">
        <f t="shared" si="32"/>
        <v>0</v>
      </c>
    </row>
    <row r="377" spans="3:18">
      <c r="C377">
        <f>_xlfn.XLOOKUP(D377,'Liste '!$O$2:$O$168,'Liste '!$P$2:$P$168,"-",0)</f>
        <v>0</v>
      </c>
      <c r="D377" s="25"/>
      <c r="E377">
        <f>_xlfn.XLOOKUP(D377,'Liste '!$O$2:$O$168,'Liste '!$Q$2:$Q$168,"-",0)</f>
        <v>0</v>
      </c>
      <c r="F377" s="3">
        <f>_xlfn.XLOOKUP(D377,'Liste '!$O$2:$O$168,'Liste '!$R$2:$R$168,"-",0)</f>
        <v>0</v>
      </c>
      <c r="H377" s="3">
        <f t="shared" si="35"/>
        <v>0</v>
      </c>
      <c r="I377" s="3">
        <f t="shared" si="33"/>
        <v>8.82</v>
      </c>
      <c r="J377" s="3">
        <f t="shared" si="34"/>
        <v>97221.6999999978</v>
      </c>
      <c r="K377" s="43">
        <f t="shared" si="30"/>
        <v>97212.879999997793</v>
      </c>
      <c r="M377">
        <f t="shared" si="31"/>
        <v>0</v>
      </c>
      <c r="N377" s="44"/>
      <c r="O377" s="44"/>
      <c r="P377" s="44"/>
      <c r="R377">
        <f t="shared" si="32"/>
        <v>0</v>
      </c>
    </row>
    <row r="378" spans="3:18">
      <c r="C378">
        <f>_xlfn.XLOOKUP(D378,'Liste '!$O$2:$O$168,'Liste '!$P$2:$P$168,"-",0)</f>
        <v>0</v>
      </c>
      <c r="D378" s="25"/>
      <c r="E378">
        <f>_xlfn.XLOOKUP(D378,'Liste '!$O$2:$O$168,'Liste '!$Q$2:$Q$168,"-",0)</f>
        <v>0</v>
      </c>
      <c r="F378" s="3">
        <f>_xlfn.XLOOKUP(D378,'Liste '!$O$2:$O$168,'Liste '!$R$2:$R$168,"-",0)</f>
        <v>0</v>
      </c>
      <c r="H378" s="3">
        <f t="shared" si="35"/>
        <v>0</v>
      </c>
      <c r="I378" s="3">
        <f t="shared" si="33"/>
        <v>8.82</v>
      </c>
      <c r="J378" s="3">
        <f t="shared" si="34"/>
        <v>97212.879999997793</v>
      </c>
      <c r="K378" s="43">
        <f t="shared" si="30"/>
        <v>97204.059999997786</v>
      </c>
      <c r="M378">
        <f t="shared" si="31"/>
        <v>0</v>
      </c>
      <c r="N378" s="44"/>
      <c r="O378" s="44"/>
      <c r="P378" s="44"/>
      <c r="R378">
        <f t="shared" si="32"/>
        <v>0</v>
      </c>
    </row>
    <row r="379" spans="3:18">
      <c r="C379">
        <f>_xlfn.XLOOKUP(D379,'Liste '!$O$2:$O$168,'Liste '!$P$2:$P$168,"-",0)</f>
        <v>0</v>
      </c>
      <c r="D379" s="25"/>
      <c r="E379">
        <f>_xlfn.XLOOKUP(D379,'Liste '!$O$2:$O$168,'Liste '!$Q$2:$Q$168,"-",0)</f>
        <v>0</v>
      </c>
      <c r="F379" s="3">
        <f>_xlfn.XLOOKUP(D379,'Liste '!$O$2:$O$168,'Liste '!$R$2:$R$168,"-",0)</f>
        <v>0</v>
      </c>
      <c r="H379" s="3">
        <f t="shared" si="35"/>
        <v>0</v>
      </c>
      <c r="I379" s="3">
        <f t="shared" si="33"/>
        <v>8.82</v>
      </c>
      <c r="J379" s="3">
        <f t="shared" si="34"/>
        <v>97204.059999997786</v>
      </c>
      <c r="K379" s="43">
        <f t="shared" si="30"/>
        <v>97195.239999997779</v>
      </c>
      <c r="M379">
        <f t="shared" si="31"/>
        <v>0</v>
      </c>
      <c r="N379" s="44"/>
      <c r="O379" s="44"/>
      <c r="P379" s="44"/>
      <c r="R379">
        <f t="shared" si="32"/>
        <v>0</v>
      </c>
    </row>
    <row r="380" spans="3:18">
      <c r="C380">
        <f>_xlfn.XLOOKUP(D380,'Liste '!$O$2:$O$168,'Liste '!$P$2:$P$168,"-",0)</f>
        <v>0</v>
      </c>
      <c r="D380" s="25"/>
      <c r="E380">
        <f>_xlfn.XLOOKUP(D380,'Liste '!$O$2:$O$168,'Liste '!$Q$2:$Q$168,"-",0)</f>
        <v>0</v>
      </c>
      <c r="F380" s="3">
        <f>_xlfn.XLOOKUP(D380,'Liste '!$O$2:$O$168,'Liste '!$R$2:$R$168,"-",0)</f>
        <v>0</v>
      </c>
      <c r="H380" s="3">
        <f t="shared" si="35"/>
        <v>0</v>
      </c>
      <c r="I380" s="3">
        <f t="shared" si="33"/>
        <v>8.82</v>
      </c>
      <c r="J380" s="3">
        <f t="shared" si="34"/>
        <v>97195.239999997779</v>
      </c>
      <c r="K380" s="43">
        <f t="shared" si="30"/>
        <v>97186.419999997772</v>
      </c>
      <c r="M380">
        <f t="shared" si="31"/>
        <v>0</v>
      </c>
      <c r="N380" s="44"/>
      <c r="O380" s="44"/>
      <c r="P380" s="44"/>
      <c r="R380">
        <f t="shared" si="32"/>
        <v>0</v>
      </c>
    </row>
    <row r="381" spans="3:18">
      <c r="C381">
        <f>_xlfn.XLOOKUP(D381,'Liste '!$O$2:$O$168,'Liste '!$P$2:$P$168,"-",0)</f>
        <v>0</v>
      </c>
      <c r="D381" s="25"/>
      <c r="E381">
        <f>_xlfn.XLOOKUP(D381,'Liste '!$O$2:$O$168,'Liste '!$Q$2:$Q$168,"-",0)</f>
        <v>0</v>
      </c>
      <c r="F381" s="3">
        <f>_xlfn.XLOOKUP(D381,'Liste '!$O$2:$O$168,'Liste '!$R$2:$R$168,"-",0)</f>
        <v>0</v>
      </c>
      <c r="H381" s="3">
        <f t="shared" si="35"/>
        <v>0</v>
      </c>
      <c r="I381" s="3">
        <f>I380+H381</f>
        <v>8.82</v>
      </c>
      <c r="J381" s="3">
        <f>K380</f>
        <v>97186.419999997772</v>
      </c>
      <c r="K381" s="43">
        <f t="shared" si="30"/>
        <v>97177.599999997765</v>
      </c>
      <c r="M381">
        <f t="shared" si="31"/>
        <v>0</v>
      </c>
      <c r="N381" s="44"/>
      <c r="O381" s="44"/>
      <c r="P381" s="44"/>
      <c r="R381">
        <f t="shared" si="32"/>
        <v>0</v>
      </c>
    </row>
    <row r="382" spans="3:18">
      <c r="C382">
        <f>_xlfn.XLOOKUP(D382,'Liste '!$O$2:$O$168,'Liste '!$P$2:$P$168,"-",0)</f>
        <v>0</v>
      </c>
      <c r="D382" s="25"/>
      <c r="E382">
        <f>_xlfn.XLOOKUP(D382,'Liste '!$O$2:$O$168,'Liste '!$Q$2:$Q$168,"-",0)</f>
        <v>0</v>
      </c>
      <c r="F382" s="3">
        <f>_xlfn.XLOOKUP(D382,'Liste '!$O$2:$O$168,'Liste '!$R$2:$R$168,"-",0)</f>
        <v>0</v>
      </c>
      <c r="H382" s="3">
        <f t="shared" si="35"/>
        <v>0</v>
      </c>
      <c r="I382" s="3">
        <f>I381+H382</f>
        <v>8.82</v>
      </c>
      <c r="J382" s="3">
        <f>K381</f>
        <v>97177.599999997765</v>
      </c>
      <c r="K382" s="43">
        <f>J382-I382</f>
        <v>97168.779999997758</v>
      </c>
      <c r="M382">
        <f>L382-G382</f>
        <v>0</v>
      </c>
      <c r="N382" s="44"/>
      <c r="O382" s="44"/>
      <c r="P382" s="44"/>
      <c r="R382">
        <f>N382-O382</f>
        <v>0</v>
      </c>
    </row>
    <row r="383" spans="3:18">
      <c r="C383">
        <f>_xlfn.XLOOKUP(D383,'Liste '!$O$2:$O$168,'Liste '!$P$2:$P$168,"-",0)</f>
        <v>0</v>
      </c>
      <c r="D383" s="25"/>
      <c r="E383">
        <f>_xlfn.XLOOKUP(D383,'Liste '!$O$2:$O$168,'Liste '!$Q$2:$Q$168,"-",0)</f>
        <v>0</v>
      </c>
      <c r="F383" s="3">
        <f>_xlfn.XLOOKUP(D383,'Liste '!$O$2:$O$168,'Liste '!$R$2:$R$168,"-",0)</f>
        <v>0</v>
      </c>
      <c r="H383" s="3">
        <f t="shared" si="35"/>
        <v>0</v>
      </c>
      <c r="I383" s="3">
        <f>I381+H383</f>
        <v>8.82</v>
      </c>
      <c r="J383" s="3">
        <f>K381</f>
        <v>97177.599999997765</v>
      </c>
      <c r="K383" s="43">
        <f t="shared" si="30"/>
        <v>97168.779999997758</v>
      </c>
      <c r="M383">
        <f t="shared" si="31"/>
        <v>0</v>
      </c>
      <c r="N383" s="44"/>
      <c r="O383" s="44"/>
      <c r="P383" s="44"/>
      <c r="R383">
        <f t="shared" si="32"/>
        <v>0</v>
      </c>
    </row>
    <row r="384" spans="3:18">
      <c r="C384">
        <f>_xlfn.XLOOKUP(D384,'Liste '!$O$2:$O$168,'Liste '!$P$2:$P$168,"-",0)</f>
        <v>0</v>
      </c>
      <c r="D384" s="25"/>
      <c r="E384">
        <f>_xlfn.XLOOKUP(D384,'Liste '!$O$2:$O$168,'Liste '!$Q$2:$Q$168,"-",0)</f>
        <v>0</v>
      </c>
      <c r="F384" s="3">
        <f>_xlfn.XLOOKUP(D384,'Liste '!$H$2:$H$168,'Liste '!$K$2:$K$168,"-",0)</f>
        <v>0</v>
      </c>
      <c r="H384" s="3">
        <f t="shared" si="35"/>
        <v>0</v>
      </c>
      <c r="I384" s="3">
        <f t="shared" si="33"/>
        <v>8.82</v>
      </c>
      <c r="J384" s="3">
        <f t="shared" si="34"/>
        <v>97168.779999997758</v>
      </c>
      <c r="K384" s="43">
        <f t="shared" si="30"/>
        <v>97159.959999997751</v>
      </c>
      <c r="M384">
        <f t="shared" si="31"/>
        <v>0</v>
      </c>
      <c r="N384" s="44"/>
      <c r="O384" s="44"/>
      <c r="P384" s="44"/>
      <c r="R384">
        <f t="shared" si="32"/>
        <v>0</v>
      </c>
    </row>
    <row r="385" spans="1:20">
      <c r="A385" s="58"/>
      <c r="B385" s="58"/>
      <c r="C385" s="58">
        <f>_xlfn.XLOOKUP(D385,'Liste '!$H$2:$H$168,'Liste '!$I$2:$I$168,"-",0)</f>
        <v>0</v>
      </c>
      <c r="D385" s="59"/>
      <c r="E385" s="60" t="s">
        <v>90</v>
      </c>
      <c r="F385" s="61">
        <f>_xlfn.XLOOKUP(D385,'Liste '!$H$2:$H$168,'Liste '!$K$2:$K$168,"-",0)</f>
        <v>0</v>
      </c>
      <c r="G385" s="58"/>
      <c r="H385" s="61">
        <f>SUM(H354:H384)</f>
        <v>0</v>
      </c>
      <c r="I385" s="61"/>
      <c r="J385" s="61"/>
      <c r="K385" s="62"/>
      <c r="L385" s="58"/>
      <c r="M385" s="58"/>
      <c r="N385" s="63"/>
      <c r="O385" s="63"/>
      <c r="P385" s="63"/>
      <c r="Q385" s="58"/>
      <c r="R385" s="58"/>
      <c r="S385" s="58"/>
      <c r="T385" s="58"/>
    </row>
    <row r="386" spans="1:20">
      <c r="C386">
        <f>_xlfn.XLOOKUP(D386,'Liste '!$H$2:$H$168,'Liste '!$I$2:$I$168,"-",0)</f>
        <v>0</v>
      </c>
      <c r="D386" s="25"/>
      <c r="E386">
        <f>_xlfn.XLOOKUP(D386,'Liste '!$H$2:$H$168,'Liste '!$J$2:$J$168,"-",0)</f>
        <v>0</v>
      </c>
      <c r="F386" s="3">
        <f>_xlfn.XLOOKUP(D386,'Liste '!$H$2:$H$168,'Liste '!$K$2:$K$168,"-",0)</f>
        <v>0</v>
      </c>
      <c r="H386" s="3">
        <f t="shared" ref="H386" si="36">$F$2*$G$2</f>
        <v>4.41</v>
      </c>
      <c r="I386" s="3">
        <f t="shared" si="33"/>
        <v>4.41</v>
      </c>
      <c r="J386" s="3">
        <f t="shared" si="34"/>
        <v>0</v>
      </c>
      <c r="K386" s="43">
        <f t="shared" si="30"/>
        <v>-4.41</v>
      </c>
      <c r="M386">
        <f t="shared" si="31"/>
        <v>0</v>
      </c>
      <c r="N386" s="44"/>
      <c r="O386" s="44"/>
      <c r="P386" s="44"/>
      <c r="R386">
        <f t="shared" si="32"/>
        <v>0</v>
      </c>
    </row>
  </sheetData>
  <conditionalFormatting sqref="A2:T386">
    <cfRule type="expression" dxfId="111" priority="7">
      <formula>$Q2="Complet"</formula>
    </cfRule>
  </conditionalFormatting>
  <conditionalFormatting sqref="A2:T386">
    <cfRule type="expression" dxfId="110" priority="6">
      <formula>$Q2="Annulé"</formula>
    </cfRule>
  </conditionalFormatting>
  <conditionalFormatting sqref="A2:T386">
    <cfRule type="expression" dxfId="109" priority="5">
      <formula>$Q2="¨Partiel"</formula>
    </cfRule>
  </conditionalFormatting>
  <conditionalFormatting sqref="A2:T386">
    <cfRule type="expression" dxfId="108" priority="4">
      <formula>$Q2="Litige"</formula>
    </cfRule>
  </conditionalFormatting>
  <conditionalFormatting sqref="A2:T386">
    <cfRule type="expression" dxfId="107" priority="3">
      <formula>$Q2="Erreur"</formula>
    </cfRule>
  </conditionalFormatting>
  <conditionalFormatting sqref="A2:T386">
    <cfRule type="expression" dxfId="106" priority="2">
      <formula>$Q2="Relance faite"</formula>
    </cfRule>
  </conditionalFormatting>
  <conditionalFormatting sqref="A2:T386">
    <cfRule type="expression" dxfId="105" priority="1">
      <formula>$Q2="A RELANCER"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D84C5EE-D6E2-4666-833C-97972A653E30}">
          <x14:formula1>
            <xm:f>'Liste '!$AC$2:$AC$8</xm:f>
          </x14:formula1>
          <xm:sqref>Q2:Q32 Q34:Q64 Q66:Q96 Q98:Q128 Q130:Q160 Q162:Q192 Q194:Q224 Q226:Q256 Q258:Q288 Q290:Q320 Q322:Q352 Q354:Q384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A9777-CF11-4768-955A-6B80AE192721}">
  <sheetPr>
    <tabColor theme="4" tint="0.79998168889431442"/>
  </sheetPr>
  <dimension ref="A1:K53"/>
  <sheetViews>
    <sheetView workbookViewId="0"/>
  </sheetViews>
  <sheetFormatPr defaultColWidth="8.7109375" defaultRowHeight="15"/>
  <cols>
    <col min="1" max="1" width="15.7109375" customWidth="1"/>
    <col min="2" max="2" width="18.28515625" customWidth="1"/>
    <col min="3" max="3" width="15.42578125" customWidth="1"/>
    <col min="4" max="4" width="100.85546875" customWidth="1"/>
    <col min="5" max="5" width="21.5703125" customWidth="1"/>
    <col min="6" max="6" width="14.140625" customWidth="1"/>
    <col min="7" max="8" width="11.85546875" style="3" bestFit="1" customWidth="1"/>
    <col min="9" max="9" width="25.5703125" customWidth="1"/>
    <col min="10" max="10" width="66.28515625" customWidth="1"/>
    <col min="11" max="11" width="26.28515625" style="3" bestFit="1" customWidth="1"/>
  </cols>
  <sheetData>
    <row r="1" spans="1:11">
      <c r="A1" s="104" t="s">
        <v>95</v>
      </c>
      <c r="B1" s="104"/>
      <c r="C1" s="104"/>
      <c r="D1" s="104"/>
      <c r="E1" s="104"/>
      <c r="F1" s="104"/>
      <c r="G1" s="104"/>
      <c r="H1" s="104"/>
      <c r="I1" s="104"/>
      <c r="J1" s="104"/>
    </row>
    <row r="2" spans="1:11">
      <c r="A2" s="104"/>
      <c r="B2" s="104"/>
      <c r="C2" s="104"/>
      <c r="D2" s="104"/>
      <c r="E2" s="104"/>
      <c r="F2" s="104"/>
      <c r="G2" s="104"/>
      <c r="H2" s="104"/>
      <c r="I2" s="104"/>
      <c r="J2" s="104"/>
    </row>
    <row r="3" spans="1:11">
      <c r="A3" s="104"/>
      <c r="B3" s="104"/>
      <c r="C3" s="104"/>
      <c r="D3" s="104"/>
      <c r="E3" s="104"/>
      <c r="F3" s="104"/>
      <c r="G3" s="104"/>
      <c r="H3" s="104"/>
      <c r="I3" s="104"/>
      <c r="J3" s="104"/>
    </row>
    <row r="4" spans="1:11">
      <c r="A4" s="104"/>
      <c r="B4" s="104"/>
      <c r="C4" s="104"/>
      <c r="D4" s="104"/>
      <c r="E4" s="104"/>
      <c r="F4" s="104"/>
      <c r="G4" s="104"/>
      <c r="H4" s="104"/>
      <c r="I4" s="104"/>
      <c r="J4" s="104"/>
    </row>
    <row r="5" spans="1:11">
      <c r="A5" s="104"/>
      <c r="B5" s="104"/>
      <c r="C5" s="104"/>
      <c r="D5" s="104"/>
      <c r="E5" s="104"/>
      <c r="F5" s="104"/>
      <c r="G5" s="104"/>
      <c r="H5" s="104"/>
      <c r="I5" s="104"/>
      <c r="J5" s="104"/>
    </row>
    <row r="7" spans="1:11">
      <c r="A7" s="15" t="s">
        <v>65</v>
      </c>
      <c r="B7" s="15" t="s">
        <v>92</v>
      </c>
      <c r="C7" s="15" t="s">
        <v>35</v>
      </c>
      <c r="D7" s="15" t="s">
        <v>66</v>
      </c>
      <c r="E7" s="15" t="s">
        <v>67</v>
      </c>
      <c r="F7" s="15" t="s">
        <v>38</v>
      </c>
      <c r="G7" s="33" t="s">
        <v>68</v>
      </c>
      <c r="H7" s="33" t="s">
        <v>69</v>
      </c>
      <c r="I7" s="15" t="s">
        <v>70</v>
      </c>
      <c r="J7" s="34" t="s">
        <v>93</v>
      </c>
      <c r="K7" s="16" t="s">
        <v>96</v>
      </c>
    </row>
    <row r="8" spans="1:11">
      <c r="A8" s="15"/>
      <c r="B8" s="15"/>
      <c r="C8" s="15"/>
      <c r="D8" s="36"/>
      <c r="E8" s="37"/>
      <c r="F8" s="37"/>
      <c r="G8" s="17"/>
      <c r="H8" s="17"/>
      <c r="I8" s="37"/>
      <c r="J8" s="15"/>
      <c r="K8" s="16">
        <f t="shared" ref="K8:K53" si="0">H8</f>
        <v>0</v>
      </c>
    </row>
    <row r="9" spans="1:11">
      <c r="A9" s="34"/>
      <c r="B9" s="34"/>
      <c r="C9" s="34"/>
      <c r="D9" s="34"/>
      <c r="E9" s="34"/>
      <c r="F9" s="34"/>
      <c r="G9" s="16"/>
      <c r="H9" s="16">
        <f t="shared" ref="H9:H53" si="1">G9*F9</f>
        <v>0</v>
      </c>
      <c r="I9" s="34"/>
      <c r="J9" s="34"/>
      <c r="K9" s="16">
        <f t="shared" si="0"/>
        <v>0</v>
      </c>
    </row>
    <row r="10" spans="1:11">
      <c r="A10" s="34"/>
      <c r="B10" s="34"/>
      <c r="C10" s="34"/>
      <c r="D10" s="34"/>
      <c r="E10" s="34"/>
      <c r="F10" s="34"/>
      <c r="G10" s="16"/>
      <c r="H10" s="16">
        <f t="shared" si="1"/>
        <v>0</v>
      </c>
      <c r="I10" s="34"/>
      <c r="J10" s="34"/>
      <c r="K10" s="16">
        <f t="shared" si="0"/>
        <v>0</v>
      </c>
    </row>
    <row r="11" spans="1:11">
      <c r="A11" s="34"/>
      <c r="B11" s="34"/>
      <c r="C11" s="34"/>
      <c r="D11" s="34"/>
      <c r="E11" s="34"/>
      <c r="F11" s="34"/>
      <c r="G11" s="16"/>
      <c r="H11" s="16">
        <f t="shared" si="1"/>
        <v>0</v>
      </c>
      <c r="I11" s="34"/>
      <c r="J11" s="34"/>
      <c r="K11" s="16">
        <f t="shared" si="0"/>
        <v>0</v>
      </c>
    </row>
    <row r="12" spans="1:11">
      <c r="A12" s="34"/>
      <c r="B12" s="34"/>
      <c r="C12" s="34"/>
      <c r="D12" s="34"/>
      <c r="E12" s="34"/>
      <c r="F12" s="34"/>
      <c r="G12" s="16"/>
      <c r="H12" s="16">
        <f t="shared" si="1"/>
        <v>0</v>
      </c>
      <c r="I12" s="34"/>
      <c r="J12" s="34"/>
      <c r="K12" s="16">
        <f t="shared" si="0"/>
        <v>0</v>
      </c>
    </row>
    <row r="13" spans="1:11">
      <c r="A13" s="34"/>
      <c r="B13" s="34"/>
      <c r="C13" s="34"/>
      <c r="D13" s="34"/>
      <c r="E13" s="34"/>
      <c r="F13" s="34"/>
      <c r="G13" s="16"/>
      <c r="H13" s="16">
        <f t="shared" si="1"/>
        <v>0</v>
      </c>
      <c r="I13" s="34"/>
      <c r="J13" s="34"/>
      <c r="K13" s="16">
        <f t="shared" si="0"/>
        <v>0</v>
      </c>
    </row>
    <row r="14" spans="1:11">
      <c r="A14" s="34"/>
      <c r="B14" s="34"/>
      <c r="C14" s="34"/>
      <c r="D14" s="34"/>
      <c r="E14" s="34"/>
      <c r="F14" s="34"/>
      <c r="G14" s="16"/>
      <c r="H14" s="16">
        <f t="shared" si="1"/>
        <v>0</v>
      </c>
      <c r="I14" s="34"/>
      <c r="J14" s="34"/>
      <c r="K14" s="16">
        <f t="shared" si="0"/>
        <v>0</v>
      </c>
    </row>
    <row r="15" spans="1:11">
      <c r="A15" s="34"/>
      <c r="B15" s="34"/>
      <c r="C15" s="34"/>
      <c r="D15" s="34"/>
      <c r="E15" s="34"/>
      <c r="F15" s="34"/>
      <c r="G15" s="16"/>
      <c r="H15" s="16">
        <f t="shared" si="1"/>
        <v>0</v>
      </c>
      <c r="I15" s="34"/>
      <c r="J15" s="34"/>
      <c r="K15" s="16">
        <f t="shared" si="0"/>
        <v>0</v>
      </c>
    </row>
    <row r="16" spans="1:11">
      <c r="A16" s="34"/>
      <c r="B16" s="34"/>
      <c r="C16" s="34"/>
      <c r="D16" s="34"/>
      <c r="E16" s="34"/>
      <c r="F16" s="34"/>
      <c r="G16" s="16"/>
      <c r="H16" s="16">
        <f t="shared" si="1"/>
        <v>0</v>
      </c>
      <c r="I16" s="34"/>
      <c r="J16" s="34"/>
      <c r="K16" s="16">
        <f t="shared" si="0"/>
        <v>0</v>
      </c>
    </row>
    <row r="17" spans="1:11">
      <c r="A17" s="34"/>
      <c r="B17" s="34"/>
      <c r="C17" s="34"/>
      <c r="D17" s="34"/>
      <c r="E17" s="34"/>
      <c r="F17" s="34"/>
      <c r="G17" s="16"/>
      <c r="H17" s="16">
        <f t="shared" si="1"/>
        <v>0</v>
      </c>
      <c r="I17" s="34"/>
      <c r="J17" s="34"/>
      <c r="K17" s="16">
        <f t="shared" si="0"/>
        <v>0</v>
      </c>
    </row>
    <row r="18" spans="1:11">
      <c r="A18" s="34"/>
      <c r="B18" s="34"/>
      <c r="C18" s="34"/>
      <c r="D18" s="34"/>
      <c r="E18" s="37"/>
      <c r="F18" s="34"/>
      <c r="G18" s="16"/>
      <c r="H18" s="16">
        <f t="shared" si="1"/>
        <v>0</v>
      </c>
      <c r="I18" s="34"/>
      <c r="J18" s="34"/>
      <c r="K18" s="16">
        <f t="shared" si="0"/>
        <v>0</v>
      </c>
    </row>
    <row r="19" spans="1:11">
      <c r="A19" s="34"/>
      <c r="B19" s="34"/>
      <c r="C19" s="34"/>
      <c r="D19" s="34"/>
      <c r="E19" s="34"/>
      <c r="F19" s="34"/>
      <c r="G19" s="16"/>
      <c r="H19" s="16">
        <f t="shared" si="1"/>
        <v>0</v>
      </c>
      <c r="I19" s="34"/>
      <c r="J19" s="34"/>
      <c r="K19" s="16">
        <f t="shared" si="0"/>
        <v>0</v>
      </c>
    </row>
    <row r="20" spans="1:11">
      <c r="A20" s="34"/>
      <c r="B20" s="34"/>
      <c r="C20" s="34"/>
      <c r="D20" s="34"/>
      <c r="E20" s="34"/>
      <c r="F20" s="34"/>
      <c r="G20" s="16"/>
      <c r="H20" s="16">
        <f t="shared" si="1"/>
        <v>0</v>
      </c>
      <c r="I20" s="34"/>
      <c r="J20" s="34"/>
      <c r="K20" s="16">
        <f t="shared" si="0"/>
        <v>0</v>
      </c>
    </row>
    <row r="21" spans="1:11">
      <c r="A21" s="34"/>
      <c r="B21" s="34"/>
      <c r="C21" s="34"/>
      <c r="D21" s="34"/>
      <c r="E21" s="34"/>
      <c r="F21" s="34"/>
      <c r="G21" s="16"/>
      <c r="H21" s="16">
        <f t="shared" si="1"/>
        <v>0</v>
      </c>
      <c r="I21" s="34"/>
      <c r="J21" s="34"/>
      <c r="K21" s="16">
        <f t="shared" si="0"/>
        <v>0</v>
      </c>
    </row>
    <row r="22" spans="1:11">
      <c r="A22" s="34"/>
      <c r="B22" s="34"/>
      <c r="C22" s="34"/>
      <c r="D22" s="34"/>
      <c r="E22" s="34"/>
      <c r="F22" s="34"/>
      <c r="G22" s="16"/>
      <c r="H22" s="16">
        <f t="shared" si="1"/>
        <v>0</v>
      </c>
      <c r="I22" s="34"/>
      <c r="J22" s="34"/>
      <c r="K22" s="16">
        <f t="shared" si="0"/>
        <v>0</v>
      </c>
    </row>
    <row r="23" spans="1:11">
      <c r="A23" s="34"/>
      <c r="B23" s="34"/>
      <c r="C23" s="34"/>
      <c r="D23" s="34"/>
      <c r="E23" s="34"/>
      <c r="F23" s="34"/>
      <c r="G23" s="16"/>
      <c r="H23" s="16">
        <f t="shared" si="1"/>
        <v>0</v>
      </c>
      <c r="I23" s="34"/>
      <c r="J23" s="34"/>
      <c r="K23" s="16">
        <f t="shared" si="0"/>
        <v>0</v>
      </c>
    </row>
    <row r="24" spans="1:11">
      <c r="A24" s="34"/>
      <c r="B24" s="34"/>
      <c r="C24" s="34"/>
      <c r="D24" s="34"/>
      <c r="E24" s="34"/>
      <c r="F24" s="34"/>
      <c r="G24" s="16"/>
      <c r="H24" s="16">
        <f t="shared" si="1"/>
        <v>0</v>
      </c>
      <c r="I24" s="34"/>
      <c r="J24" s="34"/>
      <c r="K24" s="16">
        <f t="shared" si="0"/>
        <v>0</v>
      </c>
    </row>
    <row r="25" spans="1:11">
      <c r="A25" s="34"/>
      <c r="B25" s="34"/>
      <c r="C25" s="34"/>
      <c r="D25" s="34"/>
      <c r="E25" s="34"/>
      <c r="F25" s="34"/>
      <c r="G25" s="16"/>
      <c r="H25" s="16">
        <f t="shared" si="1"/>
        <v>0</v>
      </c>
      <c r="I25" s="34"/>
      <c r="J25" s="34"/>
      <c r="K25" s="16">
        <f t="shared" si="0"/>
        <v>0</v>
      </c>
    </row>
    <row r="26" spans="1:11">
      <c r="A26" s="34"/>
      <c r="B26" s="34"/>
      <c r="C26" s="34"/>
      <c r="D26" s="34"/>
      <c r="E26" s="34"/>
      <c r="F26" s="34"/>
      <c r="G26" s="16"/>
      <c r="H26" s="16">
        <f t="shared" si="1"/>
        <v>0</v>
      </c>
      <c r="I26" s="34"/>
      <c r="J26" s="34"/>
      <c r="K26" s="16">
        <f t="shared" si="0"/>
        <v>0</v>
      </c>
    </row>
    <row r="27" spans="1:11">
      <c r="A27" s="34"/>
      <c r="B27" s="34"/>
      <c r="C27" s="34"/>
      <c r="D27" s="34"/>
      <c r="E27" s="34"/>
      <c r="F27" s="34"/>
      <c r="G27" s="16"/>
      <c r="H27" s="16">
        <f t="shared" si="1"/>
        <v>0</v>
      </c>
      <c r="I27" s="34"/>
      <c r="J27" s="34"/>
      <c r="K27" s="16">
        <f t="shared" si="0"/>
        <v>0</v>
      </c>
    </row>
    <row r="28" spans="1:11">
      <c r="A28" s="34"/>
      <c r="B28" s="34"/>
      <c r="C28" s="34"/>
      <c r="D28" s="34"/>
      <c r="E28" s="34"/>
      <c r="F28" s="34"/>
      <c r="G28" s="16"/>
      <c r="H28" s="16">
        <f t="shared" si="1"/>
        <v>0</v>
      </c>
      <c r="I28" s="34"/>
      <c r="J28" s="34"/>
      <c r="K28" s="16">
        <f t="shared" si="0"/>
        <v>0</v>
      </c>
    </row>
    <row r="29" spans="1:11">
      <c r="A29" s="34"/>
      <c r="B29" s="34"/>
      <c r="C29" s="34"/>
      <c r="D29" s="34"/>
      <c r="E29" s="34"/>
      <c r="F29" s="34"/>
      <c r="G29" s="16"/>
      <c r="H29" s="16">
        <f t="shared" si="1"/>
        <v>0</v>
      </c>
      <c r="I29" s="34"/>
      <c r="J29" s="34"/>
      <c r="K29" s="16">
        <f t="shared" si="0"/>
        <v>0</v>
      </c>
    </row>
    <row r="30" spans="1:11">
      <c r="A30" s="34"/>
      <c r="B30" s="34"/>
      <c r="C30" s="34"/>
      <c r="D30" s="34"/>
      <c r="E30" s="34"/>
      <c r="F30" s="34"/>
      <c r="G30" s="16"/>
      <c r="H30" s="16">
        <f t="shared" si="1"/>
        <v>0</v>
      </c>
      <c r="I30" s="34"/>
      <c r="J30" s="34"/>
      <c r="K30" s="16">
        <f t="shared" si="0"/>
        <v>0</v>
      </c>
    </row>
    <row r="31" spans="1:11">
      <c r="A31" s="34"/>
      <c r="B31" s="34"/>
      <c r="C31" s="34"/>
      <c r="D31" s="34"/>
      <c r="E31" s="34"/>
      <c r="F31" s="34"/>
      <c r="G31" s="16"/>
      <c r="H31" s="16">
        <f t="shared" si="1"/>
        <v>0</v>
      </c>
      <c r="I31" s="34"/>
      <c r="J31" s="34"/>
      <c r="K31" s="16">
        <f t="shared" si="0"/>
        <v>0</v>
      </c>
    </row>
    <row r="32" spans="1:11">
      <c r="A32" s="34"/>
      <c r="B32" s="34"/>
      <c r="C32" s="34"/>
      <c r="D32" s="34"/>
      <c r="E32" s="34"/>
      <c r="F32" s="34"/>
      <c r="G32" s="16"/>
      <c r="H32" s="16">
        <f t="shared" si="1"/>
        <v>0</v>
      </c>
      <c r="I32" s="34"/>
      <c r="J32" s="34"/>
      <c r="K32" s="16">
        <f t="shared" si="0"/>
        <v>0</v>
      </c>
    </row>
    <row r="33" spans="1:11">
      <c r="A33" s="34"/>
      <c r="B33" s="34"/>
      <c r="C33" s="34"/>
      <c r="D33" s="34"/>
      <c r="E33" s="34"/>
      <c r="F33" s="34"/>
      <c r="G33" s="16"/>
      <c r="H33" s="16">
        <f t="shared" si="1"/>
        <v>0</v>
      </c>
      <c r="I33" s="34"/>
      <c r="J33" s="34"/>
      <c r="K33" s="16">
        <f t="shared" si="0"/>
        <v>0</v>
      </c>
    </row>
    <row r="34" spans="1:11">
      <c r="A34" s="34"/>
      <c r="B34" s="34"/>
      <c r="C34" s="34"/>
      <c r="D34" s="34"/>
      <c r="E34" s="34"/>
      <c r="F34" s="34"/>
      <c r="G34" s="16"/>
      <c r="H34" s="16">
        <f t="shared" si="1"/>
        <v>0</v>
      </c>
      <c r="I34" s="34"/>
      <c r="J34" s="34"/>
      <c r="K34" s="16">
        <f t="shared" si="0"/>
        <v>0</v>
      </c>
    </row>
    <row r="35" spans="1:11">
      <c r="A35" s="34"/>
      <c r="B35" s="34"/>
      <c r="C35" s="34"/>
      <c r="D35" s="34"/>
      <c r="E35" s="34"/>
      <c r="F35" s="34"/>
      <c r="G35" s="16"/>
      <c r="H35" s="16">
        <f t="shared" si="1"/>
        <v>0</v>
      </c>
      <c r="I35" s="34"/>
      <c r="J35" s="34"/>
      <c r="K35" s="16">
        <f t="shared" si="0"/>
        <v>0</v>
      </c>
    </row>
    <row r="36" spans="1:11">
      <c r="A36" s="34"/>
      <c r="B36" s="34"/>
      <c r="C36" s="34"/>
      <c r="D36" s="34"/>
      <c r="E36" s="34"/>
      <c r="F36" s="34"/>
      <c r="G36" s="16"/>
      <c r="H36" s="16">
        <f t="shared" si="1"/>
        <v>0</v>
      </c>
      <c r="I36" s="34"/>
      <c r="J36" s="34"/>
      <c r="K36" s="16">
        <f t="shared" si="0"/>
        <v>0</v>
      </c>
    </row>
    <row r="37" spans="1:11">
      <c r="A37" s="34"/>
      <c r="B37" s="34"/>
      <c r="C37" s="34"/>
      <c r="D37" s="34"/>
      <c r="E37" s="34"/>
      <c r="F37" s="34"/>
      <c r="G37" s="16"/>
      <c r="H37" s="16">
        <f t="shared" si="1"/>
        <v>0</v>
      </c>
      <c r="I37" s="34"/>
      <c r="J37" s="34"/>
      <c r="K37" s="16">
        <f t="shared" si="0"/>
        <v>0</v>
      </c>
    </row>
    <row r="38" spans="1:11">
      <c r="A38" s="34"/>
      <c r="B38" s="34"/>
      <c r="C38" s="34"/>
      <c r="D38" s="34"/>
      <c r="E38" s="34"/>
      <c r="F38" s="34"/>
      <c r="G38" s="16"/>
      <c r="H38" s="16">
        <f t="shared" si="1"/>
        <v>0</v>
      </c>
      <c r="I38" s="34"/>
      <c r="J38" s="34"/>
      <c r="K38" s="16">
        <f t="shared" si="0"/>
        <v>0</v>
      </c>
    </row>
    <row r="39" spans="1:11">
      <c r="A39" s="34"/>
      <c r="B39" s="34"/>
      <c r="C39" s="34"/>
      <c r="D39" s="34"/>
      <c r="E39" s="34"/>
      <c r="F39" s="34"/>
      <c r="G39" s="16"/>
      <c r="H39" s="16">
        <f t="shared" si="1"/>
        <v>0</v>
      </c>
      <c r="I39" s="34"/>
      <c r="J39" s="34"/>
      <c r="K39" s="16">
        <f t="shared" si="0"/>
        <v>0</v>
      </c>
    </row>
    <row r="40" spans="1:11">
      <c r="A40" s="34"/>
      <c r="B40" s="34"/>
      <c r="C40" s="34"/>
      <c r="D40" s="34"/>
      <c r="E40" s="34"/>
      <c r="F40" s="34"/>
      <c r="G40" s="16"/>
      <c r="H40" s="16">
        <f t="shared" si="1"/>
        <v>0</v>
      </c>
      <c r="I40" s="34"/>
      <c r="J40" s="34"/>
      <c r="K40" s="16">
        <f t="shared" si="0"/>
        <v>0</v>
      </c>
    </row>
    <row r="41" spans="1:11">
      <c r="A41" s="34"/>
      <c r="B41" s="34"/>
      <c r="C41" s="34"/>
      <c r="D41" s="34"/>
      <c r="E41" s="34"/>
      <c r="F41" s="34"/>
      <c r="G41" s="16"/>
      <c r="H41" s="16">
        <f t="shared" si="1"/>
        <v>0</v>
      </c>
      <c r="I41" s="34"/>
      <c r="J41" s="34"/>
      <c r="K41" s="16">
        <f t="shared" si="0"/>
        <v>0</v>
      </c>
    </row>
    <row r="42" spans="1:11">
      <c r="A42" s="34"/>
      <c r="B42" s="34"/>
      <c r="C42" s="34"/>
      <c r="D42" s="34"/>
      <c r="E42" s="34"/>
      <c r="F42" s="34"/>
      <c r="G42" s="16"/>
      <c r="H42" s="16">
        <f t="shared" si="1"/>
        <v>0</v>
      </c>
      <c r="I42" s="34"/>
      <c r="J42" s="34"/>
      <c r="K42" s="16">
        <f t="shared" si="0"/>
        <v>0</v>
      </c>
    </row>
    <row r="43" spans="1:11">
      <c r="A43" s="34"/>
      <c r="B43" s="34"/>
      <c r="C43" s="34"/>
      <c r="D43" s="34"/>
      <c r="E43" s="34"/>
      <c r="F43" s="34"/>
      <c r="G43" s="16"/>
      <c r="H43" s="16">
        <f t="shared" si="1"/>
        <v>0</v>
      </c>
      <c r="I43" s="34"/>
      <c r="J43" s="34"/>
      <c r="K43" s="16">
        <f t="shared" si="0"/>
        <v>0</v>
      </c>
    </row>
    <row r="44" spans="1:11">
      <c r="A44" s="34"/>
      <c r="B44" s="34"/>
      <c r="C44" s="34"/>
      <c r="D44" s="34"/>
      <c r="E44" s="34"/>
      <c r="F44" s="34"/>
      <c r="G44" s="16"/>
      <c r="H44" s="16">
        <f t="shared" si="1"/>
        <v>0</v>
      </c>
      <c r="I44" s="34"/>
      <c r="J44" s="34"/>
      <c r="K44" s="16">
        <f t="shared" si="0"/>
        <v>0</v>
      </c>
    </row>
    <row r="45" spans="1:11">
      <c r="A45" s="34"/>
      <c r="B45" s="34"/>
      <c r="C45" s="34"/>
      <c r="D45" s="34"/>
      <c r="E45" s="34"/>
      <c r="F45" s="34"/>
      <c r="G45" s="16"/>
      <c r="H45" s="16">
        <f t="shared" si="1"/>
        <v>0</v>
      </c>
      <c r="I45" s="34"/>
      <c r="J45" s="34"/>
      <c r="K45" s="16">
        <f t="shared" si="0"/>
        <v>0</v>
      </c>
    </row>
    <row r="46" spans="1:11">
      <c r="A46" s="34"/>
      <c r="B46" s="34"/>
      <c r="C46" s="34"/>
      <c r="D46" s="34"/>
      <c r="E46" s="34"/>
      <c r="F46" s="34"/>
      <c r="G46" s="16"/>
      <c r="H46" s="16">
        <f t="shared" si="1"/>
        <v>0</v>
      </c>
      <c r="I46" s="34"/>
      <c r="J46" s="34"/>
      <c r="K46" s="16">
        <f t="shared" si="0"/>
        <v>0</v>
      </c>
    </row>
    <row r="47" spans="1:11">
      <c r="A47" s="34"/>
      <c r="B47" s="34"/>
      <c r="C47" s="34"/>
      <c r="D47" s="34"/>
      <c r="E47" s="34"/>
      <c r="F47" s="34"/>
      <c r="G47" s="16"/>
      <c r="H47" s="16">
        <f t="shared" si="1"/>
        <v>0</v>
      </c>
      <c r="I47" s="34"/>
      <c r="J47" s="34"/>
      <c r="K47" s="16">
        <f t="shared" si="0"/>
        <v>0</v>
      </c>
    </row>
    <row r="48" spans="1:11">
      <c r="A48" s="34"/>
      <c r="B48" s="34"/>
      <c r="C48" s="34"/>
      <c r="D48" s="34"/>
      <c r="E48" s="34"/>
      <c r="F48" s="34"/>
      <c r="G48" s="16"/>
      <c r="H48" s="16">
        <f t="shared" si="1"/>
        <v>0</v>
      </c>
      <c r="I48" s="34"/>
      <c r="J48" s="34"/>
      <c r="K48" s="16">
        <f t="shared" si="0"/>
        <v>0</v>
      </c>
    </row>
    <row r="49" spans="1:11">
      <c r="A49" s="34"/>
      <c r="B49" s="34"/>
      <c r="C49" s="34"/>
      <c r="D49" s="34"/>
      <c r="E49" s="34"/>
      <c r="F49" s="34"/>
      <c r="G49" s="16"/>
      <c r="H49" s="16">
        <f t="shared" si="1"/>
        <v>0</v>
      </c>
      <c r="I49" s="34"/>
      <c r="J49" s="34"/>
      <c r="K49" s="16">
        <f t="shared" si="0"/>
        <v>0</v>
      </c>
    </row>
    <row r="50" spans="1:11">
      <c r="A50" s="34"/>
      <c r="B50" s="34"/>
      <c r="C50" s="34"/>
      <c r="D50" s="34"/>
      <c r="E50" s="34"/>
      <c r="F50" s="34"/>
      <c r="G50" s="16"/>
      <c r="H50" s="16">
        <f t="shared" si="1"/>
        <v>0</v>
      </c>
      <c r="I50" s="34"/>
      <c r="J50" s="34"/>
      <c r="K50" s="16">
        <f t="shared" si="0"/>
        <v>0</v>
      </c>
    </row>
    <row r="51" spans="1:11">
      <c r="A51" s="34"/>
      <c r="B51" s="34"/>
      <c r="C51" s="34"/>
      <c r="D51" s="34"/>
      <c r="E51" s="34"/>
      <c r="F51" s="34"/>
      <c r="G51" s="16"/>
      <c r="H51" s="16">
        <f t="shared" si="1"/>
        <v>0</v>
      </c>
      <c r="I51" s="34"/>
      <c r="J51" s="34"/>
      <c r="K51" s="16">
        <f t="shared" si="0"/>
        <v>0</v>
      </c>
    </row>
    <row r="52" spans="1:11">
      <c r="A52" s="34"/>
      <c r="B52" s="34"/>
      <c r="C52" s="34"/>
      <c r="D52" s="34"/>
      <c r="E52" s="34"/>
      <c r="F52" s="34"/>
      <c r="G52" s="16"/>
      <c r="H52" s="16">
        <f t="shared" si="1"/>
        <v>0</v>
      </c>
      <c r="I52" s="34"/>
      <c r="J52" s="34"/>
      <c r="K52" s="16">
        <f t="shared" si="0"/>
        <v>0</v>
      </c>
    </row>
    <row r="53" spans="1:11">
      <c r="A53" s="34"/>
      <c r="B53" s="34"/>
      <c r="C53" s="34"/>
      <c r="D53" s="34"/>
      <c r="E53" s="34"/>
      <c r="F53" s="34"/>
      <c r="G53" s="16"/>
      <c r="H53" s="16">
        <f t="shared" si="1"/>
        <v>0</v>
      </c>
      <c r="I53" s="34"/>
      <c r="J53" s="34"/>
      <c r="K53" s="16">
        <f t="shared" si="0"/>
        <v>0</v>
      </c>
    </row>
  </sheetData>
  <mergeCells count="1">
    <mergeCell ref="A1:J5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AEF46-B1D4-40EC-9D32-C751F9B16EED}">
  <sheetPr>
    <tabColor rgb="FF92D050"/>
  </sheetPr>
  <dimension ref="A1:T386"/>
  <sheetViews>
    <sheetView workbookViewId="0">
      <selection activeCell="T23" sqref="T23"/>
    </sheetView>
  </sheetViews>
  <sheetFormatPr defaultRowHeight="15"/>
  <cols>
    <col min="3" max="3" width="13.85546875" bestFit="1" customWidth="1"/>
    <col min="4" max="4" width="12.28515625" bestFit="1" customWidth="1"/>
    <col min="5" max="5" width="76.28515625" customWidth="1"/>
    <col min="7" max="7" width="11.28515625" bestFit="1" customWidth="1"/>
    <col min="8" max="8" width="14.28515625" bestFit="1" customWidth="1"/>
    <col min="9" max="9" width="17" bestFit="1" customWidth="1"/>
    <col min="10" max="11" width="12.42578125" bestFit="1" customWidth="1"/>
    <col min="12" max="12" width="18.28515625" bestFit="1" customWidth="1"/>
    <col min="13" max="13" width="20.5703125" bestFit="1" customWidth="1"/>
    <col min="14" max="14" width="33" bestFit="1" customWidth="1"/>
    <col min="15" max="15" width="25.28515625" bestFit="1" customWidth="1"/>
    <col min="16" max="16" width="21.140625" bestFit="1" customWidth="1"/>
    <col min="17" max="17" width="13.7109375" customWidth="1"/>
    <col min="18" max="18" width="9.42578125" bestFit="1" customWidth="1"/>
    <col min="19" max="19" width="14" bestFit="1" customWidth="1"/>
    <col min="20" max="20" width="62.140625" customWidth="1"/>
  </cols>
  <sheetData>
    <row r="1" spans="1:20">
      <c r="A1" t="s">
        <v>33</v>
      </c>
      <c r="B1" t="s">
        <v>34</v>
      </c>
      <c r="C1" t="s">
        <v>5</v>
      </c>
      <c r="D1" s="25" t="s">
        <v>35</v>
      </c>
      <c r="E1" t="s">
        <v>72</v>
      </c>
      <c r="F1" s="3" t="s">
        <v>37</v>
      </c>
      <c r="G1" t="s">
        <v>38</v>
      </c>
      <c r="H1" s="3" t="s">
        <v>39</v>
      </c>
      <c r="I1" s="3" t="s">
        <v>73</v>
      </c>
      <c r="J1" s="3" t="s">
        <v>41</v>
      </c>
      <c r="K1" s="43" t="s">
        <v>42</v>
      </c>
      <c r="L1" t="s">
        <v>74</v>
      </c>
      <c r="M1" t="s">
        <v>75</v>
      </c>
      <c r="N1" s="44" t="s">
        <v>76</v>
      </c>
      <c r="O1" s="44" t="s">
        <v>46</v>
      </c>
      <c r="P1" s="44" t="s">
        <v>47</v>
      </c>
      <c r="Q1" t="s">
        <v>48</v>
      </c>
      <c r="R1" t="s">
        <v>77</v>
      </c>
      <c r="S1" t="s">
        <v>65</v>
      </c>
      <c r="T1" t="s">
        <v>51</v>
      </c>
    </row>
    <row r="2" spans="1:20">
      <c r="C2">
        <f>_xlfn.XLOOKUP(D2,'Liste '!$V$2:$V$168,'Liste '!$W$2:$W$168,"-",0)</f>
        <v>0</v>
      </c>
      <c r="E2">
        <f>_xlfn.XLOOKUP(D2,'Liste '!$V$2:$V$168,'Liste '!$X$2:$X$168,"-",0)</f>
        <v>0</v>
      </c>
      <c r="F2" s="3">
        <f>_xlfn.XLOOKUP(D2,'Liste '!$V$2:$V$168,'Liste '!$Y$2:$Y$168,"-",0)</f>
        <v>0</v>
      </c>
      <c r="H2" s="3">
        <f>F2*G2</f>
        <v>0</v>
      </c>
      <c r="I2" s="3">
        <f>$H$2</f>
        <v>0</v>
      </c>
      <c r="J2" s="3">
        <v>100000</v>
      </c>
      <c r="K2" s="43">
        <f t="shared" ref="K2:K64" si="0">J2-I2</f>
        <v>100000</v>
      </c>
      <c r="M2">
        <f t="shared" ref="M2:M64" si="1">L2-G2</f>
        <v>0</v>
      </c>
      <c r="N2" s="44"/>
      <c r="O2" s="44"/>
      <c r="P2" s="44"/>
      <c r="R2">
        <f t="shared" ref="R2:R65" si="2">N2-O2</f>
        <v>0</v>
      </c>
    </row>
    <row r="3" spans="1:20">
      <c r="C3">
        <f>_xlfn.XLOOKUP(D3,'Liste '!$V$2:$V$168,'Liste '!$W$2:$W$168,"-",0)</f>
        <v>0</v>
      </c>
      <c r="E3">
        <f>_xlfn.XLOOKUP(D3,'Liste '!$V$2:$V$168,'Liste '!$X$2:$X$168,"-",0)</f>
        <v>0</v>
      </c>
      <c r="F3" s="3">
        <f>_xlfn.XLOOKUP(D3,'Liste '!$V$2:$V$168,'Liste '!$Y$2:$Y$168,"-",0)</f>
        <v>0</v>
      </c>
      <c r="H3" s="3">
        <f>F3*G3</f>
        <v>0</v>
      </c>
      <c r="I3" s="3">
        <f>I2+H3</f>
        <v>0</v>
      </c>
      <c r="J3" s="3">
        <f>K2</f>
        <v>100000</v>
      </c>
      <c r="K3" s="43">
        <f t="shared" si="0"/>
        <v>100000</v>
      </c>
      <c r="M3">
        <f t="shared" si="1"/>
        <v>0</v>
      </c>
      <c r="N3" s="44"/>
      <c r="O3" s="44"/>
      <c r="P3" s="44"/>
      <c r="R3">
        <f t="shared" si="2"/>
        <v>0</v>
      </c>
    </row>
    <row r="4" spans="1:20">
      <c r="C4">
        <f>_xlfn.XLOOKUP(D4,'Liste '!$V$2:$V$168,'Liste '!$W$2:$W$168,"-",0)</f>
        <v>0</v>
      </c>
      <c r="E4">
        <f>_xlfn.XLOOKUP(D4,'Liste '!$V$2:$V$168,'Liste '!$X$2:$X$168,"-",0)</f>
        <v>0</v>
      </c>
      <c r="F4" s="3">
        <f>_xlfn.XLOOKUP(D4,'Liste '!$V$2:$V$168,'Liste '!$Y$2:$Y$168,"-",0)</f>
        <v>0</v>
      </c>
      <c r="H4" s="3">
        <f>F4*G4</f>
        <v>0</v>
      </c>
      <c r="I4" s="3">
        <f t="shared" ref="I4:I67" si="3">I3+H4</f>
        <v>0</v>
      </c>
      <c r="J4" s="3">
        <f t="shared" ref="J4:J67" si="4">K3</f>
        <v>100000</v>
      </c>
      <c r="K4" s="43">
        <f t="shared" si="0"/>
        <v>100000</v>
      </c>
      <c r="M4">
        <f t="shared" si="1"/>
        <v>0</v>
      </c>
      <c r="N4" s="44"/>
      <c r="O4" s="44"/>
      <c r="P4" s="44"/>
      <c r="R4">
        <f t="shared" si="2"/>
        <v>0</v>
      </c>
    </row>
    <row r="5" spans="1:20">
      <c r="C5">
        <f>_xlfn.XLOOKUP(D5,'Liste '!$V$2:$V$168,'Liste '!$W$2:$W$168,"-",0)</f>
        <v>0</v>
      </c>
      <c r="E5">
        <f>_xlfn.XLOOKUP(D5,'Liste '!$V$2:$V$168,'Liste '!$X$2:$X$168,"-",0)</f>
        <v>0</v>
      </c>
      <c r="F5" s="3">
        <f>_xlfn.XLOOKUP(D5,'Liste '!$V$2:$V$168,'Liste '!$Y$2:$Y$168,"-",0)</f>
        <v>0</v>
      </c>
      <c r="H5" s="3">
        <f t="shared" ref="H5:H68" si="5">F5*G5</f>
        <v>0</v>
      </c>
      <c r="I5" s="3">
        <f t="shared" si="3"/>
        <v>0</v>
      </c>
      <c r="J5" s="3">
        <f t="shared" si="4"/>
        <v>100000</v>
      </c>
      <c r="K5" s="43">
        <f t="shared" si="0"/>
        <v>100000</v>
      </c>
      <c r="M5">
        <f t="shared" si="1"/>
        <v>0</v>
      </c>
      <c r="N5" s="44"/>
      <c r="O5" s="44"/>
      <c r="P5" s="44"/>
      <c r="R5">
        <f t="shared" si="2"/>
        <v>0</v>
      </c>
    </row>
    <row r="6" spans="1:20">
      <c r="C6">
        <f>_xlfn.XLOOKUP(D6,'Liste '!$V$2:$V$168,'Liste '!$W$2:$W$168,"-",0)</f>
        <v>0</v>
      </c>
      <c r="E6">
        <f>_xlfn.XLOOKUP(D6,'Liste '!$V$2:$V$168,'Liste '!$X$2:$X$168,"-",0)</f>
        <v>0</v>
      </c>
      <c r="F6" s="3">
        <f>_xlfn.XLOOKUP(D6,'Liste '!$V$2:$V$168,'Liste '!$Y$2:$Y$168,"-",0)</f>
        <v>0</v>
      </c>
      <c r="H6" s="3">
        <f t="shared" si="5"/>
        <v>0</v>
      </c>
      <c r="I6" s="3">
        <f t="shared" si="3"/>
        <v>0</v>
      </c>
      <c r="J6" s="3">
        <f t="shared" si="4"/>
        <v>100000</v>
      </c>
      <c r="K6" s="43">
        <f t="shared" si="0"/>
        <v>100000</v>
      </c>
      <c r="M6">
        <f t="shared" si="1"/>
        <v>0</v>
      </c>
      <c r="N6" s="44"/>
      <c r="O6" s="44"/>
      <c r="P6" s="44"/>
      <c r="R6">
        <f t="shared" si="2"/>
        <v>0</v>
      </c>
    </row>
    <row r="7" spans="1:20">
      <c r="C7">
        <f>_xlfn.XLOOKUP(D7,'Liste '!$V$2:$V$168,'Liste '!$W$2:$W$168,"-",0)</f>
        <v>0</v>
      </c>
      <c r="E7">
        <f>_xlfn.XLOOKUP(D7,'Liste '!$V$2:$V$168,'Liste '!$X$2:$X$168,"-",0)</f>
        <v>0</v>
      </c>
      <c r="F7" s="3">
        <f>_xlfn.XLOOKUP(D7,'Liste '!$V$2:$V$168,'Liste '!$Y$2:$Y$168,"-",0)</f>
        <v>0</v>
      </c>
      <c r="H7" s="3">
        <f t="shared" si="5"/>
        <v>0</v>
      </c>
      <c r="I7" s="3">
        <f t="shared" si="3"/>
        <v>0</v>
      </c>
      <c r="J7" s="3">
        <f t="shared" si="4"/>
        <v>100000</v>
      </c>
      <c r="K7" s="43">
        <f t="shared" si="0"/>
        <v>100000</v>
      </c>
      <c r="M7">
        <f t="shared" si="1"/>
        <v>0</v>
      </c>
      <c r="N7" s="44"/>
      <c r="O7" s="44"/>
      <c r="P7" s="44"/>
      <c r="R7">
        <f t="shared" si="2"/>
        <v>0</v>
      </c>
    </row>
    <row r="8" spans="1:20">
      <c r="C8">
        <f>_xlfn.XLOOKUP(D8,'Liste '!$V$2:$V$168,'Liste '!$W$2:$W$168,"-",0)</f>
        <v>0</v>
      </c>
      <c r="E8">
        <f>_xlfn.XLOOKUP(D8,'Liste '!$V$2:$V$168,'Liste '!$X$2:$X$168,"-",0)</f>
        <v>0</v>
      </c>
      <c r="F8" s="3">
        <f>_xlfn.XLOOKUP(D8,'Liste '!$V$2:$V$168,'Liste '!$Y$2:$Y$168,"-",0)</f>
        <v>0</v>
      </c>
      <c r="H8" s="3">
        <f t="shared" si="5"/>
        <v>0</v>
      </c>
      <c r="I8" s="3">
        <f t="shared" si="3"/>
        <v>0</v>
      </c>
      <c r="J8" s="3">
        <f t="shared" si="4"/>
        <v>100000</v>
      </c>
      <c r="K8" s="43">
        <f t="shared" si="0"/>
        <v>100000</v>
      </c>
      <c r="M8">
        <f t="shared" si="1"/>
        <v>0</v>
      </c>
      <c r="N8" s="44"/>
      <c r="O8" s="44"/>
      <c r="P8" s="44"/>
      <c r="R8">
        <f t="shared" si="2"/>
        <v>0</v>
      </c>
    </row>
    <row r="9" spans="1:20">
      <c r="C9">
        <f>_xlfn.XLOOKUP(D9,'Liste '!$V$2:$V$168,'Liste '!$W$2:$W$168,"-",0)</f>
        <v>0</v>
      </c>
      <c r="E9">
        <f>_xlfn.XLOOKUP(D9,'Liste '!$V$2:$V$168,'Liste '!$X$2:$X$168,"-",0)</f>
        <v>0</v>
      </c>
      <c r="F9" s="3">
        <f>_xlfn.XLOOKUP(D9,'Liste '!$V$2:$V$168,'Liste '!$Y$2:$Y$168,"-",0)</f>
        <v>0</v>
      </c>
      <c r="H9" s="3">
        <f t="shared" si="5"/>
        <v>0</v>
      </c>
      <c r="I9" s="3">
        <f t="shared" si="3"/>
        <v>0</v>
      </c>
      <c r="J9" s="3">
        <f t="shared" si="4"/>
        <v>100000</v>
      </c>
      <c r="K9" s="43">
        <f t="shared" si="0"/>
        <v>100000</v>
      </c>
      <c r="M9">
        <f t="shared" si="1"/>
        <v>0</v>
      </c>
      <c r="N9" s="44"/>
      <c r="O9" s="44"/>
      <c r="P9" s="44"/>
      <c r="R9">
        <f t="shared" si="2"/>
        <v>0</v>
      </c>
    </row>
    <row r="10" spans="1:20">
      <c r="C10">
        <f>_xlfn.XLOOKUP(D10,'Liste '!$V$2:$V$168,'Liste '!$W$2:$W$168,"-",0)</f>
        <v>0</v>
      </c>
      <c r="E10">
        <f>_xlfn.XLOOKUP(D10,'Liste '!$V$2:$V$168,'Liste '!$X$2:$X$168,"-",0)</f>
        <v>0</v>
      </c>
      <c r="F10" s="3">
        <f>_xlfn.XLOOKUP(D10,'Liste '!$V$2:$V$168,'Liste '!$Y$2:$Y$168,"-",0)</f>
        <v>0</v>
      </c>
      <c r="H10" s="3">
        <f t="shared" si="5"/>
        <v>0</v>
      </c>
      <c r="I10" s="3">
        <f t="shared" si="3"/>
        <v>0</v>
      </c>
      <c r="J10" s="3">
        <f t="shared" si="4"/>
        <v>100000</v>
      </c>
      <c r="K10" s="43">
        <f t="shared" si="0"/>
        <v>100000</v>
      </c>
      <c r="M10">
        <f t="shared" si="1"/>
        <v>0</v>
      </c>
      <c r="N10" s="44"/>
      <c r="O10" s="44"/>
      <c r="P10" s="44"/>
      <c r="R10">
        <f t="shared" si="2"/>
        <v>0</v>
      </c>
    </row>
    <row r="11" spans="1:20">
      <c r="C11">
        <f>_xlfn.XLOOKUP(D11,'Liste '!$V$2:$V$168,'Liste '!$W$2:$W$168,"-",0)</f>
        <v>0</v>
      </c>
      <c r="E11">
        <f>_xlfn.XLOOKUP(D11,'Liste '!$V$2:$V$168,'Liste '!$X$2:$X$168,"-",0)</f>
        <v>0</v>
      </c>
      <c r="F11" s="3">
        <f>_xlfn.XLOOKUP(D11,'Liste '!$V$2:$V$168,'Liste '!$Y$2:$Y$168,"-",0)</f>
        <v>0</v>
      </c>
      <c r="H11" s="3">
        <f t="shared" si="5"/>
        <v>0</v>
      </c>
      <c r="I11" s="3">
        <f t="shared" si="3"/>
        <v>0</v>
      </c>
      <c r="J11" s="3">
        <f t="shared" si="4"/>
        <v>100000</v>
      </c>
      <c r="K11" s="43">
        <f t="shared" si="0"/>
        <v>100000</v>
      </c>
      <c r="M11">
        <f t="shared" si="1"/>
        <v>0</v>
      </c>
      <c r="N11" s="44"/>
      <c r="O11" s="44"/>
      <c r="P11" s="44"/>
      <c r="R11">
        <f t="shared" si="2"/>
        <v>0</v>
      </c>
    </row>
    <row r="12" spans="1:20">
      <c r="C12">
        <f>_xlfn.XLOOKUP(D12,'Liste '!$V$2:$V$168,'Liste '!$W$2:$W$168,"-",0)</f>
        <v>0</v>
      </c>
      <c r="E12">
        <f>_xlfn.XLOOKUP(D12,'Liste '!$V$2:$V$168,'Liste '!$X$2:$X$168,"-",0)</f>
        <v>0</v>
      </c>
      <c r="F12" s="3">
        <f>_xlfn.XLOOKUP(D12,'Liste '!$V$2:$V$168,'Liste '!$Y$2:$Y$168,"-",0)</f>
        <v>0</v>
      </c>
      <c r="H12" s="3">
        <f t="shared" si="5"/>
        <v>0</v>
      </c>
      <c r="I12" s="3">
        <f t="shared" si="3"/>
        <v>0</v>
      </c>
      <c r="J12" s="3">
        <f t="shared" si="4"/>
        <v>100000</v>
      </c>
      <c r="K12" s="43">
        <f t="shared" si="0"/>
        <v>100000</v>
      </c>
      <c r="M12">
        <f t="shared" si="1"/>
        <v>0</v>
      </c>
      <c r="N12" s="44"/>
      <c r="O12" s="44"/>
      <c r="P12" s="44"/>
      <c r="R12">
        <f t="shared" si="2"/>
        <v>0</v>
      </c>
    </row>
    <row r="13" spans="1:20">
      <c r="C13">
        <f>_xlfn.XLOOKUP(D13,'Liste '!$V$2:$V$168,'Liste '!$W$2:$W$168,"-",0)</f>
        <v>0</v>
      </c>
      <c r="E13">
        <f>_xlfn.XLOOKUP(D13,'Liste '!$V$2:$V$168,'Liste '!$X$2:$X$168,"-",0)</f>
        <v>0</v>
      </c>
      <c r="F13" s="3">
        <f>_xlfn.XLOOKUP(D13,'Liste '!$V$2:$V$168,'Liste '!$Y$2:$Y$168,"-",0)</f>
        <v>0</v>
      </c>
      <c r="H13" s="3">
        <f t="shared" si="5"/>
        <v>0</v>
      </c>
      <c r="I13" s="3">
        <f t="shared" si="3"/>
        <v>0</v>
      </c>
      <c r="J13" s="3">
        <f t="shared" si="4"/>
        <v>100000</v>
      </c>
      <c r="K13" s="43">
        <f t="shared" si="0"/>
        <v>100000</v>
      </c>
      <c r="M13">
        <f t="shared" si="1"/>
        <v>0</v>
      </c>
      <c r="N13" s="44"/>
      <c r="O13" s="44"/>
      <c r="P13" s="44"/>
      <c r="R13">
        <f t="shared" si="2"/>
        <v>0</v>
      </c>
    </row>
    <row r="14" spans="1:20">
      <c r="C14">
        <f>_xlfn.XLOOKUP(D14,'Liste '!$V$2:$V$168,'Liste '!$W$2:$W$168,"-",0)</f>
        <v>0</v>
      </c>
      <c r="E14">
        <f>_xlfn.XLOOKUP(D14,'Liste '!$V$2:$V$168,'Liste '!$X$2:$X$168,"-",0)</f>
        <v>0</v>
      </c>
      <c r="F14" s="3">
        <f>_xlfn.XLOOKUP(D14,'Liste '!$V$2:$V$168,'Liste '!$Y$2:$Y$168,"-",0)</f>
        <v>0</v>
      </c>
      <c r="H14" s="3">
        <f t="shared" si="5"/>
        <v>0</v>
      </c>
      <c r="I14" s="3">
        <f t="shared" si="3"/>
        <v>0</v>
      </c>
      <c r="J14" s="3">
        <f t="shared" si="4"/>
        <v>100000</v>
      </c>
      <c r="K14" s="43">
        <f t="shared" si="0"/>
        <v>100000</v>
      </c>
      <c r="M14">
        <f t="shared" si="1"/>
        <v>0</v>
      </c>
      <c r="N14" s="44"/>
      <c r="O14" s="44"/>
      <c r="P14" s="44"/>
      <c r="R14">
        <f t="shared" si="2"/>
        <v>0</v>
      </c>
    </row>
    <row r="15" spans="1:20">
      <c r="C15">
        <f>_xlfn.XLOOKUP(D15,'Liste '!$V$2:$V$168,'Liste '!$W$2:$W$168,"-",0)</f>
        <v>0</v>
      </c>
      <c r="E15">
        <f>_xlfn.XLOOKUP(D15,'Liste '!$V$2:$V$168,'Liste '!$X$2:$X$168,"-",0)</f>
        <v>0</v>
      </c>
      <c r="F15" s="3">
        <f>_xlfn.XLOOKUP(D15,'Liste '!$V$2:$V$168,'Liste '!$Y$2:$Y$168,"-",0)</f>
        <v>0</v>
      </c>
      <c r="H15" s="3">
        <f t="shared" si="5"/>
        <v>0</v>
      </c>
      <c r="I15" s="3">
        <f t="shared" si="3"/>
        <v>0</v>
      </c>
      <c r="J15" s="3">
        <f t="shared" si="4"/>
        <v>100000</v>
      </c>
      <c r="K15" s="43">
        <f t="shared" si="0"/>
        <v>100000</v>
      </c>
      <c r="M15">
        <f t="shared" si="1"/>
        <v>0</v>
      </c>
      <c r="N15" s="44"/>
      <c r="O15" s="44"/>
      <c r="P15" s="44"/>
      <c r="R15">
        <f t="shared" si="2"/>
        <v>0</v>
      </c>
    </row>
    <row r="16" spans="1:20">
      <c r="C16">
        <f>_xlfn.XLOOKUP(D16,'Liste '!$V$2:$V$168,'Liste '!$W$2:$W$168,"-",0)</f>
        <v>0</v>
      </c>
      <c r="E16">
        <f>_xlfn.XLOOKUP(D16,'Liste '!$V$2:$V$168,'Liste '!$X$2:$X$168,"-",0)</f>
        <v>0</v>
      </c>
      <c r="F16" s="3">
        <f>_xlfn.XLOOKUP(D16,'Liste '!$V$2:$V$168,'Liste '!$Y$2:$Y$168,"-",0)</f>
        <v>0</v>
      </c>
      <c r="H16" s="3">
        <f t="shared" si="5"/>
        <v>0</v>
      </c>
      <c r="I16" s="3">
        <f t="shared" si="3"/>
        <v>0</v>
      </c>
      <c r="J16" s="3">
        <f t="shared" si="4"/>
        <v>100000</v>
      </c>
      <c r="K16" s="43">
        <f t="shared" si="0"/>
        <v>100000</v>
      </c>
      <c r="M16">
        <f t="shared" si="1"/>
        <v>0</v>
      </c>
      <c r="N16" s="44"/>
      <c r="O16" s="44"/>
      <c r="P16" s="44"/>
      <c r="R16">
        <f t="shared" si="2"/>
        <v>0</v>
      </c>
    </row>
    <row r="17" spans="3:18">
      <c r="C17">
        <f>_xlfn.XLOOKUP(D17,'Liste '!$V$2:$V$168,'Liste '!$W$2:$W$168,"-",0)</f>
        <v>0</v>
      </c>
      <c r="E17">
        <f>_xlfn.XLOOKUP(D17,'Liste '!$V$2:$V$168,'Liste '!$X$2:$X$168,"-",0)</f>
        <v>0</v>
      </c>
      <c r="F17" s="3">
        <f>_xlfn.XLOOKUP(D17,'Liste '!$V$2:$V$168,'Liste '!$Y$2:$Y$168,"-",0)</f>
        <v>0</v>
      </c>
      <c r="H17" s="3">
        <f t="shared" si="5"/>
        <v>0</v>
      </c>
      <c r="I17" s="3">
        <f t="shared" si="3"/>
        <v>0</v>
      </c>
      <c r="J17" s="3">
        <f t="shared" si="4"/>
        <v>100000</v>
      </c>
      <c r="K17" s="43">
        <f t="shared" si="0"/>
        <v>100000</v>
      </c>
      <c r="M17">
        <f t="shared" si="1"/>
        <v>0</v>
      </c>
      <c r="N17" s="44"/>
      <c r="O17" s="44"/>
      <c r="P17" s="44"/>
      <c r="R17">
        <f t="shared" si="2"/>
        <v>0</v>
      </c>
    </row>
    <row r="18" spans="3:18">
      <c r="C18">
        <f>_xlfn.XLOOKUP(D18,'Liste '!$V$2:$V$168,'Liste '!$W$2:$W$168,"-",0)</f>
        <v>0</v>
      </c>
      <c r="E18">
        <f>_xlfn.XLOOKUP(D18,'Liste '!$V$2:$V$168,'Liste '!$X$2:$X$168,"-",0)</f>
        <v>0</v>
      </c>
      <c r="F18" s="3">
        <f>_xlfn.XLOOKUP(D18,'Liste '!$V$2:$V$168,'Liste '!$Y$2:$Y$168,"-",0)</f>
        <v>0</v>
      </c>
      <c r="H18" s="3">
        <f t="shared" si="5"/>
        <v>0</v>
      </c>
      <c r="I18" s="3">
        <f t="shared" si="3"/>
        <v>0</v>
      </c>
      <c r="J18" s="3">
        <f t="shared" si="4"/>
        <v>100000</v>
      </c>
      <c r="K18" s="43">
        <f t="shared" si="0"/>
        <v>100000</v>
      </c>
      <c r="M18">
        <f t="shared" si="1"/>
        <v>0</v>
      </c>
      <c r="N18" s="44"/>
      <c r="O18" s="44"/>
      <c r="P18" s="44"/>
      <c r="R18">
        <f t="shared" si="2"/>
        <v>0</v>
      </c>
    </row>
    <row r="19" spans="3:18">
      <c r="C19">
        <f>_xlfn.XLOOKUP(D19,'Liste '!$V$2:$V$168,'Liste '!$W$2:$W$168,"-",0)</f>
        <v>0</v>
      </c>
      <c r="E19">
        <f>_xlfn.XLOOKUP(D19,'Liste '!$V$2:$V$168,'Liste '!$X$2:$X$168,"-",0)</f>
        <v>0</v>
      </c>
      <c r="F19" s="3">
        <f>_xlfn.XLOOKUP(D19,'Liste '!$V$2:$V$168,'Liste '!$Y$2:$Y$168,"-",0)</f>
        <v>0</v>
      </c>
      <c r="H19" s="3">
        <f t="shared" si="5"/>
        <v>0</v>
      </c>
      <c r="I19" s="3">
        <f t="shared" si="3"/>
        <v>0</v>
      </c>
      <c r="J19" s="3">
        <f t="shared" si="4"/>
        <v>100000</v>
      </c>
      <c r="K19" s="43">
        <f t="shared" si="0"/>
        <v>100000</v>
      </c>
      <c r="M19">
        <f t="shared" si="1"/>
        <v>0</v>
      </c>
      <c r="N19" s="44"/>
      <c r="O19" s="44"/>
      <c r="P19" s="44"/>
      <c r="R19">
        <f t="shared" si="2"/>
        <v>0</v>
      </c>
    </row>
    <row r="20" spans="3:18">
      <c r="C20">
        <f>_xlfn.XLOOKUP(D20,'Liste '!$V$2:$V$168,'Liste '!$W$2:$W$168,"-",0)</f>
        <v>0</v>
      </c>
      <c r="E20">
        <f>_xlfn.XLOOKUP(D20,'Liste '!$V$2:$V$168,'Liste '!$X$2:$X$168,"-",0)</f>
        <v>0</v>
      </c>
      <c r="F20" s="3">
        <f>_xlfn.XLOOKUP(D20,'Liste '!$V$2:$V$168,'Liste '!$Y$2:$Y$168,"-",0)</f>
        <v>0</v>
      </c>
      <c r="H20" s="3">
        <f t="shared" si="5"/>
        <v>0</v>
      </c>
      <c r="I20" s="3">
        <f t="shared" si="3"/>
        <v>0</v>
      </c>
      <c r="J20" s="3">
        <f t="shared" si="4"/>
        <v>100000</v>
      </c>
      <c r="K20" s="43">
        <f t="shared" si="0"/>
        <v>100000</v>
      </c>
      <c r="M20">
        <f t="shared" si="1"/>
        <v>0</v>
      </c>
      <c r="N20" s="44"/>
      <c r="O20" s="44"/>
      <c r="P20" s="44"/>
      <c r="R20">
        <f t="shared" si="2"/>
        <v>0</v>
      </c>
    </row>
    <row r="21" spans="3:18">
      <c r="C21">
        <f>_xlfn.XLOOKUP(D21,'Liste '!$V$2:$V$168,'Liste '!$W$2:$W$168,"-",0)</f>
        <v>0</v>
      </c>
      <c r="E21">
        <f>_xlfn.XLOOKUP(D21,'Liste '!$V$2:$V$168,'Liste '!$X$2:$X$168,"-",0)</f>
        <v>0</v>
      </c>
      <c r="F21" s="3">
        <f>_xlfn.XLOOKUP(D21,'Liste '!$V$2:$V$168,'Liste '!$Y$2:$Y$168,"-",0)</f>
        <v>0</v>
      </c>
      <c r="H21" s="3">
        <f t="shared" si="5"/>
        <v>0</v>
      </c>
      <c r="I21" s="3">
        <f t="shared" si="3"/>
        <v>0</v>
      </c>
      <c r="J21" s="3">
        <f t="shared" si="4"/>
        <v>100000</v>
      </c>
      <c r="K21" s="43">
        <f t="shared" si="0"/>
        <v>100000</v>
      </c>
      <c r="M21">
        <f t="shared" si="1"/>
        <v>0</v>
      </c>
      <c r="N21" s="44"/>
      <c r="O21" s="44"/>
      <c r="P21" s="44"/>
      <c r="R21">
        <f t="shared" si="2"/>
        <v>0</v>
      </c>
    </row>
    <row r="22" spans="3:18">
      <c r="C22">
        <f>_xlfn.XLOOKUP(D22,'Liste '!$V$2:$V$168,'Liste '!$W$2:$W$168,"-",0)</f>
        <v>0</v>
      </c>
      <c r="E22">
        <f>_xlfn.XLOOKUP(D22,'Liste '!$V$2:$V$168,'Liste '!$X$2:$X$168,"-",0)</f>
        <v>0</v>
      </c>
      <c r="F22" s="3">
        <f>_xlfn.XLOOKUP(D22,'Liste '!$V$2:$V$168,'Liste '!$Y$2:$Y$168,"-",0)</f>
        <v>0</v>
      </c>
      <c r="H22" s="3">
        <f t="shared" si="5"/>
        <v>0</v>
      </c>
      <c r="I22" s="3">
        <f t="shared" si="3"/>
        <v>0</v>
      </c>
      <c r="J22" s="3">
        <f t="shared" si="4"/>
        <v>100000</v>
      </c>
      <c r="K22" s="43">
        <f t="shared" si="0"/>
        <v>100000</v>
      </c>
      <c r="M22">
        <f t="shared" si="1"/>
        <v>0</v>
      </c>
      <c r="N22" s="44"/>
      <c r="O22" s="44"/>
      <c r="P22" s="44"/>
      <c r="R22">
        <f t="shared" si="2"/>
        <v>0</v>
      </c>
    </row>
    <row r="23" spans="3:18">
      <c r="C23">
        <f>_xlfn.XLOOKUP(D23,'Liste '!$V$2:$V$168,'Liste '!$W$2:$W$168,"-",0)</f>
        <v>0</v>
      </c>
      <c r="E23">
        <f>_xlfn.XLOOKUP(D23,'Liste '!$V$2:$V$168,'Liste '!$X$2:$X$168,"-",0)</f>
        <v>0</v>
      </c>
      <c r="F23" s="3">
        <f>_xlfn.XLOOKUP(D23,'Liste '!$V$2:$V$168,'Liste '!$Y$2:$Y$168,"-",0)</f>
        <v>0</v>
      </c>
      <c r="H23" s="3">
        <f t="shared" si="5"/>
        <v>0</v>
      </c>
      <c r="I23" s="3">
        <f t="shared" si="3"/>
        <v>0</v>
      </c>
      <c r="J23" s="3">
        <f t="shared" si="4"/>
        <v>100000</v>
      </c>
      <c r="K23" s="43">
        <f t="shared" si="0"/>
        <v>100000</v>
      </c>
      <c r="M23">
        <f t="shared" si="1"/>
        <v>0</v>
      </c>
      <c r="N23" s="44"/>
      <c r="O23" s="44"/>
      <c r="P23" s="44"/>
      <c r="R23">
        <f t="shared" si="2"/>
        <v>0</v>
      </c>
    </row>
    <row r="24" spans="3:18">
      <c r="C24">
        <f>_xlfn.XLOOKUP(D24,'Liste '!$V$2:$V$168,'Liste '!$W$2:$W$168,"-",0)</f>
        <v>0</v>
      </c>
      <c r="E24">
        <f>_xlfn.XLOOKUP(D24,'Liste '!$V$2:$V$168,'Liste '!$X$2:$X$168,"-",0)</f>
        <v>0</v>
      </c>
      <c r="F24" s="3">
        <f>_xlfn.XLOOKUP(D24,'Liste '!$V$2:$V$168,'Liste '!$Y$2:$Y$168,"-",0)</f>
        <v>0</v>
      </c>
      <c r="H24" s="3">
        <f t="shared" si="5"/>
        <v>0</v>
      </c>
      <c r="I24" s="3">
        <f t="shared" si="3"/>
        <v>0</v>
      </c>
      <c r="J24" s="3">
        <f t="shared" si="4"/>
        <v>100000</v>
      </c>
      <c r="K24" s="43">
        <f t="shared" si="0"/>
        <v>100000</v>
      </c>
      <c r="M24">
        <f t="shared" si="1"/>
        <v>0</v>
      </c>
      <c r="N24" s="44"/>
      <c r="O24" s="44"/>
      <c r="P24" s="44"/>
      <c r="R24">
        <f t="shared" si="2"/>
        <v>0</v>
      </c>
    </row>
    <row r="25" spans="3:18">
      <c r="C25">
        <f>_xlfn.XLOOKUP(D25,'Liste '!$V$2:$V$168,'Liste '!$W$2:$W$168,"-",0)</f>
        <v>0</v>
      </c>
      <c r="E25">
        <f>_xlfn.XLOOKUP(D25,'Liste '!$V$2:$V$168,'Liste '!$X$2:$X$168,"-",0)</f>
        <v>0</v>
      </c>
      <c r="F25" s="3">
        <f>_xlfn.XLOOKUP(D25,'Liste '!$V$2:$V$168,'Liste '!$Y$2:$Y$168,"-",0)</f>
        <v>0</v>
      </c>
      <c r="H25" s="3">
        <f t="shared" si="5"/>
        <v>0</v>
      </c>
      <c r="I25" s="3">
        <f t="shared" si="3"/>
        <v>0</v>
      </c>
      <c r="J25" s="3">
        <f t="shared" si="4"/>
        <v>100000</v>
      </c>
      <c r="K25" s="43">
        <f t="shared" si="0"/>
        <v>100000</v>
      </c>
      <c r="M25">
        <f t="shared" si="1"/>
        <v>0</v>
      </c>
      <c r="N25" s="44"/>
      <c r="O25" s="44"/>
      <c r="P25" s="44"/>
      <c r="R25">
        <f t="shared" si="2"/>
        <v>0</v>
      </c>
    </row>
    <row r="26" spans="3:18">
      <c r="C26">
        <f>_xlfn.XLOOKUP(D26,'Liste '!$V$2:$V$168,'Liste '!$W$2:$W$168,"-",0)</f>
        <v>0</v>
      </c>
      <c r="E26">
        <f>_xlfn.XLOOKUP(D26,'Liste '!$V$2:$V$168,'Liste '!$X$2:$X$168,"-",0)</f>
        <v>0</v>
      </c>
      <c r="F26" s="3">
        <f>_xlfn.XLOOKUP(D26,'Liste '!$V$2:$V$168,'Liste '!$Y$2:$Y$168,"-",0)</f>
        <v>0</v>
      </c>
      <c r="H26" s="3">
        <f t="shared" si="5"/>
        <v>0</v>
      </c>
      <c r="I26" s="3">
        <f t="shared" si="3"/>
        <v>0</v>
      </c>
      <c r="J26" s="3">
        <f t="shared" si="4"/>
        <v>100000</v>
      </c>
      <c r="K26" s="43">
        <f t="shared" si="0"/>
        <v>100000</v>
      </c>
      <c r="M26">
        <f t="shared" si="1"/>
        <v>0</v>
      </c>
      <c r="N26" s="44"/>
      <c r="O26" s="44"/>
      <c r="P26" s="44"/>
      <c r="R26">
        <f t="shared" si="2"/>
        <v>0</v>
      </c>
    </row>
    <row r="27" spans="3:18">
      <c r="C27">
        <f>_xlfn.XLOOKUP(D27,'Liste '!$V$2:$V$168,'Liste '!$W$2:$W$168,"-",0)</f>
        <v>0</v>
      </c>
      <c r="E27">
        <f>_xlfn.XLOOKUP(D27,'Liste '!$V$2:$V$168,'Liste '!$X$2:$X$168,"-",0)</f>
        <v>0</v>
      </c>
      <c r="F27" s="3">
        <f>_xlfn.XLOOKUP(D27,'Liste '!$V$2:$V$168,'Liste '!$Y$2:$Y$168,"-",0)</f>
        <v>0</v>
      </c>
      <c r="H27" s="3">
        <f t="shared" si="5"/>
        <v>0</v>
      </c>
      <c r="I27" s="3">
        <f t="shared" si="3"/>
        <v>0</v>
      </c>
      <c r="J27" s="3">
        <f t="shared" si="4"/>
        <v>100000</v>
      </c>
      <c r="K27" s="43">
        <f t="shared" si="0"/>
        <v>100000</v>
      </c>
      <c r="M27">
        <f t="shared" si="1"/>
        <v>0</v>
      </c>
      <c r="N27" s="44"/>
      <c r="O27" s="44"/>
      <c r="P27" s="44"/>
      <c r="R27">
        <f t="shared" si="2"/>
        <v>0</v>
      </c>
    </row>
    <row r="28" spans="3:18">
      <c r="C28">
        <f>_xlfn.XLOOKUP(D28,'Liste '!$V$2:$V$168,'Liste '!$W$2:$W$168,"-",0)</f>
        <v>0</v>
      </c>
      <c r="E28">
        <f>_xlfn.XLOOKUP(D28,'Liste '!$V$2:$V$168,'Liste '!$X$2:$X$168,"-",0)</f>
        <v>0</v>
      </c>
      <c r="F28" s="3">
        <f>_xlfn.XLOOKUP(D28,'Liste '!$V$2:$V$168,'Liste '!$Y$2:$Y$168,"-",0)</f>
        <v>0</v>
      </c>
      <c r="H28" s="3">
        <f t="shared" si="5"/>
        <v>0</v>
      </c>
      <c r="I28" s="3">
        <f t="shared" si="3"/>
        <v>0</v>
      </c>
      <c r="J28" s="3">
        <f t="shared" si="4"/>
        <v>100000</v>
      </c>
      <c r="K28" s="43">
        <f t="shared" si="0"/>
        <v>100000</v>
      </c>
      <c r="M28">
        <f t="shared" si="1"/>
        <v>0</v>
      </c>
      <c r="N28" s="44"/>
      <c r="O28" s="44"/>
      <c r="P28" s="44"/>
      <c r="R28">
        <f t="shared" si="2"/>
        <v>0</v>
      </c>
    </row>
    <row r="29" spans="3:18">
      <c r="C29">
        <f>_xlfn.XLOOKUP(D29,'Liste '!$V$2:$V$168,'Liste '!$W$2:$W$168,"-",0)</f>
        <v>0</v>
      </c>
      <c r="E29">
        <f>_xlfn.XLOOKUP(D29,'Liste '!$V$2:$V$168,'Liste '!$X$2:$X$168,"-",0)</f>
        <v>0</v>
      </c>
      <c r="F29" s="3">
        <f>_xlfn.XLOOKUP(D29,'Liste '!$V$2:$V$168,'Liste '!$Y$2:$Y$168,"-",0)</f>
        <v>0</v>
      </c>
      <c r="H29" s="3">
        <f t="shared" si="5"/>
        <v>0</v>
      </c>
      <c r="I29" s="3">
        <f t="shared" si="3"/>
        <v>0</v>
      </c>
      <c r="J29" s="3">
        <f t="shared" si="4"/>
        <v>100000</v>
      </c>
      <c r="K29" s="43">
        <f t="shared" si="0"/>
        <v>100000</v>
      </c>
      <c r="M29">
        <f t="shared" si="1"/>
        <v>0</v>
      </c>
      <c r="N29" s="44"/>
      <c r="O29" s="44"/>
      <c r="P29" s="44"/>
      <c r="R29">
        <f t="shared" si="2"/>
        <v>0</v>
      </c>
    </row>
    <row r="30" spans="3:18">
      <c r="C30">
        <f>_xlfn.XLOOKUP(D30,'Liste '!$V$2:$V$168,'Liste '!$W$2:$W$168,"-",0)</f>
        <v>0</v>
      </c>
      <c r="E30">
        <f>_xlfn.XLOOKUP(D30,'Liste '!$V$2:$V$168,'Liste '!$X$2:$X$168,"-",0)</f>
        <v>0</v>
      </c>
      <c r="F30" s="3">
        <f>_xlfn.XLOOKUP(D30,'Liste '!$V$2:$V$168,'Liste '!$Y$2:$Y$168,"-",0)</f>
        <v>0</v>
      </c>
      <c r="H30" s="3">
        <f t="shared" si="5"/>
        <v>0</v>
      </c>
      <c r="I30" s="3">
        <f t="shared" si="3"/>
        <v>0</v>
      </c>
      <c r="J30" s="3">
        <f t="shared" si="4"/>
        <v>100000</v>
      </c>
      <c r="K30" s="43">
        <f t="shared" si="0"/>
        <v>100000</v>
      </c>
      <c r="M30">
        <f t="shared" si="1"/>
        <v>0</v>
      </c>
      <c r="N30" s="44"/>
      <c r="O30" s="44"/>
      <c r="P30" s="44"/>
      <c r="R30">
        <f t="shared" si="2"/>
        <v>0</v>
      </c>
    </row>
    <row r="31" spans="3:18">
      <c r="C31">
        <f>_xlfn.XLOOKUP(D31,'Liste '!$V$2:$V$168,'Liste '!$W$2:$W$168,"-",0)</f>
        <v>0</v>
      </c>
      <c r="E31">
        <f>_xlfn.XLOOKUP(D31,'Liste '!$V$2:$V$168,'Liste '!$X$2:$X$168,"-",0)</f>
        <v>0</v>
      </c>
      <c r="F31" s="3">
        <f>_xlfn.XLOOKUP(D31,'Liste '!$V$2:$V$168,'Liste '!$Y$2:$Y$168,"-",0)</f>
        <v>0</v>
      </c>
      <c r="H31" s="3">
        <f t="shared" si="5"/>
        <v>0</v>
      </c>
      <c r="I31" s="3">
        <f t="shared" si="3"/>
        <v>0</v>
      </c>
      <c r="J31" s="3">
        <f t="shared" si="4"/>
        <v>100000</v>
      </c>
      <c r="K31" s="43">
        <f t="shared" si="0"/>
        <v>100000</v>
      </c>
      <c r="M31">
        <f t="shared" si="1"/>
        <v>0</v>
      </c>
      <c r="N31" s="44"/>
      <c r="O31" s="44"/>
      <c r="P31" s="44"/>
      <c r="R31">
        <f t="shared" si="2"/>
        <v>0</v>
      </c>
    </row>
    <row r="32" spans="3:18">
      <c r="C32">
        <f>_xlfn.XLOOKUP(D32,'Liste '!$V$2:$V$168,'Liste '!$W$2:$W$168,"-",0)</f>
        <v>0</v>
      </c>
      <c r="E32">
        <f>_xlfn.XLOOKUP(D32,'Liste '!$V$2:$V$168,'Liste '!$X$2:$X$168,"-",0)</f>
        <v>0</v>
      </c>
      <c r="F32" s="3">
        <f>_xlfn.XLOOKUP(D32,'Liste '!$V$2:$V$168,'Liste '!$Y$2:$Y$168,"-",0)</f>
        <v>0</v>
      </c>
      <c r="H32" s="3">
        <f t="shared" si="5"/>
        <v>0</v>
      </c>
      <c r="I32" s="3">
        <f t="shared" si="3"/>
        <v>0</v>
      </c>
      <c r="J32" s="3">
        <f t="shared" si="4"/>
        <v>100000</v>
      </c>
      <c r="K32" s="43">
        <f t="shared" si="0"/>
        <v>100000</v>
      </c>
      <c r="M32">
        <f t="shared" si="1"/>
        <v>0</v>
      </c>
      <c r="N32" s="44"/>
      <c r="O32" s="44"/>
      <c r="P32" s="44"/>
      <c r="R32">
        <f t="shared" si="2"/>
        <v>0</v>
      </c>
    </row>
    <row r="33" spans="1:20">
      <c r="A33" s="52"/>
      <c r="B33" s="52"/>
      <c r="C33" s="52"/>
      <c r="D33" s="53"/>
      <c r="E33" s="54" t="s">
        <v>79</v>
      </c>
      <c r="F33" s="55"/>
      <c r="G33" s="52"/>
      <c r="H33" s="55">
        <f>SUM(H2:H32)</f>
        <v>0</v>
      </c>
      <c r="I33" s="55"/>
      <c r="J33" s="55"/>
      <c r="K33" s="56"/>
      <c r="L33" s="52"/>
      <c r="M33" s="52"/>
      <c r="N33" s="57"/>
      <c r="O33" s="57"/>
      <c r="P33" s="57"/>
      <c r="Q33" s="52"/>
      <c r="R33" s="52"/>
      <c r="S33" s="52"/>
      <c r="T33" s="86"/>
    </row>
    <row r="34" spans="1:20">
      <c r="C34">
        <f>_xlfn.XLOOKUP(D34,'Liste '!$V$2:$V$168,'Liste '!$W$2:$W$168,"-",0)</f>
        <v>0</v>
      </c>
      <c r="E34">
        <f>_xlfn.XLOOKUP(D34,'Liste '!$V$2:$V$168,'Liste '!$X$2:$X$168,"-",0)</f>
        <v>0</v>
      </c>
      <c r="F34" s="3">
        <f>_xlfn.XLOOKUP(D34,'Liste '!$V$2:$V$168,'Liste '!$Y$2:$Y$168,"-",0)</f>
        <v>0</v>
      </c>
      <c r="H34" s="3">
        <f t="shared" si="5"/>
        <v>0</v>
      </c>
      <c r="I34" s="3">
        <f>I32+H34</f>
        <v>0</v>
      </c>
      <c r="J34" s="3">
        <f>K32</f>
        <v>100000</v>
      </c>
      <c r="K34" s="43">
        <f t="shared" si="0"/>
        <v>100000</v>
      </c>
      <c r="M34">
        <f t="shared" si="1"/>
        <v>0</v>
      </c>
      <c r="N34" s="44"/>
      <c r="O34" s="44"/>
      <c r="P34" s="44"/>
      <c r="R34">
        <f t="shared" si="2"/>
        <v>0</v>
      </c>
    </row>
    <row r="35" spans="1:20">
      <c r="C35">
        <f>_xlfn.XLOOKUP(D35,'Liste '!$V$2:$V$168,'Liste '!$W$2:$W$168,"-",0)</f>
        <v>0</v>
      </c>
      <c r="E35">
        <f>_xlfn.XLOOKUP(D35,'Liste '!$V$2:$V$168,'Liste '!$X$2:$X$168,"-",0)</f>
        <v>0</v>
      </c>
      <c r="F35" s="3">
        <f>_xlfn.XLOOKUP(D35,'Liste '!$V$2:$V$168,'Liste '!$Y$2:$Y$168,"-",0)</f>
        <v>0</v>
      </c>
      <c r="H35" s="3">
        <f t="shared" si="5"/>
        <v>0</v>
      </c>
      <c r="I35" s="3">
        <f t="shared" si="3"/>
        <v>0</v>
      </c>
      <c r="J35" s="3">
        <f t="shared" si="4"/>
        <v>100000</v>
      </c>
      <c r="K35" s="43">
        <f t="shared" si="0"/>
        <v>100000</v>
      </c>
      <c r="M35">
        <f t="shared" si="1"/>
        <v>0</v>
      </c>
      <c r="N35" s="44"/>
      <c r="O35" s="44"/>
      <c r="P35" s="44"/>
      <c r="R35">
        <f t="shared" si="2"/>
        <v>0</v>
      </c>
    </row>
    <row r="36" spans="1:20">
      <c r="C36">
        <f>_xlfn.XLOOKUP(D36,'Liste '!$V$2:$V$168,'Liste '!$W$2:$W$168,"-",0)</f>
        <v>0</v>
      </c>
      <c r="E36">
        <f>_xlfn.XLOOKUP(D36,'Liste '!$V$2:$V$168,'Liste '!$X$2:$X$168,"-",0)</f>
        <v>0</v>
      </c>
      <c r="F36" s="3">
        <f>_xlfn.XLOOKUP(D36,'Liste '!$V$2:$V$168,'Liste '!$Y$2:$Y$168,"-",0)</f>
        <v>0</v>
      </c>
      <c r="H36" s="3">
        <f t="shared" si="5"/>
        <v>0</v>
      </c>
      <c r="I36" s="3">
        <f t="shared" si="3"/>
        <v>0</v>
      </c>
      <c r="J36" s="3">
        <f t="shared" si="4"/>
        <v>100000</v>
      </c>
      <c r="K36" s="43">
        <f t="shared" si="0"/>
        <v>100000</v>
      </c>
      <c r="M36">
        <f t="shared" si="1"/>
        <v>0</v>
      </c>
      <c r="N36" s="44"/>
      <c r="O36" s="44"/>
      <c r="P36" s="44"/>
      <c r="R36">
        <f t="shared" si="2"/>
        <v>0</v>
      </c>
    </row>
    <row r="37" spans="1:20">
      <c r="C37">
        <f>_xlfn.XLOOKUP(D37,'Liste '!$V$2:$V$168,'Liste '!$W$2:$W$168,"-",0)</f>
        <v>0</v>
      </c>
      <c r="E37">
        <f>_xlfn.XLOOKUP(D37,'Liste '!$V$2:$V$168,'Liste '!$X$2:$X$168,"-",0)</f>
        <v>0</v>
      </c>
      <c r="F37" s="3">
        <f>_xlfn.XLOOKUP(D37,'Liste '!$V$2:$V$168,'Liste '!$Y$2:$Y$168,"-",0)</f>
        <v>0</v>
      </c>
      <c r="H37" s="3">
        <f t="shared" si="5"/>
        <v>0</v>
      </c>
      <c r="I37" s="3">
        <f t="shared" si="3"/>
        <v>0</v>
      </c>
      <c r="J37" s="3">
        <f t="shared" si="4"/>
        <v>100000</v>
      </c>
      <c r="K37" s="43">
        <f t="shared" si="0"/>
        <v>100000</v>
      </c>
      <c r="M37">
        <f t="shared" si="1"/>
        <v>0</v>
      </c>
      <c r="N37" s="44"/>
      <c r="O37" s="44"/>
      <c r="P37" s="44"/>
      <c r="R37">
        <f t="shared" si="2"/>
        <v>0</v>
      </c>
    </row>
    <row r="38" spans="1:20">
      <c r="C38">
        <f>_xlfn.XLOOKUP(D38,'Liste '!$V$2:$V$168,'Liste '!$W$2:$W$168,"-",0)</f>
        <v>0</v>
      </c>
      <c r="E38">
        <f>_xlfn.XLOOKUP(D38,'Liste '!$V$2:$V$168,'Liste '!$X$2:$X$168,"-",0)</f>
        <v>0</v>
      </c>
      <c r="F38" s="3">
        <f>_xlfn.XLOOKUP(D38,'Liste '!$V$2:$V$168,'Liste '!$Y$2:$Y$168,"-",0)</f>
        <v>0</v>
      </c>
      <c r="H38" s="3">
        <f t="shared" si="5"/>
        <v>0</v>
      </c>
      <c r="I38" s="3">
        <f t="shared" si="3"/>
        <v>0</v>
      </c>
      <c r="J38" s="3">
        <f t="shared" si="4"/>
        <v>100000</v>
      </c>
      <c r="K38" s="43">
        <f t="shared" si="0"/>
        <v>100000</v>
      </c>
      <c r="M38">
        <f t="shared" si="1"/>
        <v>0</v>
      </c>
      <c r="N38" s="44"/>
      <c r="O38" s="44"/>
      <c r="P38" s="44"/>
      <c r="R38">
        <f t="shared" si="2"/>
        <v>0</v>
      </c>
    </row>
    <row r="39" spans="1:20">
      <c r="C39">
        <f>_xlfn.XLOOKUP(D39,'Liste '!$V$2:$V$168,'Liste '!$W$2:$W$168,"-",0)</f>
        <v>0</v>
      </c>
      <c r="E39">
        <f>_xlfn.XLOOKUP(D39,'Liste '!$V$2:$V$168,'Liste '!$X$2:$X$168,"-",0)</f>
        <v>0</v>
      </c>
      <c r="F39" s="3">
        <f>_xlfn.XLOOKUP(D39,'Liste '!$V$2:$V$168,'Liste '!$Y$2:$Y$168,"-",0)</f>
        <v>0</v>
      </c>
      <c r="H39" s="3">
        <f t="shared" si="5"/>
        <v>0</v>
      </c>
      <c r="I39" s="3">
        <f t="shared" si="3"/>
        <v>0</v>
      </c>
      <c r="J39" s="3">
        <f t="shared" si="4"/>
        <v>100000</v>
      </c>
      <c r="K39" s="43">
        <f t="shared" si="0"/>
        <v>100000</v>
      </c>
      <c r="M39">
        <f t="shared" si="1"/>
        <v>0</v>
      </c>
      <c r="N39" s="44"/>
      <c r="O39" s="44"/>
      <c r="P39" s="44"/>
      <c r="R39">
        <f t="shared" si="2"/>
        <v>0</v>
      </c>
    </row>
    <row r="40" spans="1:20">
      <c r="C40">
        <f>_xlfn.XLOOKUP(D40,'Liste '!$V$2:$V$168,'Liste '!$W$2:$W$168,"-",0)</f>
        <v>0</v>
      </c>
      <c r="E40">
        <f>_xlfn.XLOOKUP(D40,'Liste '!$V$2:$V$168,'Liste '!$X$2:$X$168,"-",0)</f>
        <v>0</v>
      </c>
      <c r="F40" s="3">
        <f>_xlfn.XLOOKUP(D40,'Liste '!$V$2:$V$168,'Liste '!$Y$2:$Y$168,"-",0)</f>
        <v>0</v>
      </c>
      <c r="H40" s="3">
        <f t="shared" si="5"/>
        <v>0</v>
      </c>
      <c r="I40" s="3">
        <f t="shared" si="3"/>
        <v>0</v>
      </c>
      <c r="J40" s="3">
        <f t="shared" si="4"/>
        <v>100000</v>
      </c>
      <c r="K40" s="43">
        <f t="shared" si="0"/>
        <v>100000</v>
      </c>
      <c r="M40">
        <f t="shared" si="1"/>
        <v>0</v>
      </c>
      <c r="N40" s="44"/>
      <c r="O40" s="44"/>
      <c r="P40" s="44"/>
      <c r="R40">
        <f t="shared" si="2"/>
        <v>0</v>
      </c>
    </row>
    <row r="41" spans="1:20">
      <c r="C41">
        <f>_xlfn.XLOOKUP(D41,'Liste '!$V$2:$V$168,'Liste '!$W$2:$W$168,"-",0)</f>
        <v>0</v>
      </c>
      <c r="E41">
        <f>_xlfn.XLOOKUP(D41,'Liste '!$V$2:$V$168,'Liste '!$X$2:$X$168,"-",0)</f>
        <v>0</v>
      </c>
      <c r="F41" s="3">
        <f>_xlfn.XLOOKUP(D41,'Liste '!$V$2:$V$168,'Liste '!$Y$2:$Y$168,"-",0)</f>
        <v>0</v>
      </c>
      <c r="H41" s="3">
        <f t="shared" si="5"/>
        <v>0</v>
      </c>
      <c r="I41" s="3">
        <f t="shared" si="3"/>
        <v>0</v>
      </c>
      <c r="J41" s="3">
        <f t="shared" si="4"/>
        <v>100000</v>
      </c>
      <c r="K41" s="43">
        <f t="shared" si="0"/>
        <v>100000</v>
      </c>
      <c r="M41">
        <f t="shared" si="1"/>
        <v>0</v>
      </c>
      <c r="N41" s="44"/>
      <c r="O41" s="44"/>
      <c r="P41" s="44"/>
      <c r="R41">
        <f t="shared" si="2"/>
        <v>0</v>
      </c>
    </row>
    <row r="42" spans="1:20">
      <c r="C42">
        <f>_xlfn.XLOOKUP(D42,'Liste '!$V$2:$V$168,'Liste '!$W$2:$W$168,"-",0)</f>
        <v>0</v>
      </c>
      <c r="E42">
        <f>_xlfn.XLOOKUP(D42,'Liste '!$V$2:$V$168,'Liste '!$X$2:$X$168,"-",0)</f>
        <v>0</v>
      </c>
      <c r="F42" s="3">
        <f>_xlfn.XLOOKUP(D42,'Liste '!$V$2:$V$168,'Liste '!$Y$2:$Y$168,"-",0)</f>
        <v>0</v>
      </c>
      <c r="H42" s="3">
        <f t="shared" si="5"/>
        <v>0</v>
      </c>
      <c r="I42" s="3">
        <f t="shared" si="3"/>
        <v>0</v>
      </c>
      <c r="J42" s="3">
        <f t="shared" si="4"/>
        <v>100000</v>
      </c>
      <c r="K42" s="43">
        <f t="shared" si="0"/>
        <v>100000</v>
      </c>
      <c r="M42">
        <f t="shared" si="1"/>
        <v>0</v>
      </c>
      <c r="N42" s="44"/>
      <c r="O42" s="44"/>
      <c r="P42" s="44"/>
      <c r="R42">
        <f t="shared" si="2"/>
        <v>0</v>
      </c>
    </row>
    <row r="43" spans="1:20">
      <c r="C43">
        <f>_xlfn.XLOOKUP(D43,'Liste '!$V$2:$V$168,'Liste '!$W$2:$W$168,"-",0)</f>
        <v>0</v>
      </c>
      <c r="E43">
        <f>_xlfn.XLOOKUP(D43,'Liste '!$V$2:$V$168,'Liste '!$X$2:$X$168,"-",0)</f>
        <v>0</v>
      </c>
      <c r="F43" s="3">
        <f>_xlfn.XLOOKUP(D43,'Liste '!$V$2:$V$168,'Liste '!$Y$2:$Y$168,"-",0)</f>
        <v>0</v>
      </c>
      <c r="H43" s="3">
        <f t="shared" si="5"/>
        <v>0</v>
      </c>
      <c r="I43" s="3">
        <f t="shared" si="3"/>
        <v>0</v>
      </c>
      <c r="J43" s="3">
        <f t="shared" si="4"/>
        <v>100000</v>
      </c>
      <c r="K43" s="43">
        <f t="shared" si="0"/>
        <v>100000</v>
      </c>
      <c r="M43">
        <f t="shared" si="1"/>
        <v>0</v>
      </c>
      <c r="N43" s="44"/>
      <c r="O43" s="44"/>
      <c r="P43" s="44"/>
      <c r="R43">
        <f t="shared" si="2"/>
        <v>0</v>
      </c>
    </row>
    <row r="44" spans="1:20">
      <c r="C44">
        <f>_xlfn.XLOOKUP(D44,'Liste '!$V$2:$V$168,'Liste '!$W$2:$W$168,"-",0)</f>
        <v>0</v>
      </c>
      <c r="E44">
        <f>_xlfn.XLOOKUP(D44,'Liste '!$V$2:$V$168,'Liste '!$X$2:$X$168,"-",0)</f>
        <v>0</v>
      </c>
      <c r="F44" s="3">
        <f>_xlfn.XLOOKUP(D44,'Liste '!$V$2:$V$168,'Liste '!$Y$2:$Y$168,"-",0)</f>
        <v>0</v>
      </c>
      <c r="H44" s="3">
        <f t="shared" si="5"/>
        <v>0</v>
      </c>
      <c r="I44" s="3">
        <f t="shared" si="3"/>
        <v>0</v>
      </c>
      <c r="J44" s="3">
        <f t="shared" si="4"/>
        <v>100000</v>
      </c>
      <c r="K44" s="43">
        <f t="shared" si="0"/>
        <v>100000</v>
      </c>
      <c r="M44">
        <f t="shared" si="1"/>
        <v>0</v>
      </c>
      <c r="N44" s="44"/>
      <c r="O44" s="44"/>
      <c r="P44" s="44"/>
      <c r="R44">
        <f t="shared" si="2"/>
        <v>0</v>
      </c>
    </row>
    <row r="45" spans="1:20">
      <c r="C45">
        <f>_xlfn.XLOOKUP(D45,'Liste '!$V$2:$V$168,'Liste '!$W$2:$W$168,"-",0)</f>
        <v>0</v>
      </c>
      <c r="E45">
        <f>_xlfn.XLOOKUP(D45,'Liste '!$V$2:$V$168,'Liste '!$X$2:$X$168,"-",0)</f>
        <v>0</v>
      </c>
      <c r="F45" s="3">
        <f>_xlfn.XLOOKUP(D45,'Liste '!$V$2:$V$168,'Liste '!$Y$2:$Y$168,"-",0)</f>
        <v>0</v>
      </c>
      <c r="H45" s="3">
        <f t="shared" si="5"/>
        <v>0</v>
      </c>
      <c r="I45" s="3">
        <f t="shared" si="3"/>
        <v>0</v>
      </c>
      <c r="J45" s="3">
        <f t="shared" si="4"/>
        <v>100000</v>
      </c>
      <c r="K45" s="43">
        <f t="shared" si="0"/>
        <v>100000</v>
      </c>
      <c r="M45">
        <f t="shared" si="1"/>
        <v>0</v>
      </c>
      <c r="N45" s="44"/>
      <c r="O45" s="44"/>
      <c r="P45" s="44"/>
      <c r="R45">
        <f t="shared" si="2"/>
        <v>0</v>
      </c>
    </row>
    <row r="46" spans="1:20">
      <c r="C46">
        <f>_xlfn.XLOOKUP(D46,'Liste '!$V$2:$V$168,'Liste '!$W$2:$W$168,"-",0)</f>
        <v>0</v>
      </c>
      <c r="E46">
        <f>_xlfn.XLOOKUP(D46,'Liste '!$V$2:$V$168,'Liste '!$X$2:$X$168,"-",0)</f>
        <v>0</v>
      </c>
      <c r="F46" s="3">
        <f>_xlfn.XLOOKUP(D46,'Liste '!$V$2:$V$168,'Liste '!$Y$2:$Y$168,"-",0)</f>
        <v>0</v>
      </c>
      <c r="H46" s="3">
        <f t="shared" si="5"/>
        <v>0</v>
      </c>
      <c r="I46" s="3">
        <f t="shared" si="3"/>
        <v>0</v>
      </c>
      <c r="J46" s="3">
        <f t="shared" si="4"/>
        <v>100000</v>
      </c>
      <c r="K46" s="43">
        <f t="shared" si="0"/>
        <v>100000</v>
      </c>
      <c r="M46">
        <f t="shared" si="1"/>
        <v>0</v>
      </c>
      <c r="N46" s="44"/>
      <c r="O46" s="44"/>
      <c r="P46" s="44"/>
      <c r="R46">
        <f t="shared" si="2"/>
        <v>0</v>
      </c>
    </row>
    <row r="47" spans="1:20">
      <c r="C47">
        <f>_xlfn.XLOOKUP(D47,'Liste '!$V$2:$V$168,'Liste '!$W$2:$W$168,"-",0)</f>
        <v>0</v>
      </c>
      <c r="E47">
        <f>_xlfn.XLOOKUP(D47,'Liste '!$V$2:$V$168,'Liste '!$X$2:$X$168,"-",0)</f>
        <v>0</v>
      </c>
      <c r="F47" s="3">
        <f>_xlfn.XLOOKUP(D47,'Liste '!$V$2:$V$168,'Liste '!$Y$2:$Y$168,"-",0)</f>
        <v>0</v>
      </c>
      <c r="H47" s="3">
        <f t="shared" si="5"/>
        <v>0</v>
      </c>
      <c r="I47" s="3">
        <f t="shared" si="3"/>
        <v>0</v>
      </c>
      <c r="J47" s="3">
        <f t="shared" si="4"/>
        <v>100000</v>
      </c>
      <c r="K47" s="43">
        <f t="shared" si="0"/>
        <v>100000</v>
      </c>
      <c r="M47">
        <f t="shared" si="1"/>
        <v>0</v>
      </c>
      <c r="N47" s="44"/>
      <c r="O47" s="44"/>
      <c r="P47" s="44"/>
      <c r="R47">
        <f t="shared" si="2"/>
        <v>0</v>
      </c>
    </row>
    <row r="48" spans="1:20">
      <c r="C48">
        <f>_xlfn.XLOOKUP(D48,'Liste '!$V$2:$V$168,'Liste '!$W$2:$W$168,"-",0)</f>
        <v>0</v>
      </c>
      <c r="E48">
        <f>_xlfn.XLOOKUP(D48,'Liste '!$V$2:$V$168,'Liste '!$X$2:$X$168,"-",0)</f>
        <v>0</v>
      </c>
      <c r="F48" s="3">
        <f>_xlfn.XLOOKUP(D48,'Liste '!$V$2:$V$168,'Liste '!$Y$2:$Y$168,"-",0)</f>
        <v>0</v>
      </c>
      <c r="H48" s="3">
        <f t="shared" si="5"/>
        <v>0</v>
      </c>
      <c r="I48" s="3">
        <f t="shared" si="3"/>
        <v>0</v>
      </c>
      <c r="J48" s="3">
        <f t="shared" si="4"/>
        <v>100000</v>
      </c>
      <c r="K48" s="43">
        <f t="shared" si="0"/>
        <v>100000</v>
      </c>
      <c r="M48">
        <f t="shared" si="1"/>
        <v>0</v>
      </c>
      <c r="N48" s="44"/>
      <c r="O48" s="44"/>
      <c r="P48" s="44"/>
      <c r="R48">
        <f t="shared" si="2"/>
        <v>0</v>
      </c>
    </row>
    <row r="49" spans="3:18">
      <c r="C49">
        <f>_xlfn.XLOOKUP(D49,'Liste '!$V$2:$V$168,'Liste '!$W$2:$W$168,"-",0)</f>
        <v>0</v>
      </c>
      <c r="E49">
        <f>_xlfn.XLOOKUP(D49,'Liste '!$V$2:$V$168,'Liste '!$X$2:$X$168,"-",0)</f>
        <v>0</v>
      </c>
      <c r="F49" s="3">
        <f>_xlfn.XLOOKUP(D49,'Liste '!$V$2:$V$168,'Liste '!$Y$2:$Y$168,"-",0)</f>
        <v>0</v>
      </c>
      <c r="H49" s="3">
        <f t="shared" si="5"/>
        <v>0</v>
      </c>
      <c r="I49" s="3">
        <f t="shared" si="3"/>
        <v>0</v>
      </c>
      <c r="J49" s="3">
        <f t="shared" si="4"/>
        <v>100000</v>
      </c>
      <c r="K49" s="43">
        <f t="shared" si="0"/>
        <v>100000</v>
      </c>
      <c r="M49">
        <f t="shared" si="1"/>
        <v>0</v>
      </c>
      <c r="N49" s="44"/>
      <c r="O49" s="44"/>
      <c r="P49" s="44"/>
      <c r="R49">
        <f t="shared" si="2"/>
        <v>0</v>
      </c>
    </row>
    <row r="50" spans="3:18">
      <c r="C50">
        <f>_xlfn.XLOOKUP(D50,'Liste '!$V$2:$V$168,'Liste '!$W$2:$W$168,"-",0)</f>
        <v>0</v>
      </c>
      <c r="E50">
        <f>_xlfn.XLOOKUP(D50,'Liste '!$V$2:$V$168,'Liste '!$X$2:$X$168,"-",0)</f>
        <v>0</v>
      </c>
      <c r="F50" s="3">
        <f>_xlfn.XLOOKUP(D50,'Liste '!$V$2:$V$168,'Liste '!$Y$2:$Y$168,"-",0)</f>
        <v>0</v>
      </c>
      <c r="H50" s="3">
        <f t="shared" si="5"/>
        <v>0</v>
      </c>
      <c r="I50" s="3">
        <f t="shared" si="3"/>
        <v>0</v>
      </c>
      <c r="J50" s="3">
        <f t="shared" si="4"/>
        <v>100000</v>
      </c>
      <c r="K50" s="43">
        <f t="shared" si="0"/>
        <v>100000</v>
      </c>
      <c r="M50">
        <f t="shared" si="1"/>
        <v>0</v>
      </c>
      <c r="N50" s="44"/>
      <c r="O50" s="44"/>
      <c r="P50" s="44"/>
      <c r="R50">
        <f t="shared" si="2"/>
        <v>0</v>
      </c>
    </row>
    <row r="51" spans="3:18">
      <c r="C51">
        <f>_xlfn.XLOOKUP(D51,'Liste '!$V$2:$V$168,'Liste '!$W$2:$W$168,"-",0)</f>
        <v>0</v>
      </c>
      <c r="E51">
        <f>_xlfn.XLOOKUP(D51,'Liste '!$V$2:$V$168,'Liste '!$X$2:$X$168,"-",0)</f>
        <v>0</v>
      </c>
      <c r="F51" s="3">
        <f>_xlfn.XLOOKUP(D51,'Liste '!$V$2:$V$168,'Liste '!$Y$2:$Y$168,"-",0)</f>
        <v>0</v>
      </c>
      <c r="H51" s="3">
        <f t="shared" si="5"/>
        <v>0</v>
      </c>
      <c r="I51" s="3">
        <f t="shared" si="3"/>
        <v>0</v>
      </c>
      <c r="J51" s="3">
        <f t="shared" si="4"/>
        <v>100000</v>
      </c>
      <c r="K51" s="43">
        <f t="shared" si="0"/>
        <v>100000</v>
      </c>
      <c r="M51">
        <f t="shared" si="1"/>
        <v>0</v>
      </c>
      <c r="N51" s="44"/>
      <c r="O51" s="44"/>
      <c r="P51" s="44"/>
      <c r="R51">
        <f t="shared" si="2"/>
        <v>0</v>
      </c>
    </row>
    <row r="52" spans="3:18">
      <c r="C52">
        <f>_xlfn.XLOOKUP(D52,'Liste '!$V$2:$V$168,'Liste '!$W$2:$W$168,"-",0)</f>
        <v>0</v>
      </c>
      <c r="E52">
        <f>_xlfn.XLOOKUP(D52,'Liste '!$V$2:$V$168,'Liste '!$X$2:$X$168,"-",0)</f>
        <v>0</v>
      </c>
      <c r="F52" s="3">
        <f>_xlfn.XLOOKUP(D52,'Liste '!$V$2:$V$168,'Liste '!$Y$2:$Y$168,"-",0)</f>
        <v>0</v>
      </c>
      <c r="H52" s="3">
        <f t="shared" si="5"/>
        <v>0</v>
      </c>
      <c r="I52" s="3">
        <f t="shared" si="3"/>
        <v>0</v>
      </c>
      <c r="J52" s="3">
        <f t="shared" si="4"/>
        <v>100000</v>
      </c>
      <c r="K52" s="43">
        <f t="shared" si="0"/>
        <v>100000</v>
      </c>
      <c r="M52">
        <f t="shared" si="1"/>
        <v>0</v>
      </c>
      <c r="N52" s="44"/>
      <c r="O52" s="44"/>
      <c r="P52" s="44"/>
      <c r="R52">
        <f t="shared" si="2"/>
        <v>0</v>
      </c>
    </row>
    <row r="53" spans="3:18">
      <c r="C53">
        <f>_xlfn.XLOOKUP(D53,'Liste '!$V$2:$V$168,'Liste '!$W$2:$W$168,"-",0)</f>
        <v>0</v>
      </c>
      <c r="E53">
        <f>_xlfn.XLOOKUP(D53,'Liste '!$V$2:$V$168,'Liste '!$X$2:$X$168,"-",0)</f>
        <v>0</v>
      </c>
      <c r="F53" s="3">
        <f>_xlfn.XLOOKUP(D53,'Liste '!$V$2:$V$168,'Liste '!$Y$2:$Y$168,"-",0)</f>
        <v>0</v>
      </c>
      <c r="H53" s="3">
        <f t="shared" si="5"/>
        <v>0</v>
      </c>
      <c r="I53" s="3">
        <f t="shared" si="3"/>
        <v>0</v>
      </c>
      <c r="J53" s="3">
        <f t="shared" si="4"/>
        <v>100000</v>
      </c>
      <c r="K53" s="43">
        <f t="shared" si="0"/>
        <v>100000</v>
      </c>
      <c r="M53">
        <f t="shared" si="1"/>
        <v>0</v>
      </c>
      <c r="N53" s="44"/>
      <c r="O53" s="44"/>
      <c r="P53" s="44"/>
      <c r="R53">
        <f t="shared" si="2"/>
        <v>0</v>
      </c>
    </row>
    <row r="54" spans="3:18">
      <c r="C54">
        <f>_xlfn.XLOOKUP(D54,'Liste '!$V$2:$V$168,'Liste '!$W$2:$W$168,"-",0)</f>
        <v>0</v>
      </c>
      <c r="E54">
        <f>_xlfn.XLOOKUP(D54,'Liste '!$V$2:$V$168,'Liste '!$X$2:$X$168,"-",0)</f>
        <v>0</v>
      </c>
      <c r="F54" s="3">
        <f>_xlfn.XLOOKUP(D54,'Liste '!$V$2:$V$168,'Liste '!$Y$2:$Y$168,"-",0)</f>
        <v>0</v>
      </c>
      <c r="H54" s="3">
        <f t="shared" si="5"/>
        <v>0</v>
      </c>
      <c r="I54" s="3">
        <f t="shared" si="3"/>
        <v>0</v>
      </c>
      <c r="J54" s="3">
        <f t="shared" si="4"/>
        <v>100000</v>
      </c>
      <c r="K54" s="43">
        <f t="shared" si="0"/>
        <v>100000</v>
      </c>
      <c r="M54">
        <f t="shared" si="1"/>
        <v>0</v>
      </c>
      <c r="N54" s="44"/>
      <c r="O54" s="44"/>
      <c r="P54" s="44"/>
      <c r="R54">
        <f t="shared" si="2"/>
        <v>0</v>
      </c>
    </row>
    <row r="55" spans="3:18">
      <c r="C55">
        <f>_xlfn.XLOOKUP(D55,'Liste '!$V$2:$V$168,'Liste '!$W$2:$W$168,"-",0)</f>
        <v>0</v>
      </c>
      <c r="E55">
        <f>_xlfn.XLOOKUP(D55,'Liste '!$V$2:$V$168,'Liste '!$X$2:$X$168,"-",0)</f>
        <v>0</v>
      </c>
      <c r="F55" s="3">
        <f>_xlfn.XLOOKUP(D55,'Liste '!$V$2:$V$168,'Liste '!$Y$2:$Y$168,"-",0)</f>
        <v>0</v>
      </c>
      <c r="H55" s="3">
        <f t="shared" si="5"/>
        <v>0</v>
      </c>
      <c r="I55" s="3">
        <f t="shared" si="3"/>
        <v>0</v>
      </c>
      <c r="J55" s="3">
        <f t="shared" si="4"/>
        <v>100000</v>
      </c>
      <c r="K55" s="43">
        <f t="shared" si="0"/>
        <v>100000</v>
      </c>
      <c r="M55">
        <f t="shared" si="1"/>
        <v>0</v>
      </c>
      <c r="N55" s="44"/>
      <c r="O55" s="44"/>
      <c r="P55" s="44"/>
      <c r="R55">
        <f t="shared" si="2"/>
        <v>0</v>
      </c>
    </row>
    <row r="56" spans="3:18">
      <c r="C56">
        <f>_xlfn.XLOOKUP(D56,'Liste '!$V$2:$V$168,'Liste '!$W$2:$W$168,"-",0)</f>
        <v>0</v>
      </c>
      <c r="E56">
        <f>_xlfn.XLOOKUP(D56,'Liste '!$V$2:$V$168,'Liste '!$X$2:$X$168,"-",0)</f>
        <v>0</v>
      </c>
      <c r="F56" s="3">
        <f>_xlfn.XLOOKUP(D56,'Liste '!$V$2:$V$168,'Liste '!$Y$2:$Y$168,"-",0)</f>
        <v>0</v>
      </c>
      <c r="H56" s="3">
        <f t="shared" si="5"/>
        <v>0</v>
      </c>
      <c r="I56" s="3">
        <f t="shared" si="3"/>
        <v>0</v>
      </c>
      <c r="J56" s="3">
        <f t="shared" si="4"/>
        <v>100000</v>
      </c>
      <c r="K56" s="43">
        <f t="shared" si="0"/>
        <v>100000</v>
      </c>
      <c r="M56">
        <f t="shared" si="1"/>
        <v>0</v>
      </c>
      <c r="N56" s="44"/>
      <c r="O56" s="44"/>
      <c r="P56" s="44"/>
      <c r="R56">
        <f t="shared" si="2"/>
        <v>0</v>
      </c>
    </row>
    <row r="57" spans="3:18">
      <c r="C57">
        <f>_xlfn.XLOOKUP(D57,'Liste '!$V$2:$V$168,'Liste '!$W$2:$W$168,"-",0)</f>
        <v>0</v>
      </c>
      <c r="E57">
        <f>_xlfn.XLOOKUP(D57,'Liste '!$V$2:$V$168,'Liste '!$X$2:$X$168,"-",0)</f>
        <v>0</v>
      </c>
      <c r="F57" s="3">
        <f>_xlfn.XLOOKUP(D57,'Liste '!$V$2:$V$168,'Liste '!$Y$2:$Y$168,"-",0)</f>
        <v>0</v>
      </c>
      <c r="H57" s="3">
        <f t="shared" si="5"/>
        <v>0</v>
      </c>
      <c r="I57" s="3">
        <f t="shared" si="3"/>
        <v>0</v>
      </c>
      <c r="J57" s="3">
        <f t="shared" si="4"/>
        <v>100000</v>
      </c>
      <c r="K57" s="43">
        <f t="shared" si="0"/>
        <v>100000</v>
      </c>
      <c r="M57">
        <f t="shared" si="1"/>
        <v>0</v>
      </c>
      <c r="N57" s="44"/>
      <c r="O57" s="44"/>
      <c r="P57" s="44"/>
      <c r="R57">
        <f t="shared" si="2"/>
        <v>0</v>
      </c>
    </row>
    <row r="58" spans="3:18">
      <c r="C58">
        <f>_xlfn.XLOOKUP(D58,'Liste '!$V$2:$V$168,'Liste '!$W$2:$W$168,"-",0)</f>
        <v>0</v>
      </c>
      <c r="E58">
        <f>_xlfn.XLOOKUP(D58,'Liste '!$V$2:$V$168,'Liste '!$X$2:$X$168,"-",0)</f>
        <v>0</v>
      </c>
      <c r="F58" s="3">
        <f>_xlfn.XLOOKUP(D58,'Liste '!$V$2:$V$168,'Liste '!$Y$2:$Y$168,"-",0)</f>
        <v>0</v>
      </c>
      <c r="H58" s="3">
        <f t="shared" si="5"/>
        <v>0</v>
      </c>
      <c r="I58" s="3">
        <f t="shared" si="3"/>
        <v>0</v>
      </c>
      <c r="J58" s="3">
        <f t="shared" si="4"/>
        <v>100000</v>
      </c>
      <c r="K58" s="43">
        <f t="shared" si="0"/>
        <v>100000</v>
      </c>
      <c r="M58">
        <f t="shared" si="1"/>
        <v>0</v>
      </c>
      <c r="N58" s="44"/>
      <c r="O58" s="44"/>
      <c r="P58" s="44"/>
      <c r="R58">
        <f t="shared" si="2"/>
        <v>0</v>
      </c>
    </row>
    <row r="59" spans="3:18">
      <c r="C59">
        <f>_xlfn.XLOOKUP(D59,'Liste '!$V$2:$V$168,'Liste '!$W$2:$W$168,"-",0)</f>
        <v>0</v>
      </c>
      <c r="E59">
        <f>_xlfn.XLOOKUP(D59,'Liste '!$V$2:$V$168,'Liste '!$X$2:$X$168,"-",0)</f>
        <v>0</v>
      </c>
      <c r="F59" s="3">
        <f>_xlfn.XLOOKUP(D59,'Liste '!$V$2:$V$168,'Liste '!$Y$2:$Y$168,"-",0)</f>
        <v>0</v>
      </c>
      <c r="H59" s="3">
        <f t="shared" si="5"/>
        <v>0</v>
      </c>
      <c r="I59" s="3">
        <f t="shared" si="3"/>
        <v>0</v>
      </c>
      <c r="J59" s="3">
        <f t="shared" si="4"/>
        <v>100000</v>
      </c>
      <c r="K59" s="43">
        <f t="shared" si="0"/>
        <v>100000</v>
      </c>
      <c r="M59">
        <f t="shared" si="1"/>
        <v>0</v>
      </c>
      <c r="N59" s="44"/>
      <c r="O59" s="44"/>
      <c r="P59" s="44"/>
      <c r="R59">
        <f t="shared" si="2"/>
        <v>0</v>
      </c>
    </row>
    <row r="60" spans="3:18">
      <c r="C60">
        <f>_xlfn.XLOOKUP(D60,'Liste '!$V$2:$V$168,'Liste '!$W$2:$W$168,"-",0)</f>
        <v>0</v>
      </c>
      <c r="E60">
        <f>_xlfn.XLOOKUP(D60,'Liste '!$V$2:$V$168,'Liste '!$X$2:$X$168,"-",0)</f>
        <v>0</v>
      </c>
      <c r="F60" s="3">
        <f>_xlfn.XLOOKUP(D60,'Liste '!$V$2:$V$168,'Liste '!$Y$2:$Y$168,"-",0)</f>
        <v>0</v>
      </c>
      <c r="H60" s="3">
        <f t="shared" si="5"/>
        <v>0</v>
      </c>
      <c r="I60" s="3">
        <f t="shared" si="3"/>
        <v>0</v>
      </c>
      <c r="J60" s="3">
        <f t="shared" si="4"/>
        <v>100000</v>
      </c>
      <c r="K60" s="43">
        <f t="shared" si="0"/>
        <v>100000</v>
      </c>
      <c r="M60">
        <f t="shared" si="1"/>
        <v>0</v>
      </c>
      <c r="N60" s="44"/>
      <c r="O60" s="44"/>
      <c r="P60" s="44"/>
      <c r="R60">
        <f t="shared" si="2"/>
        <v>0</v>
      </c>
    </row>
    <row r="61" spans="3:18">
      <c r="C61">
        <f>_xlfn.XLOOKUP(D61,'Liste '!$V$2:$V$168,'Liste '!$W$2:$W$168,"-",0)</f>
        <v>0</v>
      </c>
      <c r="E61">
        <f>_xlfn.XLOOKUP(D61,'Liste '!$V$2:$V$168,'Liste '!$X$2:$X$168,"-",0)</f>
        <v>0</v>
      </c>
      <c r="F61" s="3">
        <f>_xlfn.XLOOKUP(D61,'Liste '!$V$2:$V$168,'Liste '!$Y$2:$Y$168,"-",0)</f>
        <v>0</v>
      </c>
      <c r="H61" s="3">
        <f t="shared" si="5"/>
        <v>0</v>
      </c>
      <c r="I61" s="3">
        <f t="shared" si="3"/>
        <v>0</v>
      </c>
      <c r="J61" s="3">
        <f t="shared" si="4"/>
        <v>100000</v>
      </c>
      <c r="K61" s="43">
        <f t="shared" si="0"/>
        <v>100000</v>
      </c>
      <c r="M61">
        <f t="shared" si="1"/>
        <v>0</v>
      </c>
      <c r="N61" s="44"/>
      <c r="O61" s="44"/>
      <c r="P61" s="44"/>
      <c r="R61">
        <f t="shared" si="2"/>
        <v>0</v>
      </c>
    </row>
    <row r="62" spans="3:18">
      <c r="C62">
        <f>_xlfn.XLOOKUP(D62,'Liste '!$V$2:$V$168,'Liste '!$W$2:$W$168,"-",0)</f>
        <v>0</v>
      </c>
      <c r="E62">
        <f>_xlfn.XLOOKUP(D62,'Liste '!$V$2:$V$168,'Liste '!$X$2:$X$168,"-",0)</f>
        <v>0</v>
      </c>
      <c r="F62" s="3">
        <f>_xlfn.XLOOKUP(D62,'Liste '!$V$2:$V$168,'Liste '!$Y$2:$Y$168,"-",0)</f>
        <v>0</v>
      </c>
      <c r="H62" s="3">
        <f t="shared" si="5"/>
        <v>0</v>
      </c>
      <c r="I62" s="3">
        <f t="shared" si="3"/>
        <v>0</v>
      </c>
      <c r="J62" s="3">
        <f t="shared" si="4"/>
        <v>100000</v>
      </c>
      <c r="K62" s="43">
        <f t="shared" si="0"/>
        <v>100000</v>
      </c>
      <c r="M62">
        <f t="shared" si="1"/>
        <v>0</v>
      </c>
      <c r="N62" s="44"/>
      <c r="O62" s="44"/>
      <c r="P62" s="44"/>
      <c r="R62">
        <f t="shared" si="2"/>
        <v>0</v>
      </c>
    </row>
    <row r="63" spans="3:18">
      <c r="C63">
        <f>_xlfn.XLOOKUP(D63,'Liste '!$V$2:$V$168,'Liste '!$W$2:$W$168,"-",0)</f>
        <v>0</v>
      </c>
      <c r="E63">
        <f>_xlfn.XLOOKUP(D63,'Liste '!$V$2:$V$168,'Liste '!$X$2:$X$168,"-",0)</f>
        <v>0</v>
      </c>
      <c r="F63" s="3">
        <f>_xlfn.XLOOKUP(D63,'Liste '!$V$2:$V$168,'Liste '!$Y$2:$Y$168,"-",0)</f>
        <v>0</v>
      </c>
      <c r="H63" s="3">
        <f t="shared" si="5"/>
        <v>0</v>
      </c>
      <c r="I63" s="3">
        <f t="shared" si="3"/>
        <v>0</v>
      </c>
      <c r="J63" s="3">
        <f t="shared" si="4"/>
        <v>100000</v>
      </c>
      <c r="K63" s="43">
        <f t="shared" si="0"/>
        <v>100000</v>
      </c>
      <c r="M63">
        <f t="shared" si="1"/>
        <v>0</v>
      </c>
      <c r="N63" s="44"/>
      <c r="O63" s="44"/>
      <c r="P63" s="44"/>
      <c r="R63">
        <f t="shared" si="2"/>
        <v>0</v>
      </c>
    </row>
    <row r="64" spans="3:18">
      <c r="C64">
        <f>_xlfn.XLOOKUP(D64,'Liste '!$V$2:$V$168,'Liste '!$W$2:$W$168,"-",0)</f>
        <v>0</v>
      </c>
      <c r="E64">
        <f>_xlfn.XLOOKUP(D64,'Liste '!$V$2:$V$168,'Liste '!$X$2:$X$168,"-",0)</f>
        <v>0</v>
      </c>
      <c r="F64" s="3">
        <f>_xlfn.XLOOKUP(D64,'Liste '!$V$2:$V$168,'Liste '!$Y$2:$Y$168,"-",0)</f>
        <v>0</v>
      </c>
      <c r="H64" s="3">
        <f t="shared" si="5"/>
        <v>0</v>
      </c>
      <c r="I64" s="3">
        <f t="shared" si="3"/>
        <v>0</v>
      </c>
      <c r="J64" s="3">
        <f t="shared" si="4"/>
        <v>100000</v>
      </c>
      <c r="K64" s="43">
        <f t="shared" si="0"/>
        <v>100000</v>
      </c>
      <c r="M64">
        <f t="shared" si="1"/>
        <v>0</v>
      </c>
      <c r="N64" s="44"/>
      <c r="O64" s="44"/>
      <c r="P64" s="44"/>
      <c r="R64">
        <f t="shared" si="2"/>
        <v>0</v>
      </c>
    </row>
    <row r="65" spans="1:20">
      <c r="A65" s="52"/>
      <c r="B65" s="52"/>
      <c r="C65" s="52">
        <f>_xlfn.XLOOKUP(D65,'Liste '!$H$2:$H$168,'Liste '!$I$2:$I$168,"-",0)</f>
        <v>0</v>
      </c>
      <c r="D65" s="53"/>
      <c r="E65" s="54" t="s">
        <v>80</v>
      </c>
      <c r="F65" s="55"/>
      <c r="G65" s="52"/>
      <c r="H65" s="55">
        <f>SUM(H34:H64)</f>
        <v>0</v>
      </c>
      <c r="I65" s="55"/>
      <c r="J65" s="55"/>
      <c r="K65" s="56"/>
      <c r="L65" s="52"/>
      <c r="M65" s="52"/>
      <c r="N65" s="57"/>
      <c r="O65" s="57"/>
      <c r="P65" s="57"/>
      <c r="Q65" s="52"/>
      <c r="R65" s="52"/>
      <c r="S65" s="52"/>
      <c r="T65" s="86"/>
    </row>
    <row r="66" spans="1:20">
      <c r="C66">
        <f>_xlfn.XLOOKUP(D66,'Liste '!$V$2:$V$168,'Liste '!$W$2:$W$168,"-",0)</f>
        <v>0</v>
      </c>
      <c r="E66">
        <f>_xlfn.XLOOKUP(D66,'Liste '!$V$2:$V$168,'Liste '!$X$2:$X$168,"-",0)</f>
        <v>0</v>
      </c>
      <c r="F66" s="3">
        <f>_xlfn.XLOOKUP(D66,'Liste '!$V$2:$V$168,'Liste '!$Y$2:$Y$168,"-",0)</f>
        <v>0</v>
      </c>
      <c r="H66" s="3">
        <f t="shared" si="5"/>
        <v>0</v>
      </c>
      <c r="I66" s="3">
        <f>I64+H66</f>
        <v>0</v>
      </c>
      <c r="J66" s="3">
        <f>K64</f>
        <v>100000</v>
      </c>
      <c r="K66" s="43">
        <f t="shared" ref="K66:K131" si="6">J66-I66</f>
        <v>100000</v>
      </c>
      <c r="M66">
        <f t="shared" ref="M66:M131" si="7">L66-G66</f>
        <v>0</v>
      </c>
      <c r="N66" s="44"/>
      <c r="O66" s="44"/>
      <c r="P66" s="44"/>
      <c r="R66">
        <f t="shared" ref="R66:R131" si="8">N66-O66</f>
        <v>0</v>
      </c>
    </row>
    <row r="67" spans="1:20">
      <c r="C67">
        <f>_xlfn.XLOOKUP(D67,'Liste '!$V$2:$V$168,'Liste '!$W$2:$W$168,"-",0)</f>
        <v>0</v>
      </c>
      <c r="E67">
        <f>_xlfn.XLOOKUP(D67,'Liste '!$V$2:$V$168,'Liste '!$X$2:$X$168,"-",0)</f>
        <v>0</v>
      </c>
      <c r="F67" s="3">
        <f>_xlfn.XLOOKUP(D67,'Liste '!$V$2:$V$168,'Liste '!$Y$2:$Y$168,"-",0)</f>
        <v>0</v>
      </c>
      <c r="H67" s="3">
        <f t="shared" si="5"/>
        <v>0</v>
      </c>
      <c r="I67" s="3">
        <f t="shared" si="3"/>
        <v>0</v>
      </c>
      <c r="J67" s="3">
        <f t="shared" si="4"/>
        <v>100000</v>
      </c>
      <c r="K67" s="43">
        <f t="shared" si="6"/>
        <v>100000</v>
      </c>
      <c r="M67">
        <f t="shared" si="7"/>
        <v>0</v>
      </c>
      <c r="N67" s="44"/>
      <c r="O67" s="44"/>
      <c r="P67" s="44"/>
      <c r="R67">
        <f t="shared" si="8"/>
        <v>0</v>
      </c>
    </row>
    <row r="68" spans="1:20">
      <c r="C68">
        <f>_xlfn.XLOOKUP(D68,'Liste '!$V$2:$V$168,'Liste '!$W$2:$W$168,"-",0)</f>
        <v>0</v>
      </c>
      <c r="E68">
        <f>_xlfn.XLOOKUP(D68,'Liste '!$V$2:$V$168,'Liste '!$X$2:$X$168,"-",0)</f>
        <v>0</v>
      </c>
      <c r="F68" s="3">
        <f>_xlfn.XLOOKUP(D68,'Liste '!$V$2:$V$168,'Liste '!$Y$2:$Y$168,"-",0)</f>
        <v>0</v>
      </c>
      <c r="H68" s="3">
        <f t="shared" si="5"/>
        <v>0</v>
      </c>
      <c r="I68" s="3">
        <f t="shared" ref="I68:I133" si="9">I67+H68</f>
        <v>0</v>
      </c>
      <c r="J68" s="3">
        <f t="shared" ref="J68:J133" si="10">K67</f>
        <v>100000</v>
      </c>
      <c r="K68" s="43">
        <f t="shared" si="6"/>
        <v>100000</v>
      </c>
      <c r="M68">
        <f t="shared" si="7"/>
        <v>0</v>
      </c>
      <c r="N68" s="44"/>
      <c r="O68" s="44"/>
      <c r="P68" s="44"/>
      <c r="R68">
        <f t="shared" si="8"/>
        <v>0</v>
      </c>
    </row>
    <row r="69" spans="1:20">
      <c r="C69">
        <f>_xlfn.XLOOKUP(D69,'Liste '!$V$2:$V$168,'Liste '!$W$2:$W$168,"-",0)</f>
        <v>0</v>
      </c>
      <c r="E69">
        <f>_xlfn.XLOOKUP(D69,'Liste '!$V$2:$V$168,'Liste '!$X$2:$X$168,"-",0)</f>
        <v>0</v>
      </c>
      <c r="F69" s="3">
        <f>_xlfn.XLOOKUP(D69,'Liste '!$V$2:$V$168,'Liste '!$Y$2:$Y$168,"-",0)</f>
        <v>0</v>
      </c>
      <c r="H69" s="3">
        <f t="shared" ref="H69:H134" si="11">F69*G69</f>
        <v>0</v>
      </c>
      <c r="I69" s="3">
        <f t="shared" si="9"/>
        <v>0</v>
      </c>
      <c r="J69" s="3">
        <f t="shared" si="10"/>
        <v>100000</v>
      </c>
      <c r="K69" s="43">
        <f t="shared" si="6"/>
        <v>100000</v>
      </c>
      <c r="M69">
        <f t="shared" si="7"/>
        <v>0</v>
      </c>
      <c r="N69" s="44"/>
      <c r="O69" s="44"/>
      <c r="P69" s="44"/>
      <c r="R69">
        <f t="shared" si="8"/>
        <v>0</v>
      </c>
    </row>
    <row r="70" spans="1:20">
      <c r="C70">
        <f>_xlfn.XLOOKUP(D70,'Liste '!$V$2:$V$168,'Liste '!$W$2:$W$168,"-",0)</f>
        <v>0</v>
      </c>
      <c r="E70">
        <f>_xlfn.XLOOKUP(D70,'Liste '!$V$2:$V$168,'Liste '!$X$2:$X$168,"-",0)</f>
        <v>0</v>
      </c>
      <c r="F70" s="3">
        <f>_xlfn.XLOOKUP(D70,'Liste '!$V$2:$V$168,'Liste '!$Y$2:$Y$168,"-",0)</f>
        <v>0</v>
      </c>
      <c r="H70" s="3">
        <f t="shared" si="11"/>
        <v>0</v>
      </c>
      <c r="I70" s="3">
        <f t="shared" si="9"/>
        <v>0</v>
      </c>
      <c r="J70" s="3">
        <f t="shared" si="10"/>
        <v>100000</v>
      </c>
      <c r="K70" s="43">
        <f t="shared" si="6"/>
        <v>100000</v>
      </c>
      <c r="M70">
        <f t="shared" si="7"/>
        <v>0</v>
      </c>
      <c r="N70" s="44"/>
      <c r="O70" s="44"/>
      <c r="P70" s="44"/>
      <c r="R70">
        <f t="shared" si="8"/>
        <v>0</v>
      </c>
    </row>
    <row r="71" spans="1:20">
      <c r="C71">
        <f>_xlfn.XLOOKUP(D71,'Liste '!$V$2:$V$168,'Liste '!$W$2:$W$168,"-",0)</f>
        <v>0</v>
      </c>
      <c r="E71">
        <f>_xlfn.XLOOKUP(D71,'Liste '!$V$2:$V$168,'Liste '!$X$2:$X$168,"-",0)</f>
        <v>0</v>
      </c>
      <c r="F71" s="3">
        <f>_xlfn.XLOOKUP(D71,'Liste '!$V$2:$V$168,'Liste '!$Y$2:$Y$168,"-",0)</f>
        <v>0</v>
      </c>
      <c r="H71" s="3">
        <f t="shared" si="11"/>
        <v>0</v>
      </c>
      <c r="I71" s="3">
        <f t="shared" si="9"/>
        <v>0</v>
      </c>
      <c r="J71" s="3">
        <f t="shared" si="10"/>
        <v>100000</v>
      </c>
      <c r="K71" s="43">
        <f t="shared" si="6"/>
        <v>100000</v>
      </c>
      <c r="M71">
        <f t="shared" si="7"/>
        <v>0</v>
      </c>
      <c r="N71" s="44"/>
      <c r="O71" s="44"/>
      <c r="P71" s="44"/>
      <c r="R71">
        <f t="shared" si="8"/>
        <v>0</v>
      </c>
    </row>
    <row r="72" spans="1:20">
      <c r="C72">
        <f>_xlfn.XLOOKUP(D72,'Liste '!$V$2:$V$168,'Liste '!$W$2:$W$168,"-",0)</f>
        <v>0</v>
      </c>
      <c r="E72">
        <f>_xlfn.XLOOKUP(D72,'Liste '!$V$2:$V$168,'Liste '!$X$2:$X$168,"-",0)</f>
        <v>0</v>
      </c>
      <c r="F72" s="3">
        <f>_xlfn.XLOOKUP(D72,'Liste '!$V$2:$V$168,'Liste '!$Y$2:$Y$168,"-",0)</f>
        <v>0</v>
      </c>
      <c r="H72" s="3">
        <f t="shared" si="11"/>
        <v>0</v>
      </c>
      <c r="I72" s="3">
        <f t="shared" si="9"/>
        <v>0</v>
      </c>
      <c r="J72" s="3">
        <f t="shared" si="10"/>
        <v>100000</v>
      </c>
      <c r="K72" s="43">
        <f t="shared" si="6"/>
        <v>100000</v>
      </c>
      <c r="M72">
        <f t="shared" si="7"/>
        <v>0</v>
      </c>
      <c r="N72" s="44"/>
      <c r="O72" s="44"/>
      <c r="P72" s="44"/>
      <c r="R72">
        <f t="shared" si="8"/>
        <v>0</v>
      </c>
    </row>
    <row r="73" spans="1:20">
      <c r="C73">
        <f>_xlfn.XLOOKUP(D73,'Liste '!$V$2:$V$168,'Liste '!$W$2:$W$168,"-",0)</f>
        <v>0</v>
      </c>
      <c r="E73">
        <f>_xlfn.XLOOKUP(D73,'Liste '!$V$2:$V$168,'Liste '!$X$2:$X$168,"-",0)</f>
        <v>0</v>
      </c>
      <c r="F73" s="3">
        <f>_xlfn.XLOOKUP(D73,'Liste '!$V$2:$V$168,'Liste '!$Y$2:$Y$168,"-",0)</f>
        <v>0</v>
      </c>
      <c r="H73" s="3">
        <f t="shared" si="11"/>
        <v>0</v>
      </c>
      <c r="I73" s="3">
        <f t="shared" si="9"/>
        <v>0</v>
      </c>
      <c r="J73" s="3">
        <f t="shared" si="10"/>
        <v>100000</v>
      </c>
      <c r="K73" s="43">
        <f t="shared" si="6"/>
        <v>100000</v>
      </c>
      <c r="M73">
        <f t="shared" si="7"/>
        <v>0</v>
      </c>
      <c r="N73" s="44"/>
      <c r="O73" s="44"/>
      <c r="P73" s="44"/>
      <c r="R73">
        <f t="shared" si="8"/>
        <v>0</v>
      </c>
    </row>
    <row r="74" spans="1:20">
      <c r="C74">
        <f>_xlfn.XLOOKUP(D74,'Liste '!$V$2:$V$168,'Liste '!$W$2:$W$168,"-",0)</f>
        <v>0</v>
      </c>
      <c r="E74">
        <f>_xlfn.XLOOKUP(D74,'Liste '!$V$2:$V$168,'Liste '!$X$2:$X$168,"-",0)</f>
        <v>0</v>
      </c>
      <c r="F74" s="3">
        <f>_xlfn.XLOOKUP(D74,'Liste '!$V$2:$V$168,'Liste '!$Y$2:$Y$168,"-",0)</f>
        <v>0</v>
      </c>
      <c r="H74" s="3">
        <f t="shared" si="11"/>
        <v>0</v>
      </c>
      <c r="I74" s="3">
        <f t="shared" si="9"/>
        <v>0</v>
      </c>
      <c r="J74" s="3">
        <f t="shared" si="10"/>
        <v>100000</v>
      </c>
      <c r="K74" s="43">
        <f t="shared" si="6"/>
        <v>100000</v>
      </c>
      <c r="M74">
        <f t="shared" si="7"/>
        <v>0</v>
      </c>
      <c r="N74" s="44"/>
      <c r="O74" s="44"/>
      <c r="P74" s="44"/>
      <c r="R74">
        <f t="shared" si="8"/>
        <v>0</v>
      </c>
    </row>
    <row r="75" spans="1:20">
      <c r="C75">
        <f>_xlfn.XLOOKUP(D75,'Liste '!$V$2:$V$168,'Liste '!$W$2:$W$168,"-",0)</f>
        <v>0</v>
      </c>
      <c r="E75">
        <f>_xlfn.XLOOKUP(D75,'Liste '!$V$2:$V$168,'Liste '!$X$2:$X$168,"-",0)</f>
        <v>0</v>
      </c>
      <c r="F75" s="3">
        <f>_xlfn.XLOOKUP(D75,'Liste '!$V$2:$V$168,'Liste '!$Y$2:$Y$168,"-",0)</f>
        <v>0</v>
      </c>
      <c r="H75" s="3">
        <f t="shared" si="11"/>
        <v>0</v>
      </c>
      <c r="I75" s="3">
        <f t="shared" si="9"/>
        <v>0</v>
      </c>
      <c r="J75" s="3">
        <f t="shared" si="10"/>
        <v>100000</v>
      </c>
      <c r="K75" s="43">
        <f t="shared" si="6"/>
        <v>100000</v>
      </c>
      <c r="M75">
        <f t="shared" si="7"/>
        <v>0</v>
      </c>
      <c r="N75" s="44"/>
      <c r="O75" s="44"/>
      <c r="P75" s="44"/>
      <c r="R75">
        <f t="shared" si="8"/>
        <v>0</v>
      </c>
    </row>
    <row r="76" spans="1:20">
      <c r="C76">
        <f>_xlfn.XLOOKUP(D76,'Liste '!$V$2:$V$168,'Liste '!$W$2:$W$168,"-",0)</f>
        <v>0</v>
      </c>
      <c r="E76">
        <f>_xlfn.XLOOKUP(D76,'Liste '!$V$2:$V$168,'Liste '!$X$2:$X$168,"-",0)</f>
        <v>0</v>
      </c>
      <c r="F76" s="3">
        <f>_xlfn.XLOOKUP(D76,'Liste '!$V$2:$V$168,'Liste '!$Y$2:$Y$168,"-",0)</f>
        <v>0</v>
      </c>
      <c r="H76" s="3">
        <f t="shared" si="11"/>
        <v>0</v>
      </c>
      <c r="I76" s="3">
        <f t="shared" si="9"/>
        <v>0</v>
      </c>
      <c r="J76" s="3">
        <f t="shared" si="10"/>
        <v>100000</v>
      </c>
      <c r="K76" s="43">
        <f t="shared" si="6"/>
        <v>100000</v>
      </c>
      <c r="M76">
        <f t="shared" si="7"/>
        <v>0</v>
      </c>
      <c r="N76" s="44"/>
      <c r="O76" s="44"/>
      <c r="P76" s="44"/>
      <c r="R76">
        <f t="shared" si="8"/>
        <v>0</v>
      </c>
    </row>
    <row r="77" spans="1:20">
      <c r="C77">
        <f>_xlfn.XLOOKUP(D77,'Liste '!$V$2:$V$168,'Liste '!$W$2:$W$168,"-",0)</f>
        <v>0</v>
      </c>
      <c r="E77">
        <f>_xlfn.XLOOKUP(D77,'Liste '!$V$2:$V$168,'Liste '!$X$2:$X$168,"-",0)</f>
        <v>0</v>
      </c>
      <c r="F77" s="3">
        <f>_xlfn.XLOOKUP(D77,'Liste '!$V$2:$V$168,'Liste '!$Y$2:$Y$168,"-",0)</f>
        <v>0</v>
      </c>
      <c r="H77" s="3">
        <f t="shared" si="11"/>
        <v>0</v>
      </c>
      <c r="I77" s="3">
        <f t="shared" si="9"/>
        <v>0</v>
      </c>
      <c r="J77" s="3">
        <f t="shared" si="10"/>
        <v>100000</v>
      </c>
      <c r="K77" s="43">
        <f t="shared" si="6"/>
        <v>100000</v>
      </c>
      <c r="M77">
        <f t="shared" si="7"/>
        <v>0</v>
      </c>
      <c r="N77" s="44"/>
      <c r="O77" s="44"/>
      <c r="P77" s="44"/>
      <c r="R77">
        <f t="shared" si="8"/>
        <v>0</v>
      </c>
    </row>
    <row r="78" spans="1:20">
      <c r="C78">
        <f>_xlfn.XLOOKUP(D78,'Liste '!$V$2:$V$168,'Liste '!$W$2:$W$168,"-",0)</f>
        <v>0</v>
      </c>
      <c r="E78">
        <f>_xlfn.XLOOKUP(D78,'Liste '!$V$2:$V$168,'Liste '!$X$2:$X$168,"-",0)</f>
        <v>0</v>
      </c>
      <c r="F78" s="3">
        <f>_xlfn.XLOOKUP(D78,'Liste '!$V$2:$V$168,'Liste '!$Y$2:$Y$168,"-",0)</f>
        <v>0</v>
      </c>
      <c r="H78" s="3">
        <f t="shared" si="11"/>
        <v>0</v>
      </c>
      <c r="I78" s="3">
        <f t="shared" si="9"/>
        <v>0</v>
      </c>
      <c r="J78" s="3">
        <f t="shared" si="10"/>
        <v>100000</v>
      </c>
      <c r="K78" s="43">
        <f t="shared" si="6"/>
        <v>100000</v>
      </c>
      <c r="M78">
        <f t="shared" si="7"/>
        <v>0</v>
      </c>
      <c r="N78" s="44"/>
      <c r="O78" s="44"/>
      <c r="P78" s="44"/>
      <c r="R78">
        <f t="shared" si="8"/>
        <v>0</v>
      </c>
    </row>
    <row r="79" spans="1:20">
      <c r="C79">
        <f>_xlfn.XLOOKUP(D79,'Liste '!$V$2:$V$168,'Liste '!$W$2:$W$168,"-",0)</f>
        <v>0</v>
      </c>
      <c r="E79">
        <f>_xlfn.XLOOKUP(D79,'Liste '!$V$2:$V$168,'Liste '!$X$2:$X$168,"-",0)</f>
        <v>0</v>
      </c>
      <c r="F79" s="3">
        <f>_xlfn.XLOOKUP(D79,'Liste '!$V$2:$V$168,'Liste '!$Y$2:$Y$168,"-",0)</f>
        <v>0</v>
      </c>
      <c r="H79" s="3">
        <f t="shared" si="11"/>
        <v>0</v>
      </c>
      <c r="I79" s="3">
        <f t="shared" si="9"/>
        <v>0</v>
      </c>
      <c r="J79" s="3">
        <f t="shared" si="10"/>
        <v>100000</v>
      </c>
      <c r="K79" s="43">
        <f t="shared" si="6"/>
        <v>100000</v>
      </c>
      <c r="M79">
        <f t="shared" si="7"/>
        <v>0</v>
      </c>
      <c r="N79" s="44"/>
      <c r="O79" s="44"/>
      <c r="P79" s="44"/>
      <c r="R79">
        <f t="shared" si="8"/>
        <v>0</v>
      </c>
    </row>
    <row r="80" spans="1:20">
      <c r="C80">
        <f>_xlfn.XLOOKUP(D80,'Liste '!$V$2:$V$168,'Liste '!$W$2:$W$168,"-",0)</f>
        <v>0</v>
      </c>
      <c r="E80">
        <f>_xlfn.XLOOKUP(D80,'Liste '!$V$2:$V$168,'Liste '!$X$2:$X$168,"-",0)</f>
        <v>0</v>
      </c>
      <c r="F80" s="3">
        <f>_xlfn.XLOOKUP(D80,'Liste '!$V$2:$V$168,'Liste '!$Y$2:$Y$168,"-",0)</f>
        <v>0</v>
      </c>
      <c r="H80" s="3">
        <f t="shared" si="11"/>
        <v>0</v>
      </c>
      <c r="I80" s="3">
        <f t="shared" si="9"/>
        <v>0</v>
      </c>
      <c r="J80" s="3">
        <f t="shared" si="10"/>
        <v>100000</v>
      </c>
      <c r="K80" s="43">
        <f t="shared" si="6"/>
        <v>100000</v>
      </c>
      <c r="M80">
        <f t="shared" si="7"/>
        <v>0</v>
      </c>
      <c r="N80" s="44"/>
      <c r="O80" s="44"/>
      <c r="P80" s="44"/>
      <c r="R80">
        <f t="shared" si="8"/>
        <v>0</v>
      </c>
    </row>
    <row r="81" spans="3:18">
      <c r="C81">
        <f>_xlfn.XLOOKUP(D81,'Liste '!$V$2:$V$168,'Liste '!$W$2:$W$168,"-",0)</f>
        <v>0</v>
      </c>
      <c r="E81">
        <f>_xlfn.XLOOKUP(D81,'Liste '!$V$2:$V$168,'Liste '!$X$2:$X$168,"-",0)</f>
        <v>0</v>
      </c>
      <c r="F81" s="3">
        <f>_xlfn.XLOOKUP(D81,'Liste '!$V$2:$V$168,'Liste '!$Y$2:$Y$168,"-",0)</f>
        <v>0</v>
      </c>
      <c r="H81" s="3">
        <f t="shared" si="11"/>
        <v>0</v>
      </c>
      <c r="I81" s="3">
        <f t="shared" si="9"/>
        <v>0</v>
      </c>
      <c r="J81" s="3">
        <f t="shared" si="10"/>
        <v>100000</v>
      </c>
      <c r="K81" s="43">
        <f t="shared" si="6"/>
        <v>100000</v>
      </c>
      <c r="M81">
        <f t="shared" si="7"/>
        <v>0</v>
      </c>
      <c r="N81" s="44"/>
      <c r="O81" s="44"/>
      <c r="P81" s="44"/>
      <c r="R81">
        <f t="shared" si="8"/>
        <v>0</v>
      </c>
    </row>
    <row r="82" spans="3:18">
      <c r="C82">
        <f>_xlfn.XLOOKUP(D82,'Liste '!$V$2:$V$168,'Liste '!$W$2:$W$168,"-",0)</f>
        <v>0</v>
      </c>
      <c r="E82">
        <f>_xlfn.XLOOKUP(D82,'Liste '!$V$2:$V$168,'Liste '!$X$2:$X$168,"-",0)</f>
        <v>0</v>
      </c>
      <c r="F82" s="3">
        <f>_xlfn.XLOOKUP(D82,'Liste '!$V$2:$V$168,'Liste '!$Y$2:$Y$168,"-",0)</f>
        <v>0</v>
      </c>
      <c r="H82" s="3">
        <f t="shared" si="11"/>
        <v>0</v>
      </c>
      <c r="I82" s="3">
        <f t="shared" si="9"/>
        <v>0</v>
      </c>
      <c r="J82" s="3">
        <f t="shared" si="10"/>
        <v>100000</v>
      </c>
      <c r="K82" s="43">
        <f t="shared" si="6"/>
        <v>100000</v>
      </c>
      <c r="M82">
        <f t="shared" si="7"/>
        <v>0</v>
      </c>
      <c r="N82" s="44"/>
      <c r="O82" s="44"/>
      <c r="P82" s="44"/>
      <c r="R82">
        <f t="shared" si="8"/>
        <v>0</v>
      </c>
    </row>
    <row r="83" spans="3:18">
      <c r="C83">
        <f>_xlfn.XLOOKUP(D83,'Liste '!$V$2:$V$168,'Liste '!$W$2:$W$168,"-",0)</f>
        <v>0</v>
      </c>
      <c r="E83">
        <f>_xlfn.XLOOKUP(D83,'Liste '!$V$2:$V$168,'Liste '!$X$2:$X$168,"-",0)</f>
        <v>0</v>
      </c>
      <c r="F83" s="3">
        <f>_xlfn.XLOOKUP(D83,'Liste '!$V$2:$V$168,'Liste '!$Y$2:$Y$168,"-",0)</f>
        <v>0</v>
      </c>
      <c r="H83" s="3">
        <f t="shared" si="11"/>
        <v>0</v>
      </c>
      <c r="I83" s="3">
        <f t="shared" si="9"/>
        <v>0</v>
      </c>
      <c r="J83" s="3">
        <f t="shared" si="10"/>
        <v>100000</v>
      </c>
      <c r="K83" s="43">
        <f t="shared" si="6"/>
        <v>100000</v>
      </c>
      <c r="M83">
        <f t="shared" si="7"/>
        <v>0</v>
      </c>
      <c r="N83" s="44"/>
      <c r="O83" s="44"/>
      <c r="P83" s="44"/>
      <c r="R83">
        <f t="shared" si="8"/>
        <v>0</v>
      </c>
    </row>
    <row r="84" spans="3:18">
      <c r="C84">
        <f>_xlfn.XLOOKUP(D84,'Liste '!$V$2:$V$168,'Liste '!$W$2:$W$168,"-",0)</f>
        <v>0</v>
      </c>
      <c r="E84">
        <f>_xlfn.XLOOKUP(D84,'Liste '!$V$2:$V$168,'Liste '!$X$2:$X$168,"-",0)</f>
        <v>0</v>
      </c>
      <c r="F84" s="3">
        <f>_xlfn.XLOOKUP(D84,'Liste '!$V$2:$V$168,'Liste '!$Y$2:$Y$168,"-",0)</f>
        <v>0</v>
      </c>
      <c r="H84" s="3">
        <f t="shared" si="11"/>
        <v>0</v>
      </c>
      <c r="I84" s="3">
        <f t="shared" si="9"/>
        <v>0</v>
      </c>
      <c r="J84" s="3">
        <f t="shared" si="10"/>
        <v>100000</v>
      </c>
      <c r="K84" s="43">
        <f t="shared" si="6"/>
        <v>100000</v>
      </c>
      <c r="M84">
        <f t="shared" si="7"/>
        <v>0</v>
      </c>
      <c r="N84" s="44"/>
      <c r="O84" s="44"/>
      <c r="P84" s="44"/>
      <c r="R84">
        <f t="shared" si="8"/>
        <v>0</v>
      </c>
    </row>
    <row r="85" spans="3:18">
      <c r="C85">
        <f>_xlfn.XLOOKUP(D85,'Liste '!$V$2:$V$168,'Liste '!$W$2:$W$168,"-",0)</f>
        <v>0</v>
      </c>
      <c r="E85">
        <f>_xlfn.XLOOKUP(D85,'Liste '!$V$2:$V$168,'Liste '!$X$2:$X$168,"-",0)</f>
        <v>0</v>
      </c>
      <c r="F85" s="3">
        <f>_xlfn.XLOOKUP(D85,'Liste '!$V$2:$V$168,'Liste '!$Y$2:$Y$168,"-",0)</f>
        <v>0</v>
      </c>
      <c r="H85" s="3">
        <f t="shared" si="11"/>
        <v>0</v>
      </c>
      <c r="I85" s="3">
        <f t="shared" si="9"/>
        <v>0</v>
      </c>
      <c r="J85" s="3">
        <f t="shared" si="10"/>
        <v>100000</v>
      </c>
      <c r="K85" s="43">
        <f t="shared" si="6"/>
        <v>100000</v>
      </c>
      <c r="M85">
        <f t="shared" si="7"/>
        <v>0</v>
      </c>
      <c r="N85" s="44"/>
      <c r="O85" s="44"/>
      <c r="P85" s="44"/>
      <c r="R85">
        <f t="shared" si="8"/>
        <v>0</v>
      </c>
    </row>
    <row r="86" spans="3:18">
      <c r="C86">
        <f>_xlfn.XLOOKUP(D86,'Liste '!$V$2:$V$168,'Liste '!$W$2:$W$168,"-",0)</f>
        <v>0</v>
      </c>
      <c r="E86">
        <f>_xlfn.XLOOKUP(D86,'Liste '!$V$2:$V$168,'Liste '!$X$2:$X$168,"-",0)</f>
        <v>0</v>
      </c>
      <c r="F86" s="3">
        <f>_xlfn.XLOOKUP(D86,'Liste '!$V$2:$V$168,'Liste '!$Y$2:$Y$168,"-",0)</f>
        <v>0</v>
      </c>
      <c r="H86" s="3">
        <f t="shared" si="11"/>
        <v>0</v>
      </c>
      <c r="I86" s="3">
        <f t="shared" si="9"/>
        <v>0</v>
      </c>
      <c r="J86" s="3">
        <f t="shared" si="10"/>
        <v>100000</v>
      </c>
      <c r="K86" s="43">
        <f t="shared" si="6"/>
        <v>100000</v>
      </c>
      <c r="M86">
        <f t="shared" si="7"/>
        <v>0</v>
      </c>
      <c r="N86" s="44"/>
      <c r="O86" s="44"/>
      <c r="P86" s="44"/>
      <c r="R86">
        <f t="shared" si="8"/>
        <v>0</v>
      </c>
    </row>
    <row r="87" spans="3:18">
      <c r="C87">
        <f>_xlfn.XLOOKUP(D87,'Liste '!$V$2:$V$168,'Liste '!$W$2:$W$168,"-",0)</f>
        <v>0</v>
      </c>
      <c r="E87">
        <f>_xlfn.XLOOKUP(D87,'Liste '!$V$2:$V$168,'Liste '!$X$2:$X$168,"-",0)</f>
        <v>0</v>
      </c>
      <c r="F87" s="3">
        <f>_xlfn.XLOOKUP(D87,'Liste '!$V$2:$V$168,'Liste '!$Y$2:$Y$168,"-",0)</f>
        <v>0</v>
      </c>
      <c r="H87" s="3">
        <f t="shared" si="11"/>
        <v>0</v>
      </c>
      <c r="I87" s="3">
        <f t="shared" si="9"/>
        <v>0</v>
      </c>
      <c r="J87" s="3">
        <f t="shared" si="10"/>
        <v>100000</v>
      </c>
      <c r="K87" s="43">
        <f t="shared" si="6"/>
        <v>100000</v>
      </c>
      <c r="M87">
        <f t="shared" si="7"/>
        <v>0</v>
      </c>
      <c r="N87" s="44"/>
      <c r="O87" s="44"/>
      <c r="P87" s="44"/>
      <c r="R87">
        <f t="shared" si="8"/>
        <v>0</v>
      </c>
    </row>
    <row r="88" spans="3:18">
      <c r="C88">
        <f>_xlfn.XLOOKUP(D88,'Liste '!$V$2:$V$168,'Liste '!$W$2:$W$168,"-",0)</f>
        <v>0</v>
      </c>
      <c r="E88">
        <f>_xlfn.XLOOKUP(D88,'Liste '!$V$2:$V$168,'Liste '!$X$2:$X$168,"-",0)</f>
        <v>0</v>
      </c>
      <c r="F88" s="3">
        <f>_xlfn.XLOOKUP(D88,'Liste '!$V$2:$V$168,'Liste '!$Y$2:$Y$168,"-",0)</f>
        <v>0</v>
      </c>
      <c r="H88" s="3">
        <f t="shared" si="11"/>
        <v>0</v>
      </c>
      <c r="I88" s="3">
        <f t="shared" si="9"/>
        <v>0</v>
      </c>
      <c r="J88" s="3">
        <f t="shared" si="10"/>
        <v>100000</v>
      </c>
      <c r="K88" s="43">
        <f t="shared" si="6"/>
        <v>100000</v>
      </c>
      <c r="M88">
        <f t="shared" si="7"/>
        <v>0</v>
      </c>
      <c r="N88" s="44"/>
      <c r="O88" s="44"/>
      <c r="P88" s="44"/>
      <c r="R88">
        <f t="shared" si="8"/>
        <v>0</v>
      </c>
    </row>
    <row r="89" spans="3:18">
      <c r="C89">
        <f>_xlfn.XLOOKUP(D89,'Liste '!$V$2:$V$168,'Liste '!$W$2:$W$168,"-",0)</f>
        <v>0</v>
      </c>
      <c r="E89">
        <f>_xlfn.XLOOKUP(D89,'Liste '!$V$2:$V$168,'Liste '!$X$2:$X$168,"-",0)</f>
        <v>0</v>
      </c>
      <c r="F89" s="3">
        <f>_xlfn.XLOOKUP(D89,'Liste '!$V$2:$V$168,'Liste '!$Y$2:$Y$168,"-",0)</f>
        <v>0</v>
      </c>
      <c r="H89" s="3">
        <f t="shared" si="11"/>
        <v>0</v>
      </c>
      <c r="I89" s="3">
        <f t="shared" si="9"/>
        <v>0</v>
      </c>
      <c r="J89" s="3">
        <f t="shared" si="10"/>
        <v>100000</v>
      </c>
      <c r="K89" s="43">
        <f t="shared" si="6"/>
        <v>100000</v>
      </c>
      <c r="M89">
        <f t="shared" si="7"/>
        <v>0</v>
      </c>
      <c r="N89" s="44"/>
      <c r="O89" s="44"/>
      <c r="P89" s="44"/>
      <c r="R89">
        <f t="shared" si="8"/>
        <v>0</v>
      </c>
    </row>
    <row r="90" spans="3:18">
      <c r="C90">
        <f>_xlfn.XLOOKUP(D90,'Liste '!$V$2:$V$168,'Liste '!$W$2:$W$168,"-",0)</f>
        <v>0</v>
      </c>
      <c r="E90">
        <f>_xlfn.XLOOKUP(D90,'Liste '!$V$2:$V$168,'Liste '!$X$2:$X$168,"-",0)</f>
        <v>0</v>
      </c>
      <c r="F90" s="3">
        <f>_xlfn.XLOOKUP(D90,'Liste '!$V$2:$V$168,'Liste '!$Y$2:$Y$168,"-",0)</f>
        <v>0</v>
      </c>
      <c r="H90" s="3">
        <f t="shared" si="11"/>
        <v>0</v>
      </c>
      <c r="I90" s="3">
        <f t="shared" si="9"/>
        <v>0</v>
      </c>
      <c r="J90" s="3">
        <f t="shared" si="10"/>
        <v>100000</v>
      </c>
      <c r="K90" s="43">
        <f t="shared" si="6"/>
        <v>100000</v>
      </c>
      <c r="M90">
        <f t="shared" si="7"/>
        <v>0</v>
      </c>
      <c r="N90" s="44"/>
      <c r="O90" s="44"/>
      <c r="P90" s="44"/>
      <c r="R90">
        <f t="shared" si="8"/>
        <v>0</v>
      </c>
    </row>
    <row r="91" spans="3:18">
      <c r="C91">
        <f>_xlfn.XLOOKUP(D91,'Liste '!$V$2:$V$168,'Liste '!$W$2:$W$168,"-",0)</f>
        <v>0</v>
      </c>
      <c r="E91">
        <f>_xlfn.XLOOKUP(D91,'Liste '!$V$2:$V$168,'Liste '!$X$2:$X$168,"-",0)</f>
        <v>0</v>
      </c>
      <c r="F91" s="3">
        <f>_xlfn.XLOOKUP(D91,'Liste '!$V$2:$V$168,'Liste '!$Y$2:$Y$168,"-",0)</f>
        <v>0</v>
      </c>
      <c r="H91" s="3">
        <f t="shared" si="11"/>
        <v>0</v>
      </c>
      <c r="I91" s="3">
        <f t="shared" si="9"/>
        <v>0</v>
      </c>
      <c r="J91" s="3">
        <f t="shared" si="10"/>
        <v>100000</v>
      </c>
      <c r="K91" s="43">
        <f t="shared" si="6"/>
        <v>100000</v>
      </c>
      <c r="M91">
        <f t="shared" si="7"/>
        <v>0</v>
      </c>
      <c r="N91" s="44"/>
      <c r="O91" s="44"/>
      <c r="P91" s="44"/>
      <c r="R91">
        <f t="shared" si="8"/>
        <v>0</v>
      </c>
    </row>
    <row r="92" spans="3:18">
      <c r="C92">
        <f>_xlfn.XLOOKUP(D92,'Liste '!$V$2:$V$168,'Liste '!$W$2:$W$168,"-",0)</f>
        <v>0</v>
      </c>
      <c r="E92">
        <f>_xlfn.XLOOKUP(D92,'Liste '!$V$2:$V$168,'Liste '!$X$2:$X$168,"-",0)</f>
        <v>0</v>
      </c>
      <c r="F92" s="3">
        <f>_xlfn.XLOOKUP(D92,'Liste '!$V$2:$V$168,'Liste '!$Y$2:$Y$168,"-",0)</f>
        <v>0</v>
      </c>
      <c r="H92" s="3">
        <f t="shared" si="11"/>
        <v>0</v>
      </c>
      <c r="I92" s="3">
        <f t="shared" si="9"/>
        <v>0</v>
      </c>
      <c r="J92" s="3">
        <f t="shared" si="10"/>
        <v>100000</v>
      </c>
      <c r="K92" s="43">
        <f t="shared" si="6"/>
        <v>100000</v>
      </c>
      <c r="M92">
        <f t="shared" si="7"/>
        <v>0</v>
      </c>
      <c r="N92" s="44"/>
      <c r="O92" s="44"/>
      <c r="P92" s="44"/>
      <c r="R92">
        <f t="shared" si="8"/>
        <v>0</v>
      </c>
    </row>
    <row r="93" spans="3:18">
      <c r="C93">
        <f>_xlfn.XLOOKUP(D93,'Liste '!$V$2:$V$168,'Liste '!$W$2:$W$168,"-",0)</f>
        <v>0</v>
      </c>
      <c r="E93">
        <f>_xlfn.XLOOKUP(D93,'Liste '!$V$2:$V$168,'Liste '!$X$2:$X$168,"-",0)</f>
        <v>0</v>
      </c>
      <c r="F93" s="3">
        <f>_xlfn.XLOOKUP(D93,'Liste '!$V$2:$V$168,'Liste '!$Y$2:$Y$168,"-",0)</f>
        <v>0</v>
      </c>
      <c r="H93" s="3">
        <f t="shared" si="11"/>
        <v>0</v>
      </c>
      <c r="I93" s="3">
        <f t="shared" si="9"/>
        <v>0</v>
      </c>
      <c r="J93" s="3">
        <f t="shared" si="10"/>
        <v>100000</v>
      </c>
      <c r="K93" s="43">
        <f t="shared" si="6"/>
        <v>100000</v>
      </c>
      <c r="M93">
        <f t="shared" si="7"/>
        <v>0</v>
      </c>
      <c r="N93" s="44"/>
      <c r="O93" s="44"/>
      <c r="P93" s="44"/>
      <c r="R93">
        <f t="shared" si="8"/>
        <v>0</v>
      </c>
    </row>
    <row r="94" spans="3:18">
      <c r="C94">
        <f>_xlfn.XLOOKUP(D94,'Liste '!$V$2:$V$168,'Liste '!$W$2:$W$168,"-",0)</f>
        <v>0</v>
      </c>
      <c r="E94">
        <f>_xlfn.XLOOKUP(D94,'Liste '!$V$2:$V$168,'Liste '!$X$2:$X$168,"-",0)</f>
        <v>0</v>
      </c>
      <c r="F94" s="3">
        <f>_xlfn.XLOOKUP(D94,'Liste '!$V$2:$V$168,'Liste '!$Y$2:$Y$168,"-",0)</f>
        <v>0</v>
      </c>
      <c r="H94" s="3">
        <f t="shared" si="11"/>
        <v>0</v>
      </c>
      <c r="I94" s="3">
        <f t="shared" si="9"/>
        <v>0</v>
      </c>
      <c r="J94" s="3">
        <f t="shared" si="10"/>
        <v>100000</v>
      </c>
      <c r="K94" s="43">
        <f t="shared" si="6"/>
        <v>100000</v>
      </c>
      <c r="M94">
        <f t="shared" si="7"/>
        <v>0</v>
      </c>
      <c r="N94" s="44"/>
      <c r="O94" s="44"/>
      <c r="P94" s="44"/>
      <c r="R94">
        <f t="shared" si="8"/>
        <v>0</v>
      </c>
    </row>
    <row r="95" spans="3:18">
      <c r="C95">
        <f>_xlfn.XLOOKUP(D95,'Liste '!$V$2:$V$168,'Liste '!$W$2:$W$168,"-",0)</f>
        <v>0</v>
      </c>
      <c r="E95">
        <f>_xlfn.XLOOKUP(D95,'Liste '!$V$2:$V$168,'Liste '!$X$2:$X$168,"-",0)</f>
        <v>0</v>
      </c>
      <c r="F95" s="3">
        <f>_xlfn.XLOOKUP(D95,'Liste '!$V$2:$V$168,'Liste '!$Y$2:$Y$168,"-",0)</f>
        <v>0</v>
      </c>
      <c r="H95" s="3">
        <f>$F$2*$G$2</f>
        <v>0</v>
      </c>
      <c r="I95" s="3">
        <f>I94+H95</f>
        <v>0</v>
      </c>
      <c r="J95" s="3">
        <f t="shared" si="10"/>
        <v>100000</v>
      </c>
      <c r="K95" s="43">
        <f>J95-I95</f>
        <v>100000</v>
      </c>
      <c r="M95">
        <f>L95-G95</f>
        <v>0</v>
      </c>
      <c r="N95" s="44"/>
      <c r="O95" s="44"/>
      <c r="P95" s="44"/>
      <c r="R95">
        <f>N95-O95</f>
        <v>0</v>
      </c>
    </row>
    <row r="96" spans="3:18">
      <c r="C96">
        <f>_xlfn.XLOOKUP(D96,'Liste '!$V$2:$V$168,'Liste '!$W$2:$W$168,"-",0)</f>
        <v>0</v>
      </c>
      <c r="E96">
        <f>_xlfn.XLOOKUP(D96,'Liste '!$V$2:$V$168,'Liste '!$X$2:$X$168,"-",0)</f>
        <v>0</v>
      </c>
      <c r="F96" s="3">
        <f>_xlfn.XLOOKUP(D96,'Liste '!$V$2:$V$168,'Liste '!$Y$2:$Y$168,"-",0)</f>
        <v>0</v>
      </c>
      <c r="H96" s="3">
        <f t="shared" si="11"/>
        <v>0</v>
      </c>
      <c r="I96" s="3">
        <f>I94+H96</f>
        <v>0</v>
      </c>
      <c r="J96" s="3">
        <f>K94</f>
        <v>100000</v>
      </c>
      <c r="K96" s="43">
        <f t="shared" si="6"/>
        <v>100000</v>
      </c>
      <c r="M96">
        <f t="shared" si="7"/>
        <v>0</v>
      </c>
      <c r="N96" s="44"/>
      <c r="O96" s="44"/>
      <c r="P96" s="44"/>
      <c r="R96">
        <f t="shared" si="8"/>
        <v>0</v>
      </c>
    </row>
    <row r="97" spans="1:20">
      <c r="A97" s="52"/>
      <c r="B97" s="52"/>
      <c r="C97" s="52">
        <f>_xlfn.XLOOKUP(D97,'Liste '!$H$2:$H$168,'Liste '!$I$2:$I$168,"-",0)</f>
        <v>0</v>
      </c>
      <c r="D97" s="53"/>
      <c r="E97" s="54" t="s">
        <v>81</v>
      </c>
      <c r="F97" s="55"/>
      <c r="G97" s="52"/>
      <c r="H97" s="55">
        <f>SUM(H66:H94)</f>
        <v>0</v>
      </c>
      <c r="I97" s="55"/>
      <c r="J97" s="55"/>
      <c r="K97" s="56"/>
      <c r="L97" s="52"/>
      <c r="M97" s="52">
        <f t="shared" si="7"/>
        <v>0</v>
      </c>
      <c r="N97" s="57"/>
      <c r="O97" s="57"/>
      <c r="P97" s="57"/>
      <c r="Q97" s="52"/>
      <c r="R97" s="52">
        <f t="shared" si="8"/>
        <v>0</v>
      </c>
      <c r="S97" s="52"/>
      <c r="T97" s="86"/>
    </row>
    <row r="98" spans="1:20">
      <c r="C98">
        <f>_xlfn.XLOOKUP(D98,'Liste '!$V$2:$V$168,'Liste '!$W$2:$W$168,"-",0)</f>
        <v>0</v>
      </c>
      <c r="E98">
        <f>_xlfn.XLOOKUP(D98,'Liste '!$V$2:$V$168,'Liste '!$X$2:$X$168,"-",0)</f>
        <v>0</v>
      </c>
      <c r="F98" s="3">
        <f>_xlfn.XLOOKUP(D98,'Liste '!$V$2:$V$168,'Liste '!$Y$2:$Y$168,"-",0)</f>
        <v>0</v>
      </c>
      <c r="H98" s="3">
        <f t="shared" si="11"/>
        <v>0</v>
      </c>
      <c r="I98" s="3">
        <f>I96+H98</f>
        <v>0</v>
      </c>
      <c r="J98" s="3">
        <f>K96</f>
        <v>100000</v>
      </c>
      <c r="K98" s="43">
        <f t="shared" si="6"/>
        <v>100000</v>
      </c>
      <c r="M98">
        <f t="shared" si="7"/>
        <v>0</v>
      </c>
      <c r="N98" s="44"/>
      <c r="O98" s="44"/>
      <c r="P98" s="44"/>
      <c r="R98">
        <f t="shared" si="8"/>
        <v>0</v>
      </c>
    </row>
    <row r="99" spans="1:20">
      <c r="C99">
        <f>_xlfn.XLOOKUP(D99,'Liste '!$V$2:$V$168,'Liste '!$W$2:$W$168,"-",0)</f>
        <v>0</v>
      </c>
      <c r="E99">
        <f>_xlfn.XLOOKUP(D99,'Liste '!$V$2:$V$168,'Liste '!$X$2:$X$168,"-",0)</f>
        <v>0</v>
      </c>
      <c r="F99" s="3">
        <f>_xlfn.XLOOKUP(D99,'Liste '!$V$2:$V$168,'Liste '!$Y$2:$Y$168,"-",0)</f>
        <v>0</v>
      </c>
      <c r="H99" s="3">
        <f t="shared" si="11"/>
        <v>0</v>
      </c>
      <c r="I99" s="3">
        <f t="shared" si="9"/>
        <v>0</v>
      </c>
      <c r="J99" s="3">
        <f t="shared" si="10"/>
        <v>100000</v>
      </c>
      <c r="K99" s="43">
        <f t="shared" si="6"/>
        <v>100000</v>
      </c>
      <c r="M99">
        <f t="shared" si="7"/>
        <v>0</v>
      </c>
      <c r="N99" s="44"/>
      <c r="O99" s="44"/>
      <c r="P99" s="44"/>
      <c r="R99">
        <f t="shared" si="8"/>
        <v>0</v>
      </c>
    </row>
    <row r="100" spans="1:20">
      <c r="C100">
        <f>_xlfn.XLOOKUP(D100,'Liste '!$V$2:$V$168,'Liste '!$W$2:$W$168,"-",0)</f>
        <v>0</v>
      </c>
      <c r="E100">
        <f>_xlfn.XLOOKUP(D100,'Liste '!$V$2:$V$168,'Liste '!$X$2:$X$168,"-",0)</f>
        <v>0</v>
      </c>
      <c r="F100" s="3">
        <f>_xlfn.XLOOKUP(D100,'Liste '!$V$2:$V$168,'Liste '!$Y$2:$Y$168,"-",0)</f>
        <v>0</v>
      </c>
      <c r="H100" s="3">
        <f t="shared" si="11"/>
        <v>0</v>
      </c>
      <c r="I100" s="3">
        <f t="shared" si="9"/>
        <v>0</v>
      </c>
      <c r="J100" s="3">
        <f t="shared" si="10"/>
        <v>100000</v>
      </c>
      <c r="K100" s="43">
        <f t="shared" si="6"/>
        <v>100000</v>
      </c>
      <c r="M100">
        <f t="shared" si="7"/>
        <v>0</v>
      </c>
      <c r="N100" s="44"/>
      <c r="O100" s="44"/>
      <c r="P100" s="44"/>
      <c r="R100">
        <f t="shared" si="8"/>
        <v>0</v>
      </c>
    </row>
    <row r="101" spans="1:20">
      <c r="C101">
        <f>_xlfn.XLOOKUP(D101,'Liste '!$V$2:$V$168,'Liste '!$W$2:$W$168,"-",0)</f>
        <v>0</v>
      </c>
      <c r="E101">
        <f>_xlfn.XLOOKUP(D101,'Liste '!$V$2:$V$168,'Liste '!$X$2:$X$168,"-",0)</f>
        <v>0</v>
      </c>
      <c r="F101" s="3">
        <f>_xlfn.XLOOKUP(D101,'Liste '!$V$2:$V$168,'Liste '!$Y$2:$Y$168,"-",0)</f>
        <v>0</v>
      </c>
      <c r="H101" s="3">
        <f t="shared" si="11"/>
        <v>0</v>
      </c>
      <c r="I101" s="3">
        <f t="shared" si="9"/>
        <v>0</v>
      </c>
      <c r="J101" s="3">
        <f t="shared" si="10"/>
        <v>100000</v>
      </c>
      <c r="K101" s="43">
        <f t="shared" si="6"/>
        <v>100000</v>
      </c>
      <c r="M101">
        <f t="shared" si="7"/>
        <v>0</v>
      </c>
      <c r="N101" s="44"/>
      <c r="O101" s="44"/>
      <c r="P101" s="44"/>
      <c r="R101">
        <f t="shared" si="8"/>
        <v>0</v>
      </c>
    </row>
    <row r="102" spans="1:20">
      <c r="C102">
        <f>_xlfn.XLOOKUP(D102,'Liste '!$V$2:$V$168,'Liste '!$W$2:$W$168,"-",0)</f>
        <v>0</v>
      </c>
      <c r="E102">
        <f>_xlfn.XLOOKUP(D102,'Liste '!$V$2:$V$168,'Liste '!$X$2:$X$168,"-",0)</f>
        <v>0</v>
      </c>
      <c r="F102" s="3">
        <f>_xlfn.XLOOKUP(D102,'Liste '!$V$2:$V$168,'Liste '!$Y$2:$Y$168,"-",0)</f>
        <v>0</v>
      </c>
      <c r="H102" s="3">
        <f t="shared" si="11"/>
        <v>0</v>
      </c>
      <c r="I102" s="3">
        <f t="shared" si="9"/>
        <v>0</v>
      </c>
      <c r="J102" s="3">
        <f t="shared" si="10"/>
        <v>100000</v>
      </c>
      <c r="K102" s="43">
        <f t="shared" si="6"/>
        <v>100000</v>
      </c>
      <c r="M102">
        <f t="shared" si="7"/>
        <v>0</v>
      </c>
      <c r="N102" s="44"/>
      <c r="O102" s="44"/>
      <c r="P102" s="44"/>
      <c r="R102">
        <f t="shared" si="8"/>
        <v>0</v>
      </c>
    </row>
    <row r="103" spans="1:20">
      <c r="C103">
        <f>_xlfn.XLOOKUP(D103,'Liste '!$V$2:$V$168,'Liste '!$W$2:$W$168,"-",0)</f>
        <v>0</v>
      </c>
      <c r="E103">
        <f>_xlfn.XLOOKUP(D103,'Liste '!$V$2:$V$168,'Liste '!$X$2:$X$168,"-",0)</f>
        <v>0</v>
      </c>
      <c r="F103" s="3">
        <f>_xlfn.XLOOKUP(D103,'Liste '!$V$2:$V$168,'Liste '!$Y$2:$Y$168,"-",0)</f>
        <v>0</v>
      </c>
      <c r="H103" s="3">
        <f t="shared" si="11"/>
        <v>0</v>
      </c>
      <c r="I103" s="3">
        <f t="shared" si="9"/>
        <v>0</v>
      </c>
      <c r="J103" s="3">
        <f t="shared" si="10"/>
        <v>100000</v>
      </c>
      <c r="K103" s="43">
        <f t="shared" si="6"/>
        <v>100000</v>
      </c>
      <c r="M103">
        <f t="shared" si="7"/>
        <v>0</v>
      </c>
      <c r="N103" s="44"/>
      <c r="O103" s="44"/>
      <c r="P103" s="44"/>
      <c r="R103">
        <f t="shared" si="8"/>
        <v>0</v>
      </c>
    </row>
    <row r="104" spans="1:20">
      <c r="C104">
        <f>_xlfn.XLOOKUP(D104,'Liste '!$V$2:$V$168,'Liste '!$W$2:$W$168,"-",0)</f>
        <v>0</v>
      </c>
      <c r="E104">
        <f>_xlfn.XLOOKUP(D104,'Liste '!$V$2:$V$168,'Liste '!$X$2:$X$168,"-",0)</f>
        <v>0</v>
      </c>
      <c r="F104" s="3">
        <f>_xlfn.XLOOKUP(D104,'Liste '!$V$2:$V$168,'Liste '!$Y$2:$Y$168,"-",0)</f>
        <v>0</v>
      </c>
      <c r="H104" s="3">
        <f t="shared" si="11"/>
        <v>0</v>
      </c>
      <c r="I104" s="3">
        <f t="shared" si="9"/>
        <v>0</v>
      </c>
      <c r="J104" s="3">
        <f t="shared" si="10"/>
        <v>100000</v>
      </c>
      <c r="K104" s="43">
        <f t="shared" si="6"/>
        <v>100000</v>
      </c>
      <c r="M104">
        <f t="shared" si="7"/>
        <v>0</v>
      </c>
      <c r="N104" s="44"/>
      <c r="O104" s="44"/>
      <c r="P104" s="44"/>
      <c r="R104">
        <f t="shared" si="8"/>
        <v>0</v>
      </c>
    </row>
    <row r="105" spans="1:20">
      <c r="C105">
        <f>_xlfn.XLOOKUP(D105,'Liste '!$V$2:$V$168,'Liste '!$W$2:$W$168,"-",0)</f>
        <v>0</v>
      </c>
      <c r="E105">
        <f>_xlfn.XLOOKUP(D105,'Liste '!$V$2:$V$168,'Liste '!$X$2:$X$168,"-",0)</f>
        <v>0</v>
      </c>
      <c r="F105" s="3">
        <f>_xlfn.XLOOKUP(D105,'Liste '!$V$2:$V$168,'Liste '!$Y$2:$Y$168,"-",0)</f>
        <v>0</v>
      </c>
      <c r="H105" s="3">
        <f t="shared" si="11"/>
        <v>0</v>
      </c>
      <c r="I105" s="3">
        <f t="shared" si="9"/>
        <v>0</v>
      </c>
      <c r="J105" s="3">
        <f t="shared" si="10"/>
        <v>100000</v>
      </c>
      <c r="K105" s="43">
        <f t="shared" si="6"/>
        <v>100000</v>
      </c>
      <c r="M105">
        <f t="shared" si="7"/>
        <v>0</v>
      </c>
      <c r="N105" s="44"/>
      <c r="O105" s="44"/>
      <c r="P105" s="44"/>
      <c r="R105">
        <f t="shared" si="8"/>
        <v>0</v>
      </c>
    </row>
    <row r="106" spans="1:20">
      <c r="C106">
        <f>_xlfn.XLOOKUP(D106,'Liste '!$V$2:$V$168,'Liste '!$W$2:$W$168,"-",0)</f>
        <v>0</v>
      </c>
      <c r="E106">
        <f>_xlfn.XLOOKUP(D106,'Liste '!$V$2:$V$168,'Liste '!$X$2:$X$168,"-",0)</f>
        <v>0</v>
      </c>
      <c r="F106" s="3">
        <f>_xlfn.XLOOKUP(D106,'Liste '!$V$2:$V$168,'Liste '!$Y$2:$Y$168,"-",0)</f>
        <v>0</v>
      </c>
      <c r="H106" s="3">
        <f t="shared" si="11"/>
        <v>0</v>
      </c>
      <c r="I106" s="3">
        <f t="shared" si="9"/>
        <v>0</v>
      </c>
      <c r="J106" s="3">
        <f t="shared" si="10"/>
        <v>100000</v>
      </c>
      <c r="K106" s="43">
        <f t="shared" si="6"/>
        <v>100000</v>
      </c>
      <c r="M106">
        <f t="shared" si="7"/>
        <v>0</v>
      </c>
      <c r="N106" s="44"/>
      <c r="O106" s="44"/>
      <c r="P106" s="44"/>
      <c r="R106">
        <f t="shared" si="8"/>
        <v>0</v>
      </c>
    </row>
    <row r="107" spans="1:20">
      <c r="C107">
        <f>_xlfn.XLOOKUP(D107,'Liste '!$V$2:$V$168,'Liste '!$W$2:$W$168,"-",0)</f>
        <v>0</v>
      </c>
      <c r="E107">
        <f>_xlfn.XLOOKUP(D107,'Liste '!$V$2:$V$168,'Liste '!$X$2:$X$168,"-",0)</f>
        <v>0</v>
      </c>
      <c r="F107" s="3">
        <f>_xlfn.XLOOKUP(D107,'Liste '!$V$2:$V$168,'Liste '!$Y$2:$Y$168,"-",0)</f>
        <v>0</v>
      </c>
      <c r="H107" s="3">
        <f t="shared" si="11"/>
        <v>0</v>
      </c>
      <c r="I107" s="3">
        <f t="shared" si="9"/>
        <v>0</v>
      </c>
      <c r="J107" s="3">
        <f t="shared" si="10"/>
        <v>100000</v>
      </c>
      <c r="K107" s="43">
        <f t="shared" si="6"/>
        <v>100000</v>
      </c>
      <c r="M107">
        <f t="shared" si="7"/>
        <v>0</v>
      </c>
      <c r="N107" s="44"/>
      <c r="O107" s="44"/>
      <c r="P107" s="44"/>
      <c r="R107">
        <f t="shared" si="8"/>
        <v>0</v>
      </c>
    </row>
    <row r="108" spans="1:20">
      <c r="C108">
        <f>_xlfn.XLOOKUP(D108,'Liste '!$V$2:$V$168,'Liste '!$W$2:$W$168,"-",0)</f>
        <v>0</v>
      </c>
      <c r="E108">
        <f>_xlfn.XLOOKUP(D108,'Liste '!$V$2:$V$168,'Liste '!$X$2:$X$168,"-",0)</f>
        <v>0</v>
      </c>
      <c r="F108" s="3">
        <f>_xlfn.XLOOKUP(D108,'Liste '!$V$2:$V$168,'Liste '!$Y$2:$Y$168,"-",0)</f>
        <v>0</v>
      </c>
      <c r="H108" s="3">
        <f t="shared" si="11"/>
        <v>0</v>
      </c>
      <c r="I108" s="3">
        <f t="shared" si="9"/>
        <v>0</v>
      </c>
      <c r="J108" s="3">
        <f t="shared" si="10"/>
        <v>100000</v>
      </c>
      <c r="K108" s="43">
        <f t="shared" si="6"/>
        <v>100000</v>
      </c>
      <c r="M108">
        <f t="shared" si="7"/>
        <v>0</v>
      </c>
      <c r="N108" s="44"/>
      <c r="O108" s="44"/>
      <c r="P108" s="44"/>
      <c r="R108">
        <f t="shared" si="8"/>
        <v>0</v>
      </c>
    </row>
    <row r="109" spans="1:20">
      <c r="C109">
        <f>_xlfn.XLOOKUP(D109,'Liste '!$V$2:$V$168,'Liste '!$W$2:$W$168,"-",0)</f>
        <v>0</v>
      </c>
      <c r="E109">
        <f>_xlfn.XLOOKUP(D109,'Liste '!$V$2:$V$168,'Liste '!$X$2:$X$168,"-",0)</f>
        <v>0</v>
      </c>
      <c r="F109" s="3">
        <f>_xlfn.XLOOKUP(D109,'Liste '!$V$2:$V$168,'Liste '!$Y$2:$Y$168,"-",0)</f>
        <v>0</v>
      </c>
      <c r="H109" s="3">
        <f t="shared" si="11"/>
        <v>0</v>
      </c>
      <c r="I109" s="3">
        <f t="shared" si="9"/>
        <v>0</v>
      </c>
      <c r="J109" s="3">
        <f t="shared" si="10"/>
        <v>100000</v>
      </c>
      <c r="K109" s="43">
        <f t="shared" si="6"/>
        <v>100000</v>
      </c>
      <c r="M109">
        <f t="shared" si="7"/>
        <v>0</v>
      </c>
      <c r="N109" s="44"/>
      <c r="O109" s="44"/>
      <c r="P109" s="44"/>
      <c r="R109">
        <f t="shared" si="8"/>
        <v>0</v>
      </c>
    </row>
    <row r="110" spans="1:20">
      <c r="C110">
        <f>_xlfn.XLOOKUP(D110,'Liste '!$V$2:$V$168,'Liste '!$W$2:$W$168,"-",0)</f>
        <v>0</v>
      </c>
      <c r="E110">
        <f>_xlfn.XLOOKUP(D110,'Liste '!$V$2:$V$168,'Liste '!$X$2:$X$168,"-",0)</f>
        <v>0</v>
      </c>
      <c r="F110" s="3">
        <f>_xlfn.XLOOKUP(D110,'Liste '!$V$2:$V$168,'Liste '!$Y$2:$Y$168,"-",0)</f>
        <v>0</v>
      </c>
      <c r="H110" s="3">
        <f t="shared" si="11"/>
        <v>0</v>
      </c>
      <c r="I110" s="3">
        <f t="shared" si="9"/>
        <v>0</v>
      </c>
      <c r="J110" s="3">
        <f t="shared" si="10"/>
        <v>100000</v>
      </c>
      <c r="K110" s="43">
        <f t="shared" si="6"/>
        <v>100000</v>
      </c>
      <c r="M110">
        <f t="shared" si="7"/>
        <v>0</v>
      </c>
      <c r="N110" s="44"/>
      <c r="O110" s="44"/>
      <c r="P110" s="44"/>
      <c r="R110">
        <f t="shared" si="8"/>
        <v>0</v>
      </c>
    </row>
    <row r="111" spans="1:20">
      <c r="C111">
        <f>_xlfn.XLOOKUP(D111,'Liste '!$V$2:$V$168,'Liste '!$W$2:$W$168,"-",0)</f>
        <v>0</v>
      </c>
      <c r="E111">
        <f>_xlfn.XLOOKUP(D111,'Liste '!$V$2:$V$168,'Liste '!$X$2:$X$168,"-",0)</f>
        <v>0</v>
      </c>
      <c r="F111" s="3">
        <f>_xlfn.XLOOKUP(D111,'Liste '!$V$2:$V$168,'Liste '!$Y$2:$Y$168,"-",0)</f>
        <v>0</v>
      </c>
      <c r="H111" s="3">
        <f t="shared" si="11"/>
        <v>0</v>
      </c>
      <c r="I111" s="3">
        <f t="shared" si="9"/>
        <v>0</v>
      </c>
      <c r="J111" s="3">
        <f t="shared" si="10"/>
        <v>100000</v>
      </c>
      <c r="K111" s="43">
        <f t="shared" si="6"/>
        <v>100000</v>
      </c>
      <c r="M111">
        <f t="shared" si="7"/>
        <v>0</v>
      </c>
      <c r="N111" s="44"/>
      <c r="O111" s="44"/>
      <c r="P111" s="44"/>
      <c r="R111">
        <f t="shared" si="8"/>
        <v>0</v>
      </c>
    </row>
    <row r="112" spans="1:20">
      <c r="C112">
        <f>_xlfn.XLOOKUP(D112,'Liste '!$V$2:$V$168,'Liste '!$W$2:$W$168,"-",0)</f>
        <v>0</v>
      </c>
      <c r="E112">
        <f>_xlfn.XLOOKUP(D112,'Liste '!$V$2:$V$168,'Liste '!$X$2:$X$168,"-",0)</f>
        <v>0</v>
      </c>
      <c r="F112" s="3">
        <f>_xlfn.XLOOKUP(D112,'Liste '!$V$2:$V$168,'Liste '!$Y$2:$Y$168,"-",0)</f>
        <v>0</v>
      </c>
      <c r="H112" s="3">
        <f t="shared" si="11"/>
        <v>0</v>
      </c>
      <c r="I112" s="3">
        <f t="shared" si="9"/>
        <v>0</v>
      </c>
      <c r="J112" s="3">
        <f t="shared" si="10"/>
        <v>100000</v>
      </c>
      <c r="K112" s="43">
        <f t="shared" si="6"/>
        <v>100000</v>
      </c>
      <c r="M112">
        <f t="shared" si="7"/>
        <v>0</v>
      </c>
      <c r="N112" s="44"/>
      <c r="O112" s="44"/>
      <c r="P112" s="44"/>
      <c r="R112">
        <f t="shared" si="8"/>
        <v>0</v>
      </c>
    </row>
    <row r="113" spans="3:18">
      <c r="C113">
        <f>_xlfn.XLOOKUP(D113,'Liste '!$V$2:$V$168,'Liste '!$W$2:$W$168,"-",0)</f>
        <v>0</v>
      </c>
      <c r="E113">
        <f>_xlfn.XLOOKUP(D113,'Liste '!$V$2:$V$168,'Liste '!$X$2:$X$168,"-",0)</f>
        <v>0</v>
      </c>
      <c r="F113" s="3">
        <f>_xlfn.XLOOKUP(D113,'Liste '!$V$2:$V$168,'Liste '!$Y$2:$Y$168,"-",0)</f>
        <v>0</v>
      </c>
      <c r="H113" s="3">
        <f t="shared" si="11"/>
        <v>0</v>
      </c>
      <c r="I113" s="3">
        <f t="shared" si="9"/>
        <v>0</v>
      </c>
      <c r="J113" s="3">
        <f t="shared" si="10"/>
        <v>100000</v>
      </c>
      <c r="K113" s="43">
        <f t="shared" si="6"/>
        <v>100000</v>
      </c>
      <c r="M113">
        <f t="shared" si="7"/>
        <v>0</v>
      </c>
      <c r="N113" s="44"/>
      <c r="O113" s="44"/>
      <c r="P113" s="44"/>
      <c r="R113">
        <f t="shared" si="8"/>
        <v>0</v>
      </c>
    </row>
    <row r="114" spans="3:18">
      <c r="C114">
        <f>_xlfn.XLOOKUP(D114,'Liste '!$V$2:$V$168,'Liste '!$W$2:$W$168,"-",0)</f>
        <v>0</v>
      </c>
      <c r="E114">
        <f>_xlfn.XLOOKUP(D114,'Liste '!$V$2:$V$168,'Liste '!$X$2:$X$168,"-",0)</f>
        <v>0</v>
      </c>
      <c r="F114" s="3">
        <f>_xlfn.XLOOKUP(D114,'Liste '!$V$2:$V$168,'Liste '!$Y$2:$Y$168,"-",0)</f>
        <v>0</v>
      </c>
      <c r="H114" s="3">
        <f t="shared" si="11"/>
        <v>0</v>
      </c>
      <c r="I114" s="3">
        <f t="shared" si="9"/>
        <v>0</v>
      </c>
      <c r="J114" s="3">
        <f t="shared" si="10"/>
        <v>100000</v>
      </c>
      <c r="K114" s="43">
        <f t="shared" si="6"/>
        <v>100000</v>
      </c>
      <c r="M114">
        <f t="shared" si="7"/>
        <v>0</v>
      </c>
      <c r="N114" s="44"/>
      <c r="O114" s="44"/>
      <c r="P114" s="44"/>
      <c r="R114">
        <f t="shared" si="8"/>
        <v>0</v>
      </c>
    </row>
    <row r="115" spans="3:18">
      <c r="C115">
        <f>_xlfn.XLOOKUP(D115,'Liste '!$V$2:$V$168,'Liste '!$W$2:$W$168,"-",0)</f>
        <v>0</v>
      </c>
      <c r="E115">
        <f>_xlfn.XLOOKUP(D115,'Liste '!$V$2:$V$168,'Liste '!$X$2:$X$168,"-",0)</f>
        <v>0</v>
      </c>
      <c r="F115" s="3">
        <f>_xlfn.XLOOKUP(D115,'Liste '!$V$2:$V$168,'Liste '!$Y$2:$Y$168,"-",0)</f>
        <v>0</v>
      </c>
      <c r="H115" s="3">
        <f t="shared" si="11"/>
        <v>0</v>
      </c>
      <c r="I115" s="3">
        <f t="shared" si="9"/>
        <v>0</v>
      </c>
      <c r="J115" s="3">
        <f t="shared" si="10"/>
        <v>100000</v>
      </c>
      <c r="K115" s="43">
        <f t="shared" si="6"/>
        <v>100000</v>
      </c>
      <c r="M115">
        <f t="shared" si="7"/>
        <v>0</v>
      </c>
      <c r="N115" s="44"/>
      <c r="O115" s="44"/>
      <c r="P115" s="44"/>
      <c r="R115">
        <f t="shared" si="8"/>
        <v>0</v>
      </c>
    </row>
    <row r="116" spans="3:18">
      <c r="C116">
        <f>_xlfn.XLOOKUP(D116,'Liste '!$V$2:$V$168,'Liste '!$W$2:$W$168,"-",0)</f>
        <v>0</v>
      </c>
      <c r="E116">
        <f>_xlfn.XLOOKUP(D116,'Liste '!$V$2:$V$168,'Liste '!$X$2:$X$168,"-",0)</f>
        <v>0</v>
      </c>
      <c r="F116" s="3">
        <f>_xlfn.XLOOKUP(D116,'Liste '!$V$2:$V$168,'Liste '!$Y$2:$Y$168,"-",0)</f>
        <v>0</v>
      </c>
      <c r="H116" s="3">
        <f t="shared" si="11"/>
        <v>0</v>
      </c>
      <c r="I116" s="3">
        <f t="shared" si="9"/>
        <v>0</v>
      </c>
      <c r="J116" s="3">
        <f t="shared" si="10"/>
        <v>100000</v>
      </c>
      <c r="K116" s="43">
        <f t="shared" si="6"/>
        <v>100000</v>
      </c>
      <c r="M116">
        <f t="shared" si="7"/>
        <v>0</v>
      </c>
      <c r="N116" s="44"/>
      <c r="O116" s="44"/>
      <c r="P116" s="44"/>
      <c r="R116">
        <f t="shared" si="8"/>
        <v>0</v>
      </c>
    </row>
    <row r="117" spans="3:18">
      <c r="C117">
        <f>_xlfn.XLOOKUP(D117,'Liste '!$V$2:$V$168,'Liste '!$W$2:$W$168,"-",0)</f>
        <v>0</v>
      </c>
      <c r="E117">
        <f>_xlfn.XLOOKUP(D117,'Liste '!$V$2:$V$168,'Liste '!$X$2:$X$168,"-",0)</f>
        <v>0</v>
      </c>
      <c r="F117" s="3">
        <f>_xlfn.XLOOKUP(D117,'Liste '!$V$2:$V$168,'Liste '!$Y$2:$Y$168,"-",0)</f>
        <v>0</v>
      </c>
      <c r="H117" s="3">
        <f t="shared" si="11"/>
        <v>0</v>
      </c>
      <c r="I117" s="3">
        <f t="shared" si="9"/>
        <v>0</v>
      </c>
      <c r="J117" s="3">
        <f t="shared" si="10"/>
        <v>100000</v>
      </c>
      <c r="K117" s="43">
        <f t="shared" si="6"/>
        <v>100000</v>
      </c>
      <c r="M117">
        <f t="shared" si="7"/>
        <v>0</v>
      </c>
      <c r="N117" s="44"/>
      <c r="O117" s="44"/>
      <c r="P117" s="44"/>
      <c r="R117">
        <f t="shared" si="8"/>
        <v>0</v>
      </c>
    </row>
    <row r="118" spans="3:18">
      <c r="C118">
        <f>_xlfn.XLOOKUP(D118,'Liste '!$V$2:$V$168,'Liste '!$W$2:$W$168,"-",0)</f>
        <v>0</v>
      </c>
      <c r="E118">
        <f>_xlfn.XLOOKUP(D118,'Liste '!$V$2:$V$168,'Liste '!$X$2:$X$168,"-",0)</f>
        <v>0</v>
      </c>
      <c r="F118" s="3">
        <f>_xlfn.XLOOKUP(D118,'Liste '!$V$2:$V$168,'Liste '!$Y$2:$Y$168,"-",0)</f>
        <v>0</v>
      </c>
      <c r="H118" s="3">
        <f t="shared" si="11"/>
        <v>0</v>
      </c>
      <c r="I118" s="3">
        <f t="shared" si="9"/>
        <v>0</v>
      </c>
      <c r="J118" s="3">
        <f t="shared" si="10"/>
        <v>100000</v>
      </c>
      <c r="K118" s="43">
        <f t="shared" si="6"/>
        <v>100000</v>
      </c>
      <c r="M118">
        <f t="shared" si="7"/>
        <v>0</v>
      </c>
      <c r="N118" s="44"/>
      <c r="O118" s="44"/>
      <c r="P118" s="44"/>
      <c r="R118">
        <f t="shared" si="8"/>
        <v>0</v>
      </c>
    </row>
    <row r="119" spans="3:18">
      <c r="C119">
        <f>_xlfn.XLOOKUP(D119,'Liste '!$V$2:$V$168,'Liste '!$W$2:$W$168,"-",0)</f>
        <v>0</v>
      </c>
      <c r="E119">
        <f>_xlfn.XLOOKUP(D119,'Liste '!$V$2:$V$168,'Liste '!$X$2:$X$168,"-",0)</f>
        <v>0</v>
      </c>
      <c r="F119" s="3">
        <f>_xlfn.XLOOKUP(D119,'Liste '!$V$2:$V$168,'Liste '!$Y$2:$Y$168,"-",0)</f>
        <v>0</v>
      </c>
      <c r="H119" s="3">
        <f t="shared" si="11"/>
        <v>0</v>
      </c>
      <c r="I119" s="3">
        <f t="shared" si="9"/>
        <v>0</v>
      </c>
      <c r="J119" s="3">
        <f t="shared" si="10"/>
        <v>100000</v>
      </c>
      <c r="K119" s="43">
        <f t="shared" si="6"/>
        <v>100000</v>
      </c>
      <c r="M119">
        <f t="shared" si="7"/>
        <v>0</v>
      </c>
      <c r="N119" s="44"/>
      <c r="O119" s="44"/>
      <c r="P119" s="44"/>
      <c r="R119">
        <f t="shared" si="8"/>
        <v>0</v>
      </c>
    </row>
    <row r="120" spans="3:18">
      <c r="C120">
        <f>_xlfn.XLOOKUP(D120,'Liste '!$V$2:$V$168,'Liste '!$W$2:$W$168,"-",0)</f>
        <v>0</v>
      </c>
      <c r="E120">
        <f>_xlfn.XLOOKUP(D120,'Liste '!$V$2:$V$168,'Liste '!$X$2:$X$168,"-",0)</f>
        <v>0</v>
      </c>
      <c r="F120" s="3">
        <f>_xlfn.XLOOKUP(D120,'Liste '!$V$2:$V$168,'Liste '!$Y$2:$Y$168,"-",0)</f>
        <v>0</v>
      </c>
      <c r="H120" s="3">
        <f t="shared" si="11"/>
        <v>0</v>
      </c>
      <c r="I120" s="3">
        <f t="shared" si="9"/>
        <v>0</v>
      </c>
      <c r="J120" s="3">
        <f t="shared" si="10"/>
        <v>100000</v>
      </c>
      <c r="K120" s="43">
        <f t="shared" si="6"/>
        <v>100000</v>
      </c>
      <c r="M120">
        <f t="shared" si="7"/>
        <v>0</v>
      </c>
      <c r="N120" s="44"/>
      <c r="O120" s="44"/>
      <c r="P120" s="44"/>
      <c r="R120">
        <f t="shared" si="8"/>
        <v>0</v>
      </c>
    </row>
    <row r="121" spans="3:18">
      <c r="C121">
        <f>_xlfn.XLOOKUP(D121,'Liste '!$V$2:$V$168,'Liste '!$W$2:$W$168,"-",0)</f>
        <v>0</v>
      </c>
      <c r="E121">
        <f>_xlfn.XLOOKUP(D121,'Liste '!$V$2:$V$168,'Liste '!$X$2:$X$168,"-",0)</f>
        <v>0</v>
      </c>
      <c r="F121" s="3">
        <f>_xlfn.XLOOKUP(D121,'Liste '!$V$2:$V$168,'Liste '!$Y$2:$Y$168,"-",0)</f>
        <v>0</v>
      </c>
      <c r="H121" s="3">
        <f t="shared" si="11"/>
        <v>0</v>
      </c>
      <c r="I121" s="3">
        <f t="shared" si="9"/>
        <v>0</v>
      </c>
      <c r="J121" s="3">
        <f t="shared" si="10"/>
        <v>100000</v>
      </c>
      <c r="K121" s="43">
        <f t="shared" si="6"/>
        <v>100000</v>
      </c>
      <c r="M121">
        <f t="shared" si="7"/>
        <v>0</v>
      </c>
      <c r="N121" s="44"/>
      <c r="O121" s="44"/>
      <c r="P121" s="44"/>
      <c r="R121">
        <f t="shared" si="8"/>
        <v>0</v>
      </c>
    </row>
    <row r="122" spans="3:18">
      <c r="C122">
        <f>_xlfn.XLOOKUP(D122,'Liste '!$V$2:$V$168,'Liste '!$W$2:$W$168,"-",0)</f>
        <v>0</v>
      </c>
      <c r="E122">
        <f>_xlfn.XLOOKUP(D122,'Liste '!$V$2:$V$168,'Liste '!$X$2:$X$168,"-",0)</f>
        <v>0</v>
      </c>
      <c r="F122" s="3">
        <f>_xlfn.XLOOKUP(D122,'Liste '!$V$2:$V$168,'Liste '!$Y$2:$Y$168,"-",0)</f>
        <v>0</v>
      </c>
      <c r="H122" s="3">
        <f t="shared" si="11"/>
        <v>0</v>
      </c>
      <c r="I122" s="3">
        <f t="shared" si="9"/>
        <v>0</v>
      </c>
      <c r="J122" s="3">
        <f t="shared" si="10"/>
        <v>100000</v>
      </c>
      <c r="K122" s="43">
        <f t="shared" si="6"/>
        <v>100000</v>
      </c>
      <c r="M122">
        <f t="shared" si="7"/>
        <v>0</v>
      </c>
      <c r="N122" s="44"/>
      <c r="O122" s="44"/>
      <c r="P122" s="44"/>
      <c r="R122">
        <f t="shared" si="8"/>
        <v>0</v>
      </c>
    </row>
    <row r="123" spans="3:18">
      <c r="C123">
        <f>_xlfn.XLOOKUP(D123,'Liste '!$V$2:$V$168,'Liste '!$W$2:$W$168,"-",0)</f>
        <v>0</v>
      </c>
      <c r="E123">
        <f>_xlfn.XLOOKUP(D123,'Liste '!$V$2:$V$168,'Liste '!$X$2:$X$168,"-",0)</f>
        <v>0</v>
      </c>
      <c r="F123" s="3">
        <f>_xlfn.XLOOKUP(D123,'Liste '!$V$2:$V$168,'Liste '!$Y$2:$Y$168,"-",0)</f>
        <v>0</v>
      </c>
      <c r="H123" s="3">
        <f t="shared" si="11"/>
        <v>0</v>
      </c>
      <c r="I123" s="3">
        <f t="shared" si="9"/>
        <v>0</v>
      </c>
      <c r="J123" s="3">
        <f t="shared" si="10"/>
        <v>100000</v>
      </c>
      <c r="K123" s="43">
        <f t="shared" si="6"/>
        <v>100000</v>
      </c>
      <c r="M123">
        <f t="shared" si="7"/>
        <v>0</v>
      </c>
      <c r="N123" s="44"/>
      <c r="O123" s="44"/>
      <c r="P123" s="44"/>
      <c r="R123">
        <f t="shared" si="8"/>
        <v>0</v>
      </c>
    </row>
    <row r="124" spans="3:18">
      <c r="C124">
        <f>_xlfn.XLOOKUP(D124,'Liste '!$V$2:$V$168,'Liste '!$W$2:$W$168,"-",0)</f>
        <v>0</v>
      </c>
      <c r="E124">
        <f>_xlfn.XLOOKUP(D124,'Liste '!$V$2:$V$168,'Liste '!$X$2:$X$168,"-",0)</f>
        <v>0</v>
      </c>
      <c r="F124" s="3">
        <f>_xlfn.XLOOKUP(D124,'Liste '!$V$2:$V$168,'Liste '!$Y$2:$Y$168,"-",0)</f>
        <v>0</v>
      </c>
      <c r="H124" s="3">
        <f t="shared" si="11"/>
        <v>0</v>
      </c>
      <c r="I124" s="3">
        <f t="shared" si="9"/>
        <v>0</v>
      </c>
      <c r="J124" s="3">
        <f t="shared" si="10"/>
        <v>100000</v>
      </c>
      <c r="K124" s="43">
        <f t="shared" si="6"/>
        <v>100000</v>
      </c>
      <c r="M124">
        <f t="shared" si="7"/>
        <v>0</v>
      </c>
      <c r="N124" s="44"/>
      <c r="O124" s="44"/>
      <c r="P124" s="44"/>
      <c r="R124">
        <f t="shared" si="8"/>
        <v>0</v>
      </c>
    </row>
    <row r="125" spans="3:18">
      <c r="C125">
        <f>_xlfn.XLOOKUP(D125,'Liste '!$V$2:$V$168,'Liste '!$W$2:$W$168,"-",0)</f>
        <v>0</v>
      </c>
      <c r="E125">
        <f>_xlfn.XLOOKUP(D125,'Liste '!$V$2:$V$168,'Liste '!$X$2:$X$168,"-",0)</f>
        <v>0</v>
      </c>
      <c r="F125" s="3">
        <f>_xlfn.XLOOKUP(D125,'Liste '!$V$2:$V$168,'Liste '!$Y$2:$Y$168,"-",0)</f>
        <v>0</v>
      </c>
      <c r="H125" s="3">
        <f t="shared" si="11"/>
        <v>0</v>
      </c>
      <c r="I125" s="3">
        <f t="shared" si="9"/>
        <v>0</v>
      </c>
      <c r="J125" s="3">
        <f t="shared" si="10"/>
        <v>100000</v>
      </c>
      <c r="K125" s="43">
        <f t="shared" si="6"/>
        <v>100000</v>
      </c>
      <c r="M125">
        <f t="shared" si="7"/>
        <v>0</v>
      </c>
      <c r="N125" s="44"/>
      <c r="O125" s="44"/>
      <c r="P125" s="44"/>
      <c r="R125">
        <f t="shared" si="8"/>
        <v>0</v>
      </c>
    </row>
    <row r="126" spans="3:18">
      <c r="C126">
        <f>_xlfn.XLOOKUP(D126,'Liste '!$V$2:$V$168,'Liste '!$W$2:$W$168,"-",0)</f>
        <v>0</v>
      </c>
      <c r="E126">
        <f>_xlfn.XLOOKUP(D126,'Liste '!$V$2:$V$168,'Liste '!$X$2:$X$168,"-",0)</f>
        <v>0</v>
      </c>
      <c r="F126" s="3">
        <f>_xlfn.XLOOKUP(D126,'Liste '!$V$2:$V$168,'Liste '!$Y$2:$Y$168,"-",0)</f>
        <v>0</v>
      </c>
      <c r="H126" s="3">
        <f t="shared" si="11"/>
        <v>0</v>
      </c>
      <c r="I126" s="3">
        <f t="shared" si="9"/>
        <v>0</v>
      </c>
      <c r="J126" s="3">
        <f t="shared" si="10"/>
        <v>100000</v>
      </c>
      <c r="K126" s="43">
        <f t="shared" si="6"/>
        <v>100000</v>
      </c>
      <c r="M126">
        <f t="shared" si="7"/>
        <v>0</v>
      </c>
      <c r="N126" s="44"/>
      <c r="O126" s="44"/>
      <c r="P126" s="44"/>
      <c r="R126">
        <f t="shared" si="8"/>
        <v>0</v>
      </c>
    </row>
    <row r="127" spans="3:18">
      <c r="C127">
        <f>_xlfn.XLOOKUP(D127,'Liste '!$V$2:$V$168,'Liste '!$W$2:$W$168,"-",0)</f>
        <v>0</v>
      </c>
      <c r="E127">
        <f>_xlfn.XLOOKUP(D127,'Liste '!$V$2:$V$168,'Liste '!$X$2:$X$168,"-",0)</f>
        <v>0</v>
      </c>
      <c r="F127" s="3">
        <f>_xlfn.XLOOKUP(D127,'Liste '!$V$2:$V$168,'Liste '!$Y$2:$Y$168,"-",0)</f>
        <v>0</v>
      </c>
      <c r="H127" s="3">
        <f>$F$2*$G$2</f>
        <v>0</v>
      </c>
      <c r="I127" s="3">
        <f>I126+H127</f>
        <v>0</v>
      </c>
      <c r="J127" s="3">
        <f t="shared" si="10"/>
        <v>100000</v>
      </c>
      <c r="K127" s="43">
        <f>J127-I127</f>
        <v>100000</v>
      </c>
      <c r="M127">
        <f>L127-G127</f>
        <v>0</v>
      </c>
      <c r="N127" s="44"/>
      <c r="O127" s="44"/>
      <c r="P127" s="44"/>
      <c r="R127">
        <f>N127-O127</f>
        <v>0</v>
      </c>
    </row>
    <row r="128" spans="3:18">
      <c r="C128">
        <f>_xlfn.XLOOKUP(D128,'Liste '!$V$2:$V$168,'Liste '!$W$2:$W$168,"-",0)</f>
        <v>0</v>
      </c>
      <c r="E128">
        <f>_xlfn.XLOOKUP(D128,'Liste '!$V$2:$V$168,'Liste '!$X$2:$X$168,"-",0)</f>
        <v>0</v>
      </c>
      <c r="F128" s="3">
        <f>_xlfn.XLOOKUP(D128,'Liste '!$V$2:$V$168,'Liste '!$Y$2:$Y$168,"-",0)</f>
        <v>0</v>
      </c>
      <c r="H128" s="3">
        <f t="shared" si="11"/>
        <v>0</v>
      </c>
      <c r="I128" s="3">
        <f>I126+H128</f>
        <v>0</v>
      </c>
      <c r="J128" s="3">
        <f>K126</f>
        <v>100000</v>
      </c>
      <c r="K128" s="43">
        <f t="shared" si="6"/>
        <v>100000</v>
      </c>
      <c r="M128">
        <f t="shared" si="7"/>
        <v>0</v>
      </c>
      <c r="N128" s="44"/>
      <c r="O128" s="44"/>
      <c r="P128" s="44"/>
      <c r="R128">
        <f t="shared" si="8"/>
        <v>0</v>
      </c>
    </row>
    <row r="129" spans="1:20">
      <c r="A129" s="52"/>
      <c r="B129" s="52"/>
      <c r="C129" s="52">
        <f>_xlfn.XLOOKUP(D129,'Liste '!$H$2:$H$168,'Liste '!$I$2:$I$168,"-",0)</f>
        <v>0</v>
      </c>
      <c r="D129" s="53"/>
      <c r="E129" s="54" t="s">
        <v>82</v>
      </c>
      <c r="F129" s="55"/>
      <c r="G129" s="52"/>
      <c r="H129" s="55">
        <f>SUM(H98:H128)</f>
        <v>0</v>
      </c>
      <c r="I129" s="55"/>
      <c r="J129" s="55"/>
      <c r="K129" s="56"/>
      <c r="L129" s="52"/>
      <c r="M129" s="52"/>
      <c r="N129" s="57"/>
      <c r="O129" s="57"/>
      <c r="P129" s="57"/>
      <c r="Q129" s="52"/>
      <c r="R129" s="52"/>
      <c r="S129" s="52"/>
      <c r="T129" s="86"/>
    </row>
    <row r="130" spans="1:20">
      <c r="C130">
        <f>_xlfn.XLOOKUP(D130,'Liste '!$V$2:$V$168,'Liste '!$W$2:$W$168,"-",0)</f>
        <v>0</v>
      </c>
      <c r="E130">
        <f>_xlfn.XLOOKUP(D130,'Liste '!$V$2:$V$168,'Liste '!$X$2:$X$168,"-",0)</f>
        <v>0</v>
      </c>
      <c r="F130" s="3">
        <f>_xlfn.XLOOKUP(D130,'Liste '!$V$2:$V$168,'Liste '!$Y$2:$Y$168,"-",0)</f>
        <v>0</v>
      </c>
      <c r="H130" s="3">
        <f t="shared" si="11"/>
        <v>0</v>
      </c>
      <c r="I130" s="3">
        <f>I128+H130</f>
        <v>0</v>
      </c>
      <c r="J130" s="3">
        <f>K128</f>
        <v>100000</v>
      </c>
      <c r="K130" s="43">
        <f t="shared" si="6"/>
        <v>100000</v>
      </c>
      <c r="M130">
        <f t="shared" si="7"/>
        <v>0</v>
      </c>
      <c r="N130" s="44"/>
      <c r="O130" s="44"/>
      <c r="P130" s="44"/>
      <c r="R130">
        <f t="shared" si="8"/>
        <v>0</v>
      </c>
    </row>
    <row r="131" spans="1:20">
      <c r="C131">
        <f>_xlfn.XLOOKUP(D131,'Liste '!$V$2:$V$168,'Liste '!$W$2:$W$168,"-",0)</f>
        <v>0</v>
      </c>
      <c r="E131">
        <f>_xlfn.XLOOKUP(D131,'Liste '!$V$2:$V$168,'Liste '!$X$2:$X$168,"-",0)</f>
        <v>0</v>
      </c>
      <c r="F131" s="3">
        <f>_xlfn.XLOOKUP(D131,'Liste '!$V$2:$V$168,'Liste '!$Y$2:$Y$168,"-",0)</f>
        <v>0</v>
      </c>
      <c r="H131" s="3">
        <f t="shared" si="11"/>
        <v>0</v>
      </c>
      <c r="I131" s="3">
        <f t="shared" si="9"/>
        <v>0</v>
      </c>
      <c r="J131" s="3">
        <f t="shared" si="10"/>
        <v>100000</v>
      </c>
      <c r="K131" s="43">
        <f t="shared" si="6"/>
        <v>100000</v>
      </c>
      <c r="M131">
        <f t="shared" si="7"/>
        <v>0</v>
      </c>
      <c r="N131" s="44"/>
      <c r="O131" s="44"/>
      <c r="P131" s="44"/>
      <c r="R131">
        <f t="shared" si="8"/>
        <v>0</v>
      </c>
    </row>
    <row r="132" spans="1:20">
      <c r="C132">
        <f>_xlfn.XLOOKUP(D132,'Liste '!$V$2:$V$168,'Liste '!$W$2:$W$168,"-",0)</f>
        <v>0</v>
      </c>
      <c r="E132">
        <f>_xlfn.XLOOKUP(D132,'Liste '!$V$2:$V$168,'Liste '!$X$2:$X$168,"-",0)</f>
        <v>0</v>
      </c>
      <c r="F132" s="3">
        <f>_xlfn.XLOOKUP(D132,'Liste '!$V$2:$V$168,'Liste '!$Y$2:$Y$168,"-",0)</f>
        <v>0</v>
      </c>
      <c r="H132" s="3">
        <f t="shared" si="11"/>
        <v>0</v>
      </c>
      <c r="I132" s="3">
        <f t="shared" si="9"/>
        <v>0</v>
      </c>
      <c r="J132" s="3">
        <f t="shared" si="10"/>
        <v>100000</v>
      </c>
      <c r="K132" s="43">
        <f t="shared" ref="K132:K195" si="12">J132-I132</f>
        <v>100000</v>
      </c>
      <c r="M132">
        <f t="shared" ref="M132:M195" si="13">L132-G132</f>
        <v>0</v>
      </c>
      <c r="N132" s="44"/>
      <c r="O132" s="44"/>
      <c r="P132" s="44"/>
      <c r="R132">
        <f t="shared" ref="R132:R195" si="14">N132-O132</f>
        <v>0</v>
      </c>
    </row>
    <row r="133" spans="1:20">
      <c r="C133">
        <f>_xlfn.XLOOKUP(D133,'Liste '!$V$2:$V$168,'Liste '!$W$2:$W$168,"-",0)</f>
        <v>0</v>
      </c>
      <c r="E133">
        <f>_xlfn.XLOOKUP(D133,'Liste '!$V$2:$V$168,'Liste '!$X$2:$X$168,"-",0)</f>
        <v>0</v>
      </c>
      <c r="F133" s="3">
        <f>_xlfn.XLOOKUP(D133,'Liste '!$V$2:$V$168,'Liste '!$Y$2:$Y$168,"-",0)</f>
        <v>0</v>
      </c>
      <c r="H133" s="3">
        <f t="shared" si="11"/>
        <v>0</v>
      </c>
      <c r="I133" s="3">
        <f t="shared" si="9"/>
        <v>0</v>
      </c>
      <c r="J133" s="3">
        <f t="shared" si="10"/>
        <v>100000</v>
      </c>
      <c r="K133" s="43">
        <f t="shared" si="12"/>
        <v>100000</v>
      </c>
      <c r="M133">
        <f t="shared" si="13"/>
        <v>0</v>
      </c>
      <c r="N133" s="44"/>
      <c r="O133" s="44"/>
      <c r="P133" s="44"/>
      <c r="R133">
        <f t="shared" si="14"/>
        <v>0</v>
      </c>
    </row>
    <row r="134" spans="1:20">
      <c r="C134">
        <f>_xlfn.XLOOKUP(D134,'Liste '!$V$2:$V$168,'Liste '!$W$2:$W$168,"-",0)</f>
        <v>0</v>
      </c>
      <c r="E134">
        <f>_xlfn.XLOOKUP(D134,'Liste '!$V$2:$V$168,'Liste '!$X$2:$X$168,"-",0)</f>
        <v>0</v>
      </c>
      <c r="F134" s="3">
        <f>_xlfn.XLOOKUP(D134,'Liste '!$V$2:$V$168,'Liste '!$Y$2:$Y$168,"-",0)</f>
        <v>0</v>
      </c>
      <c r="H134" s="3">
        <f t="shared" si="11"/>
        <v>0</v>
      </c>
      <c r="I134" s="3">
        <f t="shared" ref="I134:I197" si="15">I133+H134</f>
        <v>0</v>
      </c>
      <c r="J134" s="3">
        <f t="shared" ref="J134:J197" si="16">K133</f>
        <v>100000</v>
      </c>
      <c r="K134" s="43">
        <f t="shared" si="12"/>
        <v>100000</v>
      </c>
      <c r="M134">
        <f t="shared" si="13"/>
        <v>0</v>
      </c>
      <c r="N134" s="44"/>
      <c r="O134" s="44"/>
      <c r="P134" s="44"/>
      <c r="R134">
        <f t="shared" si="14"/>
        <v>0</v>
      </c>
    </row>
    <row r="135" spans="1:20">
      <c r="C135">
        <f>_xlfn.XLOOKUP(D135,'Liste '!$V$2:$V$168,'Liste '!$W$2:$W$168,"-",0)</f>
        <v>0</v>
      </c>
      <c r="E135">
        <f>_xlfn.XLOOKUP(D135,'Liste '!$V$2:$V$168,'Liste '!$X$2:$X$168,"-",0)</f>
        <v>0</v>
      </c>
      <c r="F135" s="3">
        <f>_xlfn.XLOOKUP(D135,'Liste '!$V$2:$V$168,'Liste '!$Y$2:$Y$168,"-",0)</f>
        <v>0</v>
      </c>
      <c r="H135" s="3">
        <f t="shared" ref="H135:H198" si="17">F135*G135</f>
        <v>0</v>
      </c>
      <c r="I135" s="3">
        <f t="shared" si="15"/>
        <v>0</v>
      </c>
      <c r="J135" s="3">
        <f t="shared" si="16"/>
        <v>100000</v>
      </c>
      <c r="K135" s="43">
        <f t="shared" si="12"/>
        <v>100000</v>
      </c>
      <c r="M135">
        <f t="shared" si="13"/>
        <v>0</v>
      </c>
      <c r="N135" s="44"/>
      <c r="O135" s="44"/>
      <c r="P135" s="44"/>
      <c r="R135">
        <f t="shared" si="14"/>
        <v>0</v>
      </c>
    </row>
    <row r="136" spans="1:20">
      <c r="C136">
        <f>_xlfn.XLOOKUP(D136,'Liste '!$V$2:$V$168,'Liste '!$W$2:$W$168,"-",0)</f>
        <v>0</v>
      </c>
      <c r="E136">
        <f>_xlfn.XLOOKUP(D136,'Liste '!$V$2:$V$168,'Liste '!$X$2:$X$168,"-",0)</f>
        <v>0</v>
      </c>
      <c r="F136" s="3">
        <f>_xlfn.XLOOKUP(D136,'Liste '!$V$2:$V$168,'Liste '!$Y$2:$Y$168,"-",0)</f>
        <v>0</v>
      </c>
      <c r="H136" s="3">
        <f t="shared" si="17"/>
        <v>0</v>
      </c>
      <c r="I136" s="3">
        <f t="shared" si="15"/>
        <v>0</v>
      </c>
      <c r="J136" s="3">
        <f t="shared" si="16"/>
        <v>100000</v>
      </c>
      <c r="K136" s="43">
        <f t="shared" si="12"/>
        <v>100000</v>
      </c>
      <c r="M136">
        <f t="shared" si="13"/>
        <v>0</v>
      </c>
      <c r="N136" s="44"/>
      <c r="O136" s="44"/>
      <c r="P136" s="44"/>
      <c r="R136">
        <f t="shared" si="14"/>
        <v>0</v>
      </c>
    </row>
    <row r="137" spans="1:20">
      <c r="C137">
        <f>_xlfn.XLOOKUP(D137,'Liste '!$V$2:$V$168,'Liste '!$W$2:$W$168,"-",0)</f>
        <v>0</v>
      </c>
      <c r="E137">
        <f>_xlfn.XLOOKUP(D137,'Liste '!$V$2:$V$168,'Liste '!$X$2:$X$168,"-",0)</f>
        <v>0</v>
      </c>
      <c r="F137" s="3">
        <f>_xlfn.XLOOKUP(D137,'Liste '!$V$2:$V$168,'Liste '!$Y$2:$Y$168,"-",0)</f>
        <v>0</v>
      </c>
      <c r="H137" s="3">
        <f t="shared" si="17"/>
        <v>0</v>
      </c>
      <c r="I137" s="3">
        <f t="shared" si="15"/>
        <v>0</v>
      </c>
      <c r="J137" s="3">
        <f t="shared" si="16"/>
        <v>100000</v>
      </c>
      <c r="K137" s="43">
        <f t="shared" si="12"/>
        <v>100000</v>
      </c>
      <c r="M137">
        <f t="shared" si="13"/>
        <v>0</v>
      </c>
      <c r="N137" s="44"/>
      <c r="O137" s="44"/>
      <c r="P137" s="44"/>
      <c r="R137">
        <f t="shared" si="14"/>
        <v>0</v>
      </c>
    </row>
    <row r="138" spans="1:20">
      <c r="C138">
        <f>_xlfn.XLOOKUP(D138,'Liste '!$V$2:$V$168,'Liste '!$W$2:$W$168,"-",0)</f>
        <v>0</v>
      </c>
      <c r="E138">
        <f>_xlfn.XLOOKUP(D138,'Liste '!$V$2:$V$168,'Liste '!$X$2:$X$168,"-",0)</f>
        <v>0</v>
      </c>
      <c r="F138" s="3">
        <f>_xlfn.XLOOKUP(D138,'Liste '!$V$2:$V$168,'Liste '!$Y$2:$Y$168,"-",0)</f>
        <v>0</v>
      </c>
      <c r="H138" s="3">
        <f t="shared" si="17"/>
        <v>0</v>
      </c>
      <c r="I138" s="3">
        <f t="shared" si="15"/>
        <v>0</v>
      </c>
      <c r="J138" s="3">
        <f t="shared" si="16"/>
        <v>100000</v>
      </c>
      <c r="K138" s="43">
        <f t="shared" si="12"/>
        <v>100000</v>
      </c>
      <c r="M138">
        <f t="shared" si="13"/>
        <v>0</v>
      </c>
      <c r="N138" s="44"/>
      <c r="O138" s="44"/>
      <c r="P138" s="44"/>
      <c r="R138">
        <f t="shared" si="14"/>
        <v>0</v>
      </c>
    </row>
    <row r="139" spans="1:20">
      <c r="C139">
        <f>_xlfn.XLOOKUP(D139,'Liste '!$V$2:$V$168,'Liste '!$W$2:$W$168,"-",0)</f>
        <v>0</v>
      </c>
      <c r="E139">
        <f>_xlfn.XLOOKUP(D139,'Liste '!$V$2:$V$168,'Liste '!$X$2:$X$168,"-",0)</f>
        <v>0</v>
      </c>
      <c r="F139" s="3">
        <f>_xlfn.XLOOKUP(D139,'Liste '!$V$2:$V$168,'Liste '!$Y$2:$Y$168,"-",0)</f>
        <v>0</v>
      </c>
      <c r="H139" s="3">
        <f t="shared" si="17"/>
        <v>0</v>
      </c>
      <c r="I139" s="3">
        <f t="shared" si="15"/>
        <v>0</v>
      </c>
      <c r="J139" s="3">
        <f t="shared" si="16"/>
        <v>100000</v>
      </c>
      <c r="K139" s="43">
        <f t="shared" si="12"/>
        <v>100000</v>
      </c>
      <c r="M139">
        <f t="shared" si="13"/>
        <v>0</v>
      </c>
      <c r="N139" s="44"/>
      <c r="O139" s="44"/>
      <c r="P139" s="44"/>
      <c r="R139">
        <f t="shared" si="14"/>
        <v>0</v>
      </c>
    </row>
    <row r="140" spans="1:20">
      <c r="C140">
        <f>_xlfn.XLOOKUP(D140,'Liste '!$V$2:$V$168,'Liste '!$W$2:$W$168,"-",0)</f>
        <v>0</v>
      </c>
      <c r="E140">
        <f>_xlfn.XLOOKUP(D140,'Liste '!$V$2:$V$168,'Liste '!$X$2:$X$168,"-",0)</f>
        <v>0</v>
      </c>
      <c r="F140" s="3">
        <f>_xlfn.XLOOKUP(D140,'Liste '!$V$2:$V$168,'Liste '!$Y$2:$Y$168,"-",0)</f>
        <v>0</v>
      </c>
      <c r="H140" s="3">
        <f t="shared" si="17"/>
        <v>0</v>
      </c>
      <c r="I140" s="3">
        <f t="shared" si="15"/>
        <v>0</v>
      </c>
      <c r="J140" s="3">
        <f t="shared" si="16"/>
        <v>100000</v>
      </c>
      <c r="K140" s="43">
        <f t="shared" si="12"/>
        <v>100000</v>
      </c>
      <c r="M140">
        <f t="shared" si="13"/>
        <v>0</v>
      </c>
      <c r="N140" s="44"/>
      <c r="O140" s="44"/>
      <c r="P140" s="44"/>
      <c r="R140">
        <f t="shared" si="14"/>
        <v>0</v>
      </c>
    </row>
    <row r="141" spans="1:20">
      <c r="C141">
        <f>_xlfn.XLOOKUP(D141,'Liste '!$V$2:$V$168,'Liste '!$W$2:$W$168,"-",0)</f>
        <v>0</v>
      </c>
      <c r="E141">
        <f>_xlfn.XLOOKUP(D141,'Liste '!$V$2:$V$168,'Liste '!$X$2:$X$168,"-",0)</f>
        <v>0</v>
      </c>
      <c r="F141" s="3">
        <f>_xlfn.XLOOKUP(D141,'Liste '!$V$2:$V$168,'Liste '!$Y$2:$Y$168,"-",0)</f>
        <v>0</v>
      </c>
      <c r="H141" s="3">
        <f t="shared" si="17"/>
        <v>0</v>
      </c>
      <c r="I141" s="3">
        <f t="shared" si="15"/>
        <v>0</v>
      </c>
      <c r="J141" s="3">
        <f t="shared" si="16"/>
        <v>100000</v>
      </c>
      <c r="K141" s="43">
        <f t="shared" si="12"/>
        <v>100000</v>
      </c>
      <c r="M141">
        <f t="shared" si="13"/>
        <v>0</v>
      </c>
      <c r="N141" s="44"/>
      <c r="O141" s="44"/>
      <c r="P141" s="44"/>
      <c r="R141">
        <f t="shared" si="14"/>
        <v>0</v>
      </c>
    </row>
    <row r="142" spans="1:20">
      <c r="C142">
        <f>_xlfn.XLOOKUP(D142,'Liste '!$V$2:$V$168,'Liste '!$W$2:$W$168,"-",0)</f>
        <v>0</v>
      </c>
      <c r="E142">
        <f>_xlfn.XLOOKUP(D142,'Liste '!$V$2:$V$168,'Liste '!$X$2:$X$168,"-",0)</f>
        <v>0</v>
      </c>
      <c r="F142" s="3">
        <f>_xlfn.XLOOKUP(D142,'Liste '!$V$2:$V$168,'Liste '!$Y$2:$Y$168,"-",0)</f>
        <v>0</v>
      </c>
      <c r="H142" s="3">
        <f t="shared" si="17"/>
        <v>0</v>
      </c>
      <c r="I142" s="3">
        <f t="shared" si="15"/>
        <v>0</v>
      </c>
      <c r="J142" s="3">
        <f t="shared" si="16"/>
        <v>100000</v>
      </c>
      <c r="K142" s="43">
        <f t="shared" si="12"/>
        <v>100000</v>
      </c>
      <c r="M142">
        <f t="shared" si="13"/>
        <v>0</v>
      </c>
      <c r="N142" s="44"/>
      <c r="O142" s="44"/>
      <c r="P142" s="44"/>
      <c r="R142">
        <f t="shared" si="14"/>
        <v>0</v>
      </c>
    </row>
    <row r="143" spans="1:20">
      <c r="C143">
        <f>_xlfn.XLOOKUP(D143,'Liste '!$V$2:$V$168,'Liste '!$W$2:$W$168,"-",0)</f>
        <v>0</v>
      </c>
      <c r="E143">
        <f>_xlfn.XLOOKUP(D143,'Liste '!$V$2:$V$168,'Liste '!$X$2:$X$168,"-",0)</f>
        <v>0</v>
      </c>
      <c r="F143" s="3">
        <f>_xlfn.XLOOKUP(D143,'Liste '!$V$2:$V$168,'Liste '!$Y$2:$Y$168,"-",0)</f>
        <v>0</v>
      </c>
      <c r="H143" s="3">
        <f t="shared" si="17"/>
        <v>0</v>
      </c>
      <c r="I143" s="3">
        <f t="shared" si="15"/>
        <v>0</v>
      </c>
      <c r="J143" s="3">
        <f t="shared" si="16"/>
        <v>100000</v>
      </c>
      <c r="K143" s="43">
        <f t="shared" si="12"/>
        <v>100000</v>
      </c>
      <c r="M143">
        <f t="shared" si="13"/>
        <v>0</v>
      </c>
      <c r="N143" s="44"/>
      <c r="O143" s="44"/>
      <c r="P143" s="44"/>
      <c r="R143">
        <f t="shared" si="14"/>
        <v>0</v>
      </c>
    </row>
    <row r="144" spans="1:20">
      <c r="C144">
        <f>_xlfn.XLOOKUP(D144,'Liste '!$V$2:$V$168,'Liste '!$W$2:$W$168,"-",0)</f>
        <v>0</v>
      </c>
      <c r="E144">
        <f>_xlfn.XLOOKUP(D144,'Liste '!$V$2:$V$168,'Liste '!$X$2:$X$168,"-",0)</f>
        <v>0</v>
      </c>
      <c r="F144" s="3">
        <f>_xlfn.XLOOKUP(D144,'Liste '!$V$2:$V$168,'Liste '!$Y$2:$Y$168,"-",0)</f>
        <v>0</v>
      </c>
      <c r="H144" s="3">
        <f t="shared" si="17"/>
        <v>0</v>
      </c>
      <c r="I144" s="3">
        <f t="shared" si="15"/>
        <v>0</v>
      </c>
      <c r="J144" s="3">
        <f t="shared" si="16"/>
        <v>100000</v>
      </c>
      <c r="K144" s="43">
        <f t="shared" si="12"/>
        <v>100000</v>
      </c>
      <c r="M144">
        <f t="shared" si="13"/>
        <v>0</v>
      </c>
      <c r="N144" s="44"/>
      <c r="O144" s="44"/>
      <c r="P144" s="44"/>
      <c r="R144">
        <f t="shared" si="14"/>
        <v>0</v>
      </c>
    </row>
    <row r="145" spans="3:18">
      <c r="C145">
        <f>_xlfn.XLOOKUP(D145,'Liste '!$V$2:$V$168,'Liste '!$W$2:$W$168,"-",0)</f>
        <v>0</v>
      </c>
      <c r="E145">
        <f>_xlfn.XLOOKUP(D145,'Liste '!$V$2:$V$168,'Liste '!$X$2:$X$168,"-",0)</f>
        <v>0</v>
      </c>
      <c r="F145" s="3">
        <f>_xlfn.XLOOKUP(D145,'Liste '!$V$2:$V$168,'Liste '!$Y$2:$Y$168,"-",0)</f>
        <v>0</v>
      </c>
      <c r="H145" s="3">
        <f t="shared" si="17"/>
        <v>0</v>
      </c>
      <c r="I145" s="3">
        <f t="shared" si="15"/>
        <v>0</v>
      </c>
      <c r="J145" s="3">
        <f t="shared" si="16"/>
        <v>100000</v>
      </c>
      <c r="K145" s="43">
        <f t="shared" si="12"/>
        <v>100000</v>
      </c>
      <c r="M145">
        <f t="shared" si="13"/>
        <v>0</v>
      </c>
      <c r="N145" s="44"/>
      <c r="O145" s="44"/>
      <c r="P145" s="44"/>
      <c r="R145">
        <f t="shared" si="14"/>
        <v>0</v>
      </c>
    </row>
    <row r="146" spans="3:18">
      <c r="C146">
        <f>_xlfn.XLOOKUP(D146,'Liste '!$V$2:$V$168,'Liste '!$W$2:$W$168,"-",0)</f>
        <v>0</v>
      </c>
      <c r="E146">
        <f>_xlfn.XLOOKUP(D146,'Liste '!$V$2:$V$168,'Liste '!$X$2:$X$168,"-",0)</f>
        <v>0</v>
      </c>
      <c r="F146" s="3">
        <f>_xlfn.XLOOKUP(D146,'Liste '!$V$2:$V$168,'Liste '!$Y$2:$Y$168,"-",0)</f>
        <v>0</v>
      </c>
      <c r="H146" s="3">
        <f t="shared" si="17"/>
        <v>0</v>
      </c>
      <c r="I146" s="3">
        <f t="shared" si="15"/>
        <v>0</v>
      </c>
      <c r="J146" s="3">
        <f t="shared" si="16"/>
        <v>100000</v>
      </c>
      <c r="K146" s="43">
        <f t="shared" si="12"/>
        <v>100000</v>
      </c>
      <c r="M146">
        <f t="shared" si="13"/>
        <v>0</v>
      </c>
      <c r="N146" s="44"/>
      <c r="O146" s="44"/>
      <c r="P146" s="44"/>
      <c r="R146">
        <f t="shared" si="14"/>
        <v>0</v>
      </c>
    </row>
    <row r="147" spans="3:18">
      <c r="C147">
        <f>_xlfn.XLOOKUP(D147,'Liste '!$V$2:$V$168,'Liste '!$W$2:$W$168,"-",0)</f>
        <v>0</v>
      </c>
      <c r="E147">
        <f>_xlfn.XLOOKUP(D147,'Liste '!$V$2:$V$168,'Liste '!$X$2:$X$168,"-",0)</f>
        <v>0</v>
      </c>
      <c r="F147" s="3">
        <f>_xlfn.XLOOKUP(D147,'Liste '!$V$2:$V$168,'Liste '!$Y$2:$Y$168,"-",0)</f>
        <v>0</v>
      </c>
      <c r="H147" s="3">
        <f t="shared" si="17"/>
        <v>0</v>
      </c>
      <c r="I147" s="3">
        <f t="shared" si="15"/>
        <v>0</v>
      </c>
      <c r="J147" s="3">
        <f t="shared" si="16"/>
        <v>100000</v>
      </c>
      <c r="K147" s="43">
        <f t="shared" si="12"/>
        <v>100000</v>
      </c>
      <c r="M147">
        <f t="shared" si="13"/>
        <v>0</v>
      </c>
      <c r="N147" s="44"/>
      <c r="O147" s="44"/>
      <c r="P147" s="44"/>
      <c r="R147">
        <f t="shared" si="14"/>
        <v>0</v>
      </c>
    </row>
    <row r="148" spans="3:18">
      <c r="C148">
        <f>_xlfn.XLOOKUP(D148,'Liste '!$V$2:$V$168,'Liste '!$W$2:$W$168,"-",0)</f>
        <v>0</v>
      </c>
      <c r="E148">
        <f>_xlfn.XLOOKUP(D148,'Liste '!$V$2:$V$168,'Liste '!$X$2:$X$168,"-",0)</f>
        <v>0</v>
      </c>
      <c r="F148" s="3">
        <f>_xlfn.XLOOKUP(D148,'Liste '!$V$2:$V$168,'Liste '!$Y$2:$Y$168,"-",0)</f>
        <v>0</v>
      </c>
      <c r="H148" s="3">
        <f t="shared" si="17"/>
        <v>0</v>
      </c>
      <c r="I148" s="3">
        <f t="shared" si="15"/>
        <v>0</v>
      </c>
      <c r="J148" s="3">
        <f t="shared" si="16"/>
        <v>100000</v>
      </c>
      <c r="K148" s="43">
        <f t="shared" si="12"/>
        <v>100000</v>
      </c>
      <c r="M148">
        <f t="shared" si="13"/>
        <v>0</v>
      </c>
      <c r="N148" s="44"/>
      <c r="O148" s="44"/>
      <c r="P148" s="44"/>
      <c r="R148">
        <f t="shared" si="14"/>
        <v>0</v>
      </c>
    </row>
    <row r="149" spans="3:18">
      <c r="C149">
        <f>_xlfn.XLOOKUP(D149,'Liste '!$V$2:$V$168,'Liste '!$W$2:$W$168,"-",0)</f>
        <v>0</v>
      </c>
      <c r="E149">
        <f>_xlfn.XLOOKUP(D149,'Liste '!$V$2:$V$168,'Liste '!$X$2:$X$168,"-",0)</f>
        <v>0</v>
      </c>
      <c r="F149" s="3">
        <f>_xlfn.XLOOKUP(D149,'Liste '!$V$2:$V$168,'Liste '!$Y$2:$Y$168,"-",0)</f>
        <v>0</v>
      </c>
      <c r="H149" s="3">
        <f t="shared" si="17"/>
        <v>0</v>
      </c>
      <c r="I149" s="3">
        <f t="shared" si="15"/>
        <v>0</v>
      </c>
      <c r="J149" s="3">
        <f t="shared" si="16"/>
        <v>100000</v>
      </c>
      <c r="K149" s="43">
        <f t="shared" si="12"/>
        <v>100000</v>
      </c>
      <c r="M149">
        <f t="shared" si="13"/>
        <v>0</v>
      </c>
      <c r="N149" s="44"/>
      <c r="O149" s="44"/>
      <c r="P149" s="44"/>
      <c r="R149">
        <f t="shared" si="14"/>
        <v>0</v>
      </c>
    </row>
    <row r="150" spans="3:18">
      <c r="C150">
        <f>_xlfn.XLOOKUP(D150,'Liste '!$V$2:$V$168,'Liste '!$W$2:$W$168,"-",0)</f>
        <v>0</v>
      </c>
      <c r="E150">
        <f>_xlfn.XLOOKUP(D150,'Liste '!$V$2:$V$168,'Liste '!$X$2:$X$168,"-",0)</f>
        <v>0</v>
      </c>
      <c r="F150" s="3">
        <f>_xlfn.XLOOKUP(D150,'Liste '!$V$2:$V$168,'Liste '!$Y$2:$Y$168,"-",0)</f>
        <v>0</v>
      </c>
      <c r="H150" s="3">
        <f t="shared" si="17"/>
        <v>0</v>
      </c>
      <c r="I150" s="3">
        <f t="shared" si="15"/>
        <v>0</v>
      </c>
      <c r="J150" s="3">
        <f t="shared" si="16"/>
        <v>100000</v>
      </c>
      <c r="K150" s="43">
        <f t="shared" si="12"/>
        <v>100000</v>
      </c>
      <c r="M150">
        <f t="shared" si="13"/>
        <v>0</v>
      </c>
      <c r="N150" s="44"/>
      <c r="O150" s="44"/>
      <c r="P150" s="44"/>
      <c r="R150">
        <f t="shared" si="14"/>
        <v>0</v>
      </c>
    </row>
    <row r="151" spans="3:18">
      <c r="C151">
        <f>_xlfn.XLOOKUP(D151,'Liste '!$V$2:$V$168,'Liste '!$W$2:$W$168,"-",0)</f>
        <v>0</v>
      </c>
      <c r="E151">
        <f>_xlfn.XLOOKUP(D151,'Liste '!$V$2:$V$168,'Liste '!$X$2:$X$168,"-",0)</f>
        <v>0</v>
      </c>
      <c r="F151" s="3">
        <f>_xlfn.XLOOKUP(D151,'Liste '!$V$2:$V$168,'Liste '!$Y$2:$Y$168,"-",0)</f>
        <v>0</v>
      </c>
      <c r="H151" s="3">
        <f t="shared" si="17"/>
        <v>0</v>
      </c>
      <c r="I151" s="3">
        <f t="shared" si="15"/>
        <v>0</v>
      </c>
      <c r="J151" s="3">
        <f t="shared" si="16"/>
        <v>100000</v>
      </c>
      <c r="K151" s="43">
        <f t="shared" si="12"/>
        <v>100000</v>
      </c>
      <c r="M151">
        <f t="shared" si="13"/>
        <v>0</v>
      </c>
      <c r="N151" s="44"/>
      <c r="O151" s="44"/>
      <c r="P151" s="44"/>
      <c r="R151">
        <f t="shared" si="14"/>
        <v>0</v>
      </c>
    </row>
    <row r="152" spans="3:18">
      <c r="C152">
        <f>_xlfn.XLOOKUP(D152,'Liste '!$V$2:$V$168,'Liste '!$W$2:$W$168,"-",0)</f>
        <v>0</v>
      </c>
      <c r="E152">
        <f>_xlfn.XLOOKUP(D152,'Liste '!$V$2:$V$168,'Liste '!$X$2:$X$168,"-",0)</f>
        <v>0</v>
      </c>
      <c r="F152" s="3">
        <f>_xlfn.XLOOKUP(D152,'Liste '!$V$2:$V$168,'Liste '!$Y$2:$Y$168,"-",0)</f>
        <v>0</v>
      </c>
      <c r="H152" s="3">
        <f t="shared" si="17"/>
        <v>0</v>
      </c>
      <c r="I152" s="3">
        <f t="shared" si="15"/>
        <v>0</v>
      </c>
      <c r="J152" s="3">
        <f t="shared" si="16"/>
        <v>100000</v>
      </c>
      <c r="K152" s="43">
        <f t="shared" si="12"/>
        <v>100000</v>
      </c>
      <c r="M152">
        <f t="shared" si="13"/>
        <v>0</v>
      </c>
      <c r="N152" s="44"/>
      <c r="O152" s="44"/>
      <c r="P152" s="44"/>
      <c r="R152">
        <f t="shared" si="14"/>
        <v>0</v>
      </c>
    </row>
    <row r="153" spans="3:18">
      <c r="C153">
        <f>_xlfn.XLOOKUP(D153,'Liste '!$V$2:$V$168,'Liste '!$W$2:$W$168,"-",0)</f>
        <v>0</v>
      </c>
      <c r="E153">
        <f>_xlfn.XLOOKUP(D153,'Liste '!$V$2:$V$168,'Liste '!$X$2:$X$168,"-",0)</f>
        <v>0</v>
      </c>
      <c r="F153" s="3">
        <f>_xlfn.XLOOKUP(D153,'Liste '!$V$2:$V$168,'Liste '!$Y$2:$Y$168,"-",0)</f>
        <v>0</v>
      </c>
      <c r="H153" s="3">
        <f t="shared" si="17"/>
        <v>0</v>
      </c>
      <c r="I153" s="3">
        <f t="shared" si="15"/>
        <v>0</v>
      </c>
      <c r="J153" s="3">
        <f t="shared" si="16"/>
        <v>100000</v>
      </c>
      <c r="K153" s="43">
        <f t="shared" si="12"/>
        <v>100000</v>
      </c>
      <c r="M153">
        <f t="shared" si="13"/>
        <v>0</v>
      </c>
      <c r="N153" s="44"/>
      <c r="O153" s="44"/>
      <c r="P153" s="44"/>
      <c r="R153">
        <f t="shared" si="14"/>
        <v>0</v>
      </c>
    </row>
    <row r="154" spans="3:18">
      <c r="C154">
        <f>_xlfn.XLOOKUP(D154,'Liste '!$V$2:$V$168,'Liste '!$W$2:$W$168,"-",0)</f>
        <v>0</v>
      </c>
      <c r="E154">
        <f>_xlfn.XLOOKUP(D154,'Liste '!$V$2:$V$168,'Liste '!$X$2:$X$168,"-",0)</f>
        <v>0</v>
      </c>
      <c r="F154" s="3">
        <f>_xlfn.XLOOKUP(D154,'Liste '!$V$2:$V$168,'Liste '!$Y$2:$Y$168,"-",0)</f>
        <v>0</v>
      </c>
      <c r="H154" s="3">
        <f t="shared" si="17"/>
        <v>0</v>
      </c>
      <c r="I154" s="3">
        <f t="shared" si="15"/>
        <v>0</v>
      </c>
      <c r="J154" s="3">
        <f t="shared" si="16"/>
        <v>100000</v>
      </c>
      <c r="K154" s="43">
        <f t="shared" si="12"/>
        <v>100000</v>
      </c>
      <c r="M154">
        <f t="shared" si="13"/>
        <v>0</v>
      </c>
      <c r="N154" s="44"/>
      <c r="O154" s="44"/>
      <c r="P154" s="44"/>
      <c r="R154">
        <f t="shared" si="14"/>
        <v>0</v>
      </c>
    </row>
    <row r="155" spans="3:18">
      <c r="C155">
        <f>_xlfn.XLOOKUP(D155,'Liste '!$V$2:$V$168,'Liste '!$W$2:$W$168,"-",0)</f>
        <v>0</v>
      </c>
      <c r="E155">
        <f>_xlfn.XLOOKUP(D155,'Liste '!$V$2:$V$168,'Liste '!$X$2:$X$168,"-",0)</f>
        <v>0</v>
      </c>
      <c r="F155" s="3">
        <f>_xlfn.XLOOKUP(D155,'Liste '!$V$2:$V$168,'Liste '!$Y$2:$Y$168,"-",0)</f>
        <v>0</v>
      </c>
      <c r="H155" s="3">
        <f t="shared" si="17"/>
        <v>0</v>
      </c>
      <c r="I155" s="3">
        <f t="shared" si="15"/>
        <v>0</v>
      </c>
      <c r="J155" s="3">
        <f t="shared" si="16"/>
        <v>100000</v>
      </c>
      <c r="K155" s="43">
        <f t="shared" si="12"/>
        <v>100000</v>
      </c>
      <c r="M155">
        <f t="shared" si="13"/>
        <v>0</v>
      </c>
      <c r="N155" s="44"/>
      <c r="O155" s="44"/>
      <c r="P155" s="44"/>
      <c r="R155">
        <f t="shared" si="14"/>
        <v>0</v>
      </c>
    </row>
    <row r="156" spans="3:18">
      <c r="C156">
        <f>_xlfn.XLOOKUP(D156,'Liste '!$V$2:$V$168,'Liste '!$W$2:$W$168,"-",0)</f>
        <v>0</v>
      </c>
      <c r="E156">
        <f>_xlfn.XLOOKUP(D156,'Liste '!$V$2:$V$168,'Liste '!$X$2:$X$168,"-",0)</f>
        <v>0</v>
      </c>
      <c r="F156" s="3">
        <f>_xlfn.XLOOKUP(D156,'Liste '!$V$2:$V$168,'Liste '!$Y$2:$Y$168,"-",0)</f>
        <v>0</v>
      </c>
      <c r="H156" s="3">
        <f t="shared" si="17"/>
        <v>0</v>
      </c>
      <c r="I156" s="3">
        <f t="shared" si="15"/>
        <v>0</v>
      </c>
      <c r="J156" s="3">
        <f t="shared" si="16"/>
        <v>100000</v>
      </c>
      <c r="K156" s="43">
        <f t="shared" si="12"/>
        <v>100000</v>
      </c>
      <c r="M156">
        <f t="shared" si="13"/>
        <v>0</v>
      </c>
      <c r="N156" s="44"/>
      <c r="O156" s="44"/>
      <c r="P156" s="44"/>
      <c r="R156">
        <f t="shared" si="14"/>
        <v>0</v>
      </c>
    </row>
    <row r="157" spans="3:18">
      <c r="C157">
        <f>_xlfn.XLOOKUP(D157,'Liste '!$V$2:$V$168,'Liste '!$W$2:$W$168,"-",0)</f>
        <v>0</v>
      </c>
      <c r="E157">
        <f>_xlfn.XLOOKUP(D157,'Liste '!$V$2:$V$168,'Liste '!$X$2:$X$168,"-",0)</f>
        <v>0</v>
      </c>
      <c r="F157" s="3">
        <f>_xlfn.XLOOKUP(D157,'Liste '!$V$2:$V$168,'Liste '!$Y$2:$Y$168,"-",0)</f>
        <v>0</v>
      </c>
      <c r="H157" s="3">
        <f t="shared" si="17"/>
        <v>0</v>
      </c>
      <c r="I157" s="3">
        <f t="shared" si="15"/>
        <v>0</v>
      </c>
      <c r="J157" s="3">
        <f t="shared" si="16"/>
        <v>100000</v>
      </c>
      <c r="K157" s="43">
        <f t="shared" si="12"/>
        <v>100000</v>
      </c>
      <c r="M157">
        <f t="shared" si="13"/>
        <v>0</v>
      </c>
      <c r="N157" s="44"/>
      <c r="O157" s="44"/>
      <c r="P157" s="44"/>
      <c r="R157">
        <f t="shared" si="14"/>
        <v>0</v>
      </c>
    </row>
    <row r="158" spans="3:18">
      <c r="C158">
        <f>_xlfn.XLOOKUP(D158,'Liste '!$V$2:$V$168,'Liste '!$W$2:$W$168,"-",0)</f>
        <v>0</v>
      </c>
      <c r="E158">
        <f>_xlfn.XLOOKUP(D158,'Liste '!$V$2:$V$168,'Liste '!$X$2:$X$168,"-",0)</f>
        <v>0</v>
      </c>
      <c r="F158" s="3">
        <f>_xlfn.XLOOKUP(D158,'Liste '!$V$2:$V$168,'Liste '!$Y$2:$Y$168,"-",0)</f>
        <v>0</v>
      </c>
      <c r="H158" s="3">
        <f t="shared" si="17"/>
        <v>0</v>
      </c>
      <c r="I158" s="3">
        <f t="shared" si="15"/>
        <v>0</v>
      </c>
      <c r="J158" s="3">
        <f t="shared" si="16"/>
        <v>100000</v>
      </c>
      <c r="K158" s="43">
        <f t="shared" si="12"/>
        <v>100000</v>
      </c>
      <c r="M158">
        <f t="shared" si="13"/>
        <v>0</v>
      </c>
      <c r="N158" s="44"/>
      <c r="O158" s="44"/>
      <c r="P158" s="44"/>
      <c r="R158">
        <f t="shared" si="14"/>
        <v>0</v>
      </c>
    </row>
    <row r="159" spans="3:18">
      <c r="C159">
        <f>_xlfn.XLOOKUP(D159,'Liste '!$V$2:$V$168,'Liste '!$W$2:$W$168,"-",0)</f>
        <v>0</v>
      </c>
      <c r="E159">
        <f>_xlfn.XLOOKUP(D159,'Liste '!$V$2:$V$168,'Liste '!$X$2:$X$168,"-",0)</f>
        <v>0</v>
      </c>
      <c r="F159" s="3">
        <f>_xlfn.XLOOKUP(D159,'Liste '!$V$2:$V$168,'Liste '!$Y$2:$Y$168,"-",0)</f>
        <v>0</v>
      </c>
      <c r="H159" s="3">
        <f t="shared" si="17"/>
        <v>0</v>
      </c>
      <c r="I159" s="3">
        <f t="shared" si="15"/>
        <v>0</v>
      </c>
      <c r="J159" s="3">
        <f t="shared" si="16"/>
        <v>100000</v>
      </c>
      <c r="K159" s="43">
        <f t="shared" si="12"/>
        <v>100000</v>
      </c>
      <c r="M159">
        <f t="shared" si="13"/>
        <v>0</v>
      </c>
      <c r="N159" s="44"/>
      <c r="O159" s="44"/>
      <c r="P159" s="44"/>
      <c r="R159">
        <f t="shared" si="14"/>
        <v>0</v>
      </c>
    </row>
    <row r="160" spans="3:18">
      <c r="C160">
        <f>_xlfn.XLOOKUP(D160,'Liste '!$V$2:$V$168,'Liste '!$W$2:$W$168,"-",0)</f>
        <v>0</v>
      </c>
      <c r="E160">
        <f>_xlfn.XLOOKUP(D160,'Liste '!$V$2:$V$168,'Liste '!$X$2:$X$168,"-",0)</f>
        <v>0</v>
      </c>
      <c r="F160" s="3">
        <f>_xlfn.XLOOKUP(D160,'Liste '!$V$2:$V$168,'Liste '!$Y$2:$Y$168,"-",0)</f>
        <v>0</v>
      </c>
      <c r="H160" s="3">
        <f t="shared" si="17"/>
        <v>0</v>
      </c>
      <c r="I160" s="3">
        <f t="shared" si="15"/>
        <v>0</v>
      </c>
      <c r="J160" s="3">
        <f t="shared" si="16"/>
        <v>100000</v>
      </c>
      <c r="K160" s="43">
        <f t="shared" si="12"/>
        <v>100000</v>
      </c>
      <c r="M160">
        <f t="shared" si="13"/>
        <v>0</v>
      </c>
      <c r="N160" s="44"/>
      <c r="O160" s="44"/>
      <c r="P160" s="44"/>
      <c r="R160">
        <f t="shared" si="14"/>
        <v>0</v>
      </c>
    </row>
    <row r="161" spans="1:20">
      <c r="A161" s="52"/>
      <c r="B161" s="52"/>
      <c r="C161" s="52">
        <f>_xlfn.XLOOKUP(D161,'Liste '!$H$2:$H$168,'Liste '!$I$2:$I$168,"-",0)</f>
        <v>0</v>
      </c>
      <c r="D161" s="53"/>
      <c r="E161" s="54" t="s">
        <v>83</v>
      </c>
      <c r="F161" s="55">
        <f>_xlfn.XLOOKUP(D161,'Liste '!$H$2:$H$168,'Liste '!$K$2:$K$168,"-",0)</f>
        <v>0</v>
      </c>
      <c r="G161" s="52"/>
      <c r="H161" s="55">
        <f>SUM(H130:H160)</f>
        <v>0</v>
      </c>
      <c r="I161" s="55"/>
      <c r="J161" s="55"/>
      <c r="K161" s="56"/>
      <c r="L161" s="52"/>
      <c r="M161" s="52"/>
      <c r="N161" s="57"/>
      <c r="O161" s="57"/>
      <c r="P161" s="57"/>
      <c r="Q161" s="52"/>
      <c r="R161" s="52"/>
      <c r="S161" s="52"/>
      <c r="T161" s="86"/>
    </row>
    <row r="162" spans="1:20">
      <c r="C162">
        <f>_xlfn.XLOOKUP(D162,'Liste '!$V$2:$V$168,'Liste '!$W$2:$W$168,"-",0)</f>
        <v>0</v>
      </c>
      <c r="E162">
        <f>_xlfn.XLOOKUP(D162,'Liste '!$V$2:$V$168,'Liste '!$X$2:$X$168,"-",0)</f>
        <v>0</v>
      </c>
      <c r="F162" s="3">
        <f>_xlfn.XLOOKUP(D162,'Liste '!$V$2:$V$168,'Liste '!$Y$2:$Y$168,"-",0)</f>
        <v>0</v>
      </c>
      <c r="H162" s="3">
        <f t="shared" si="17"/>
        <v>0</v>
      </c>
      <c r="I162" s="3">
        <f>I160+H162</f>
        <v>0</v>
      </c>
      <c r="J162" s="3">
        <f>K160</f>
        <v>100000</v>
      </c>
      <c r="K162" s="43">
        <f t="shared" si="12"/>
        <v>100000</v>
      </c>
      <c r="M162">
        <f t="shared" si="13"/>
        <v>0</v>
      </c>
      <c r="N162" s="44"/>
      <c r="O162" s="44"/>
      <c r="P162" s="44"/>
      <c r="R162">
        <f t="shared" si="14"/>
        <v>0</v>
      </c>
    </row>
    <row r="163" spans="1:20">
      <c r="C163">
        <f>_xlfn.XLOOKUP(D163,'Liste '!$V$2:$V$168,'Liste '!$W$2:$W$168,"-",0)</f>
        <v>0</v>
      </c>
      <c r="E163">
        <f>_xlfn.XLOOKUP(D163,'Liste '!$V$2:$V$168,'Liste '!$X$2:$X$168,"-",0)</f>
        <v>0</v>
      </c>
      <c r="F163" s="3">
        <f>_xlfn.XLOOKUP(D163,'Liste '!$V$2:$V$168,'Liste '!$Y$2:$Y$168,"-",0)</f>
        <v>0</v>
      </c>
      <c r="H163" s="3">
        <f t="shared" si="17"/>
        <v>0</v>
      </c>
      <c r="I163" s="3">
        <f t="shared" si="15"/>
        <v>0</v>
      </c>
      <c r="J163" s="3">
        <f t="shared" si="16"/>
        <v>100000</v>
      </c>
      <c r="K163" s="43">
        <f t="shared" si="12"/>
        <v>100000</v>
      </c>
      <c r="M163">
        <f t="shared" si="13"/>
        <v>0</v>
      </c>
      <c r="N163" s="44"/>
      <c r="O163" s="44"/>
      <c r="P163" s="44"/>
      <c r="R163">
        <f t="shared" si="14"/>
        <v>0</v>
      </c>
    </row>
    <row r="164" spans="1:20">
      <c r="C164">
        <f>_xlfn.XLOOKUP(D164,'Liste '!$V$2:$V$168,'Liste '!$W$2:$W$168,"-",0)</f>
        <v>0</v>
      </c>
      <c r="E164">
        <f>_xlfn.XLOOKUP(D164,'Liste '!$V$2:$V$168,'Liste '!$X$2:$X$168,"-",0)</f>
        <v>0</v>
      </c>
      <c r="F164" s="3">
        <f>_xlfn.XLOOKUP(D164,'Liste '!$V$2:$V$168,'Liste '!$Y$2:$Y$168,"-",0)</f>
        <v>0</v>
      </c>
      <c r="H164" s="3">
        <f t="shared" si="17"/>
        <v>0</v>
      </c>
      <c r="I164" s="3">
        <f t="shared" si="15"/>
        <v>0</v>
      </c>
      <c r="J164" s="3">
        <f t="shared" si="16"/>
        <v>100000</v>
      </c>
      <c r="K164" s="43">
        <f t="shared" si="12"/>
        <v>100000</v>
      </c>
      <c r="M164">
        <f t="shared" si="13"/>
        <v>0</v>
      </c>
      <c r="N164" s="44"/>
      <c r="O164" s="44"/>
      <c r="P164" s="44"/>
      <c r="R164">
        <f t="shared" si="14"/>
        <v>0</v>
      </c>
    </row>
    <row r="165" spans="1:20">
      <c r="C165">
        <f>_xlfn.XLOOKUP(D165,'Liste '!$V$2:$V$168,'Liste '!$W$2:$W$168,"-",0)</f>
        <v>0</v>
      </c>
      <c r="E165">
        <f>_xlfn.XLOOKUP(D165,'Liste '!$V$2:$V$168,'Liste '!$X$2:$X$168,"-",0)</f>
        <v>0</v>
      </c>
      <c r="F165" s="3">
        <f>_xlfn.XLOOKUP(D165,'Liste '!$V$2:$V$168,'Liste '!$Y$2:$Y$168,"-",0)</f>
        <v>0</v>
      </c>
      <c r="H165" s="3">
        <f t="shared" si="17"/>
        <v>0</v>
      </c>
      <c r="I165" s="3">
        <f t="shared" si="15"/>
        <v>0</v>
      </c>
      <c r="J165" s="3">
        <f t="shared" si="16"/>
        <v>100000</v>
      </c>
      <c r="K165" s="43">
        <f t="shared" si="12"/>
        <v>100000</v>
      </c>
      <c r="M165">
        <f t="shared" si="13"/>
        <v>0</v>
      </c>
      <c r="N165" s="44"/>
      <c r="O165" s="44"/>
      <c r="P165" s="44"/>
      <c r="R165">
        <f t="shared" si="14"/>
        <v>0</v>
      </c>
    </row>
    <row r="166" spans="1:20">
      <c r="C166">
        <f>_xlfn.XLOOKUP(D166,'Liste '!$V$2:$V$168,'Liste '!$W$2:$W$168,"-",0)</f>
        <v>0</v>
      </c>
      <c r="E166">
        <f>_xlfn.XLOOKUP(D166,'Liste '!$V$2:$V$168,'Liste '!$X$2:$X$168,"-",0)</f>
        <v>0</v>
      </c>
      <c r="F166" s="3">
        <f>_xlfn.XLOOKUP(D166,'Liste '!$V$2:$V$168,'Liste '!$Y$2:$Y$168,"-",0)</f>
        <v>0</v>
      </c>
      <c r="H166" s="3">
        <f t="shared" si="17"/>
        <v>0</v>
      </c>
      <c r="I166" s="3">
        <f t="shared" si="15"/>
        <v>0</v>
      </c>
      <c r="J166" s="3">
        <f t="shared" si="16"/>
        <v>100000</v>
      </c>
      <c r="K166" s="43">
        <f t="shared" si="12"/>
        <v>100000</v>
      </c>
      <c r="M166">
        <f t="shared" si="13"/>
        <v>0</v>
      </c>
      <c r="N166" s="44"/>
      <c r="O166" s="44"/>
      <c r="P166" s="44"/>
      <c r="R166">
        <f t="shared" si="14"/>
        <v>0</v>
      </c>
    </row>
    <row r="167" spans="1:20">
      <c r="C167">
        <f>_xlfn.XLOOKUP(D167,'Liste '!$V$2:$V$168,'Liste '!$W$2:$W$168,"-",0)</f>
        <v>0</v>
      </c>
      <c r="E167">
        <f>_xlfn.XLOOKUP(D167,'Liste '!$V$2:$V$168,'Liste '!$X$2:$X$168,"-",0)</f>
        <v>0</v>
      </c>
      <c r="F167" s="3">
        <f>_xlfn.XLOOKUP(D167,'Liste '!$V$2:$V$168,'Liste '!$Y$2:$Y$168,"-",0)</f>
        <v>0</v>
      </c>
      <c r="H167" s="3">
        <f t="shared" si="17"/>
        <v>0</v>
      </c>
      <c r="I167" s="3">
        <f t="shared" si="15"/>
        <v>0</v>
      </c>
      <c r="J167" s="3">
        <f t="shared" si="16"/>
        <v>100000</v>
      </c>
      <c r="K167" s="43">
        <f t="shared" si="12"/>
        <v>100000</v>
      </c>
      <c r="M167">
        <f t="shared" si="13"/>
        <v>0</v>
      </c>
      <c r="N167" s="44"/>
      <c r="O167" s="44"/>
      <c r="P167" s="44"/>
      <c r="R167">
        <f t="shared" si="14"/>
        <v>0</v>
      </c>
    </row>
    <row r="168" spans="1:20">
      <c r="C168">
        <f>_xlfn.XLOOKUP(D168,'Liste '!$V$2:$V$168,'Liste '!$W$2:$W$168,"-",0)</f>
        <v>0</v>
      </c>
      <c r="E168">
        <f>_xlfn.XLOOKUP(D168,'Liste '!$V$2:$V$168,'Liste '!$X$2:$X$168,"-",0)</f>
        <v>0</v>
      </c>
      <c r="F168" s="3">
        <f>_xlfn.XLOOKUP(D168,'Liste '!$V$2:$V$168,'Liste '!$Y$2:$Y$168,"-",0)</f>
        <v>0</v>
      </c>
      <c r="H168" s="3">
        <f t="shared" si="17"/>
        <v>0</v>
      </c>
      <c r="I168" s="3">
        <f t="shared" si="15"/>
        <v>0</v>
      </c>
      <c r="J168" s="3">
        <f t="shared" si="16"/>
        <v>100000</v>
      </c>
      <c r="K168" s="43">
        <f t="shared" si="12"/>
        <v>100000</v>
      </c>
      <c r="M168">
        <f t="shared" si="13"/>
        <v>0</v>
      </c>
      <c r="N168" s="44"/>
      <c r="O168" s="44"/>
      <c r="P168" s="44"/>
      <c r="R168">
        <f t="shared" si="14"/>
        <v>0</v>
      </c>
    </row>
    <row r="169" spans="1:20">
      <c r="C169">
        <f>_xlfn.XLOOKUP(D169,'Liste '!$V$2:$V$168,'Liste '!$W$2:$W$168,"-",0)</f>
        <v>0</v>
      </c>
      <c r="E169">
        <f>_xlfn.XLOOKUP(D169,'Liste '!$V$2:$V$168,'Liste '!$X$2:$X$168,"-",0)</f>
        <v>0</v>
      </c>
      <c r="F169" s="3">
        <f>_xlfn.XLOOKUP(D169,'Liste '!$V$2:$V$168,'Liste '!$Y$2:$Y$168,"-",0)</f>
        <v>0</v>
      </c>
      <c r="H169" s="3">
        <f t="shared" si="17"/>
        <v>0</v>
      </c>
      <c r="I169" s="3">
        <f t="shared" si="15"/>
        <v>0</v>
      </c>
      <c r="J169" s="3">
        <f t="shared" si="16"/>
        <v>100000</v>
      </c>
      <c r="K169" s="43">
        <f t="shared" si="12"/>
        <v>100000</v>
      </c>
      <c r="M169">
        <f t="shared" si="13"/>
        <v>0</v>
      </c>
      <c r="N169" s="44"/>
      <c r="O169" s="44"/>
      <c r="P169" s="44"/>
      <c r="R169">
        <f t="shared" si="14"/>
        <v>0</v>
      </c>
    </row>
    <row r="170" spans="1:20">
      <c r="C170">
        <f>_xlfn.XLOOKUP(D170,'Liste '!$V$2:$V$168,'Liste '!$W$2:$W$168,"-",0)</f>
        <v>0</v>
      </c>
      <c r="E170">
        <f>_xlfn.XLOOKUP(D170,'Liste '!$V$2:$V$168,'Liste '!$X$2:$X$168,"-",0)</f>
        <v>0</v>
      </c>
      <c r="F170" s="3">
        <f>_xlfn.XLOOKUP(D170,'Liste '!$V$2:$V$168,'Liste '!$Y$2:$Y$168,"-",0)</f>
        <v>0</v>
      </c>
      <c r="H170" s="3">
        <f t="shared" si="17"/>
        <v>0</v>
      </c>
      <c r="I170" s="3">
        <f t="shared" si="15"/>
        <v>0</v>
      </c>
      <c r="J170" s="3">
        <f t="shared" si="16"/>
        <v>100000</v>
      </c>
      <c r="K170" s="43">
        <f t="shared" si="12"/>
        <v>100000</v>
      </c>
      <c r="M170">
        <f t="shared" si="13"/>
        <v>0</v>
      </c>
      <c r="N170" s="44"/>
      <c r="O170" s="44"/>
      <c r="P170" s="44"/>
      <c r="R170">
        <f t="shared" si="14"/>
        <v>0</v>
      </c>
    </row>
    <row r="171" spans="1:20">
      <c r="C171">
        <f>_xlfn.XLOOKUP(D171,'Liste '!$V$2:$V$168,'Liste '!$W$2:$W$168,"-",0)</f>
        <v>0</v>
      </c>
      <c r="E171">
        <f>_xlfn.XLOOKUP(D171,'Liste '!$V$2:$V$168,'Liste '!$X$2:$X$168,"-",0)</f>
        <v>0</v>
      </c>
      <c r="F171" s="3">
        <f>_xlfn.XLOOKUP(D171,'Liste '!$V$2:$V$168,'Liste '!$Y$2:$Y$168,"-",0)</f>
        <v>0</v>
      </c>
      <c r="H171" s="3">
        <f t="shared" si="17"/>
        <v>0</v>
      </c>
      <c r="I171" s="3">
        <f t="shared" si="15"/>
        <v>0</v>
      </c>
      <c r="J171" s="3">
        <f t="shared" si="16"/>
        <v>100000</v>
      </c>
      <c r="K171" s="43">
        <f t="shared" si="12"/>
        <v>100000</v>
      </c>
      <c r="M171">
        <f t="shared" si="13"/>
        <v>0</v>
      </c>
      <c r="N171" s="44"/>
      <c r="O171" s="44"/>
      <c r="P171" s="44"/>
      <c r="R171">
        <f t="shared" si="14"/>
        <v>0</v>
      </c>
    </row>
    <row r="172" spans="1:20">
      <c r="C172">
        <f>_xlfn.XLOOKUP(D172,'Liste '!$V$2:$V$168,'Liste '!$W$2:$W$168,"-",0)</f>
        <v>0</v>
      </c>
      <c r="E172">
        <f>_xlfn.XLOOKUP(D172,'Liste '!$V$2:$V$168,'Liste '!$X$2:$X$168,"-",0)</f>
        <v>0</v>
      </c>
      <c r="F172" s="3">
        <f>_xlfn.XLOOKUP(D172,'Liste '!$V$2:$V$168,'Liste '!$Y$2:$Y$168,"-",0)</f>
        <v>0</v>
      </c>
      <c r="H172" s="3">
        <f t="shared" si="17"/>
        <v>0</v>
      </c>
      <c r="I172" s="3">
        <f t="shared" si="15"/>
        <v>0</v>
      </c>
      <c r="J172" s="3">
        <f t="shared" si="16"/>
        <v>100000</v>
      </c>
      <c r="K172" s="43">
        <f t="shared" si="12"/>
        <v>100000</v>
      </c>
      <c r="M172">
        <f t="shared" si="13"/>
        <v>0</v>
      </c>
      <c r="N172" s="44"/>
      <c r="O172" s="44"/>
      <c r="P172" s="44"/>
      <c r="R172">
        <f t="shared" si="14"/>
        <v>0</v>
      </c>
    </row>
    <row r="173" spans="1:20">
      <c r="C173">
        <f>_xlfn.XLOOKUP(D173,'Liste '!$V$2:$V$168,'Liste '!$W$2:$W$168,"-",0)</f>
        <v>0</v>
      </c>
      <c r="E173">
        <f>_xlfn.XLOOKUP(D173,'Liste '!$V$2:$V$168,'Liste '!$X$2:$X$168,"-",0)</f>
        <v>0</v>
      </c>
      <c r="F173" s="3">
        <f>_xlfn.XLOOKUP(D173,'Liste '!$V$2:$V$168,'Liste '!$Y$2:$Y$168,"-",0)</f>
        <v>0</v>
      </c>
      <c r="H173" s="3">
        <f t="shared" si="17"/>
        <v>0</v>
      </c>
      <c r="I173" s="3">
        <f t="shared" si="15"/>
        <v>0</v>
      </c>
      <c r="J173" s="3">
        <f t="shared" si="16"/>
        <v>100000</v>
      </c>
      <c r="K173" s="43">
        <f t="shared" si="12"/>
        <v>100000</v>
      </c>
      <c r="M173">
        <f t="shared" si="13"/>
        <v>0</v>
      </c>
      <c r="N173" s="44"/>
      <c r="O173" s="44"/>
      <c r="P173" s="44"/>
      <c r="R173">
        <f t="shared" si="14"/>
        <v>0</v>
      </c>
    </row>
    <row r="174" spans="1:20">
      <c r="C174">
        <f>_xlfn.XLOOKUP(D174,'Liste '!$V$2:$V$168,'Liste '!$W$2:$W$168,"-",0)</f>
        <v>0</v>
      </c>
      <c r="E174">
        <f>_xlfn.XLOOKUP(D174,'Liste '!$V$2:$V$168,'Liste '!$X$2:$X$168,"-",0)</f>
        <v>0</v>
      </c>
      <c r="F174" s="3">
        <f>_xlfn.XLOOKUP(D174,'Liste '!$V$2:$V$168,'Liste '!$Y$2:$Y$168,"-",0)</f>
        <v>0</v>
      </c>
      <c r="H174" s="3">
        <f t="shared" si="17"/>
        <v>0</v>
      </c>
      <c r="I174" s="3">
        <f t="shared" si="15"/>
        <v>0</v>
      </c>
      <c r="J174" s="3">
        <f t="shared" si="16"/>
        <v>100000</v>
      </c>
      <c r="K174" s="43">
        <f t="shared" si="12"/>
        <v>100000</v>
      </c>
      <c r="M174">
        <f t="shared" si="13"/>
        <v>0</v>
      </c>
      <c r="N174" s="44"/>
      <c r="O174" s="44"/>
      <c r="P174" s="44"/>
      <c r="R174">
        <f t="shared" si="14"/>
        <v>0</v>
      </c>
    </row>
    <row r="175" spans="1:20">
      <c r="C175">
        <f>_xlfn.XLOOKUP(D175,'Liste '!$V$2:$V$168,'Liste '!$W$2:$W$168,"-",0)</f>
        <v>0</v>
      </c>
      <c r="E175">
        <f>_xlfn.XLOOKUP(D175,'Liste '!$V$2:$V$168,'Liste '!$X$2:$X$168,"-",0)</f>
        <v>0</v>
      </c>
      <c r="F175" s="3">
        <f>_xlfn.XLOOKUP(D175,'Liste '!$V$2:$V$168,'Liste '!$Y$2:$Y$168,"-",0)</f>
        <v>0</v>
      </c>
      <c r="H175" s="3">
        <f t="shared" si="17"/>
        <v>0</v>
      </c>
      <c r="I175" s="3">
        <f t="shared" si="15"/>
        <v>0</v>
      </c>
      <c r="J175" s="3">
        <f t="shared" si="16"/>
        <v>100000</v>
      </c>
      <c r="K175" s="43">
        <f t="shared" si="12"/>
        <v>100000</v>
      </c>
      <c r="M175">
        <f t="shared" si="13"/>
        <v>0</v>
      </c>
      <c r="N175" s="44"/>
      <c r="O175" s="44"/>
      <c r="P175" s="44"/>
      <c r="R175">
        <f t="shared" si="14"/>
        <v>0</v>
      </c>
    </row>
    <row r="176" spans="1:20">
      <c r="C176">
        <f>_xlfn.XLOOKUP(D176,'Liste '!$V$2:$V$168,'Liste '!$W$2:$W$168,"-",0)</f>
        <v>0</v>
      </c>
      <c r="E176">
        <f>_xlfn.XLOOKUP(D176,'Liste '!$V$2:$V$168,'Liste '!$X$2:$X$168,"-",0)</f>
        <v>0</v>
      </c>
      <c r="F176" s="3">
        <f>_xlfn.XLOOKUP(D176,'Liste '!$V$2:$V$168,'Liste '!$Y$2:$Y$168,"-",0)</f>
        <v>0</v>
      </c>
      <c r="H176" s="3">
        <f t="shared" si="17"/>
        <v>0</v>
      </c>
      <c r="I176" s="3">
        <f t="shared" si="15"/>
        <v>0</v>
      </c>
      <c r="J176" s="3">
        <f t="shared" si="16"/>
        <v>100000</v>
      </c>
      <c r="K176" s="43">
        <f t="shared" si="12"/>
        <v>100000</v>
      </c>
      <c r="M176">
        <f t="shared" si="13"/>
        <v>0</v>
      </c>
      <c r="N176" s="44"/>
      <c r="O176" s="44"/>
      <c r="P176" s="44"/>
      <c r="R176">
        <f t="shared" si="14"/>
        <v>0</v>
      </c>
    </row>
    <row r="177" spans="3:18">
      <c r="C177">
        <f>_xlfn.XLOOKUP(D177,'Liste '!$V$2:$V$168,'Liste '!$W$2:$W$168,"-",0)</f>
        <v>0</v>
      </c>
      <c r="E177">
        <f>_xlfn.XLOOKUP(D177,'Liste '!$V$2:$V$168,'Liste '!$X$2:$X$168,"-",0)</f>
        <v>0</v>
      </c>
      <c r="F177" s="3">
        <f>_xlfn.XLOOKUP(D177,'Liste '!$V$2:$V$168,'Liste '!$Y$2:$Y$168,"-",0)</f>
        <v>0</v>
      </c>
      <c r="H177" s="3">
        <f t="shared" si="17"/>
        <v>0</v>
      </c>
      <c r="I177" s="3">
        <f t="shared" si="15"/>
        <v>0</v>
      </c>
      <c r="J177" s="3">
        <f t="shared" si="16"/>
        <v>100000</v>
      </c>
      <c r="K177" s="43">
        <f t="shared" si="12"/>
        <v>100000</v>
      </c>
      <c r="M177">
        <f t="shared" si="13"/>
        <v>0</v>
      </c>
      <c r="N177" s="44"/>
      <c r="O177" s="44"/>
      <c r="P177" s="44"/>
      <c r="R177">
        <f t="shared" si="14"/>
        <v>0</v>
      </c>
    </row>
    <row r="178" spans="3:18">
      <c r="C178">
        <f>_xlfn.XLOOKUP(D178,'Liste '!$V$2:$V$168,'Liste '!$W$2:$W$168,"-",0)</f>
        <v>0</v>
      </c>
      <c r="E178">
        <f>_xlfn.XLOOKUP(D178,'Liste '!$V$2:$V$168,'Liste '!$X$2:$X$168,"-",0)</f>
        <v>0</v>
      </c>
      <c r="F178" s="3">
        <f>_xlfn.XLOOKUP(D178,'Liste '!$V$2:$V$168,'Liste '!$Y$2:$Y$168,"-",0)</f>
        <v>0</v>
      </c>
      <c r="H178" s="3">
        <f t="shared" si="17"/>
        <v>0</v>
      </c>
      <c r="I178" s="3">
        <f t="shared" si="15"/>
        <v>0</v>
      </c>
      <c r="J178" s="3">
        <f t="shared" si="16"/>
        <v>100000</v>
      </c>
      <c r="K178" s="43">
        <f t="shared" si="12"/>
        <v>100000</v>
      </c>
      <c r="M178">
        <f t="shared" si="13"/>
        <v>0</v>
      </c>
      <c r="N178" s="44"/>
      <c r="O178" s="44"/>
      <c r="P178" s="44"/>
      <c r="R178">
        <f t="shared" si="14"/>
        <v>0</v>
      </c>
    </row>
    <row r="179" spans="3:18">
      <c r="C179">
        <f>_xlfn.XLOOKUP(D179,'Liste '!$V$2:$V$168,'Liste '!$W$2:$W$168,"-",0)</f>
        <v>0</v>
      </c>
      <c r="E179">
        <f>_xlfn.XLOOKUP(D179,'Liste '!$V$2:$V$168,'Liste '!$X$2:$X$168,"-",0)</f>
        <v>0</v>
      </c>
      <c r="F179" s="3">
        <f>_xlfn.XLOOKUP(D179,'Liste '!$V$2:$V$168,'Liste '!$Y$2:$Y$168,"-",0)</f>
        <v>0</v>
      </c>
      <c r="H179" s="3">
        <f t="shared" si="17"/>
        <v>0</v>
      </c>
      <c r="I179" s="3">
        <f t="shared" si="15"/>
        <v>0</v>
      </c>
      <c r="J179" s="3">
        <f t="shared" si="16"/>
        <v>100000</v>
      </c>
      <c r="K179" s="43">
        <f t="shared" si="12"/>
        <v>100000</v>
      </c>
      <c r="M179">
        <f t="shared" si="13"/>
        <v>0</v>
      </c>
      <c r="N179" s="44"/>
      <c r="O179" s="44"/>
      <c r="P179" s="44"/>
      <c r="R179">
        <f t="shared" si="14"/>
        <v>0</v>
      </c>
    </row>
    <row r="180" spans="3:18">
      <c r="C180">
        <f>_xlfn.XLOOKUP(D180,'Liste '!$V$2:$V$168,'Liste '!$W$2:$W$168,"-",0)</f>
        <v>0</v>
      </c>
      <c r="E180">
        <f>_xlfn.XLOOKUP(D180,'Liste '!$V$2:$V$168,'Liste '!$X$2:$X$168,"-",0)</f>
        <v>0</v>
      </c>
      <c r="F180" s="3">
        <f>_xlfn.XLOOKUP(D180,'Liste '!$V$2:$V$168,'Liste '!$Y$2:$Y$168,"-",0)</f>
        <v>0</v>
      </c>
      <c r="H180" s="3">
        <f t="shared" si="17"/>
        <v>0</v>
      </c>
      <c r="I180" s="3">
        <f t="shared" si="15"/>
        <v>0</v>
      </c>
      <c r="J180" s="3">
        <f t="shared" si="16"/>
        <v>100000</v>
      </c>
      <c r="K180" s="43">
        <f t="shared" si="12"/>
        <v>100000</v>
      </c>
      <c r="M180">
        <f t="shared" si="13"/>
        <v>0</v>
      </c>
      <c r="N180" s="44"/>
      <c r="O180" s="44"/>
      <c r="P180" s="44"/>
      <c r="R180">
        <f t="shared" si="14"/>
        <v>0</v>
      </c>
    </row>
    <row r="181" spans="3:18">
      <c r="C181">
        <f>_xlfn.XLOOKUP(D181,'Liste '!$V$2:$V$168,'Liste '!$W$2:$W$168,"-",0)</f>
        <v>0</v>
      </c>
      <c r="E181">
        <f>_xlfn.XLOOKUP(D181,'Liste '!$V$2:$V$168,'Liste '!$X$2:$X$168,"-",0)</f>
        <v>0</v>
      </c>
      <c r="F181" s="3">
        <f>_xlfn.XLOOKUP(D181,'Liste '!$V$2:$V$168,'Liste '!$Y$2:$Y$168,"-",0)</f>
        <v>0</v>
      </c>
      <c r="H181" s="3">
        <f t="shared" si="17"/>
        <v>0</v>
      </c>
      <c r="I181" s="3">
        <f t="shared" si="15"/>
        <v>0</v>
      </c>
      <c r="J181" s="3">
        <f t="shared" si="16"/>
        <v>100000</v>
      </c>
      <c r="K181" s="43">
        <f t="shared" si="12"/>
        <v>100000</v>
      </c>
      <c r="M181">
        <f t="shared" si="13"/>
        <v>0</v>
      </c>
      <c r="N181" s="44"/>
      <c r="O181" s="44"/>
      <c r="P181" s="44"/>
      <c r="R181">
        <f t="shared" si="14"/>
        <v>0</v>
      </c>
    </row>
    <row r="182" spans="3:18">
      <c r="C182">
        <f>_xlfn.XLOOKUP(D182,'Liste '!$V$2:$V$168,'Liste '!$W$2:$W$168,"-",0)</f>
        <v>0</v>
      </c>
      <c r="E182">
        <f>_xlfn.XLOOKUP(D182,'Liste '!$V$2:$V$168,'Liste '!$X$2:$X$168,"-",0)</f>
        <v>0</v>
      </c>
      <c r="F182" s="3">
        <f>_xlfn.XLOOKUP(D182,'Liste '!$V$2:$V$168,'Liste '!$Y$2:$Y$168,"-",0)</f>
        <v>0</v>
      </c>
      <c r="H182" s="3">
        <f t="shared" si="17"/>
        <v>0</v>
      </c>
      <c r="I182" s="3">
        <f t="shared" si="15"/>
        <v>0</v>
      </c>
      <c r="J182" s="3">
        <f t="shared" si="16"/>
        <v>100000</v>
      </c>
      <c r="K182" s="43">
        <f t="shared" si="12"/>
        <v>100000</v>
      </c>
      <c r="M182">
        <f t="shared" si="13"/>
        <v>0</v>
      </c>
      <c r="N182" s="44"/>
      <c r="O182" s="44"/>
      <c r="P182" s="44"/>
      <c r="R182">
        <f t="shared" si="14"/>
        <v>0</v>
      </c>
    </row>
    <row r="183" spans="3:18">
      <c r="C183">
        <f>_xlfn.XLOOKUP(D183,'Liste '!$V$2:$V$168,'Liste '!$W$2:$W$168,"-",0)</f>
        <v>0</v>
      </c>
      <c r="E183">
        <f>_xlfn.XLOOKUP(D183,'Liste '!$V$2:$V$168,'Liste '!$X$2:$X$168,"-",0)</f>
        <v>0</v>
      </c>
      <c r="F183" s="3">
        <f>_xlfn.XLOOKUP(D183,'Liste '!$V$2:$V$168,'Liste '!$Y$2:$Y$168,"-",0)</f>
        <v>0</v>
      </c>
      <c r="H183" s="3">
        <f t="shared" si="17"/>
        <v>0</v>
      </c>
      <c r="I183" s="3">
        <f t="shared" si="15"/>
        <v>0</v>
      </c>
      <c r="J183" s="3">
        <f t="shared" si="16"/>
        <v>100000</v>
      </c>
      <c r="K183" s="43">
        <f t="shared" si="12"/>
        <v>100000</v>
      </c>
      <c r="M183">
        <f t="shared" si="13"/>
        <v>0</v>
      </c>
      <c r="N183" s="44"/>
      <c r="O183" s="44"/>
      <c r="P183" s="44"/>
      <c r="R183">
        <f t="shared" si="14"/>
        <v>0</v>
      </c>
    </row>
    <row r="184" spans="3:18">
      <c r="C184">
        <f>_xlfn.XLOOKUP(D184,'Liste '!$V$2:$V$168,'Liste '!$W$2:$W$168,"-",0)</f>
        <v>0</v>
      </c>
      <c r="E184">
        <f>_xlfn.XLOOKUP(D184,'Liste '!$V$2:$V$168,'Liste '!$X$2:$X$168,"-",0)</f>
        <v>0</v>
      </c>
      <c r="F184" s="3">
        <f>_xlfn.XLOOKUP(D184,'Liste '!$V$2:$V$168,'Liste '!$Y$2:$Y$168,"-",0)</f>
        <v>0</v>
      </c>
      <c r="H184" s="3">
        <f t="shared" si="17"/>
        <v>0</v>
      </c>
      <c r="I184" s="3">
        <f t="shared" si="15"/>
        <v>0</v>
      </c>
      <c r="J184" s="3">
        <f t="shared" si="16"/>
        <v>100000</v>
      </c>
      <c r="K184" s="43">
        <f t="shared" si="12"/>
        <v>100000</v>
      </c>
      <c r="M184">
        <f t="shared" si="13"/>
        <v>0</v>
      </c>
      <c r="N184" s="44"/>
      <c r="O184" s="44"/>
      <c r="P184" s="44"/>
      <c r="R184">
        <f t="shared" si="14"/>
        <v>0</v>
      </c>
    </row>
    <row r="185" spans="3:18">
      <c r="C185">
        <f>_xlfn.XLOOKUP(D185,'Liste '!$V$2:$V$168,'Liste '!$W$2:$W$168,"-",0)</f>
        <v>0</v>
      </c>
      <c r="E185">
        <f>_xlfn.XLOOKUP(D185,'Liste '!$V$2:$V$168,'Liste '!$X$2:$X$168,"-",0)</f>
        <v>0</v>
      </c>
      <c r="F185" s="3">
        <f>_xlfn.XLOOKUP(D185,'Liste '!$V$2:$V$168,'Liste '!$Y$2:$Y$168,"-",0)</f>
        <v>0</v>
      </c>
      <c r="H185" s="3">
        <f t="shared" si="17"/>
        <v>0</v>
      </c>
      <c r="I185" s="3">
        <f t="shared" si="15"/>
        <v>0</v>
      </c>
      <c r="J185" s="3">
        <f t="shared" si="16"/>
        <v>100000</v>
      </c>
      <c r="K185" s="43">
        <f t="shared" si="12"/>
        <v>100000</v>
      </c>
      <c r="M185">
        <f t="shared" si="13"/>
        <v>0</v>
      </c>
      <c r="N185" s="44"/>
      <c r="O185" s="44"/>
      <c r="P185" s="44"/>
      <c r="R185">
        <f t="shared" si="14"/>
        <v>0</v>
      </c>
    </row>
    <row r="186" spans="3:18">
      <c r="C186">
        <f>_xlfn.XLOOKUP(D186,'Liste '!$V$2:$V$168,'Liste '!$W$2:$W$168,"-",0)</f>
        <v>0</v>
      </c>
      <c r="E186">
        <f>_xlfn.XLOOKUP(D186,'Liste '!$V$2:$V$168,'Liste '!$X$2:$X$168,"-",0)</f>
        <v>0</v>
      </c>
      <c r="F186" s="3">
        <f>_xlfn.XLOOKUP(D186,'Liste '!$V$2:$V$168,'Liste '!$Y$2:$Y$168,"-",0)</f>
        <v>0</v>
      </c>
      <c r="H186" s="3">
        <f t="shared" si="17"/>
        <v>0</v>
      </c>
      <c r="I186" s="3">
        <f t="shared" si="15"/>
        <v>0</v>
      </c>
      <c r="J186" s="3">
        <f t="shared" si="16"/>
        <v>100000</v>
      </c>
      <c r="K186" s="43">
        <f t="shared" si="12"/>
        <v>100000</v>
      </c>
      <c r="M186">
        <f t="shared" si="13"/>
        <v>0</v>
      </c>
      <c r="N186" s="44"/>
      <c r="O186" s="44"/>
      <c r="P186" s="44"/>
      <c r="R186">
        <f t="shared" si="14"/>
        <v>0</v>
      </c>
    </row>
    <row r="187" spans="3:18">
      <c r="C187">
        <f>_xlfn.XLOOKUP(D187,'Liste '!$V$2:$V$168,'Liste '!$W$2:$W$168,"-",0)</f>
        <v>0</v>
      </c>
      <c r="E187">
        <f>_xlfn.XLOOKUP(D187,'Liste '!$V$2:$V$168,'Liste '!$X$2:$X$168,"-",0)</f>
        <v>0</v>
      </c>
      <c r="F187" s="3">
        <f>_xlfn.XLOOKUP(D187,'Liste '!$V$2:$V$168,'Liste '!$Y$2:$Y$168,"-",0)</f>
        <v>0</v>
      </c>
      <c r="H187" s="3">
        <f t="shared" si="17"/>
        <v>0</v>
      </c>
      <c r="I187" s="3">
        <f t="shared" si="15"/>
        <v>0</v>
      </c>
      <c r="J187" s="3">
        <f t="shared" si="16"/>
        <v>100000</v>
      </c>
      <c r="K187" s="43">
        <f t="shared" si="12"/>
        <v>100000</v>
      </c>
      <c r="M187">
        <f t="shared" si="13"/>
        <v>0</v>
      </c>
      <c r="N187" s="44"/>
      <c r="O187" s="44"/>
      <c r="P187" s="44"/>
      <c r="R187">
        <f t="shared" si="14"/>
        <v>0</v>
      </c>
    </row>
    <row r="188" spans="3:18">
      <c r="C188">
        <f>_xlfn.XLOOKUP(D188,'Liste '!$V$2:$V$168,'Liste '!$W$2:$W$168,"-",0)</f>
        <v>0</v>
      </c>
      <c r="E188">
        <f>_xlfn.XLOOKUP(D188,'Liste '!$V$2:$V$168,'Liste '!$X$2:$X$168,"-",0)</f>
        <v>0</v>
      </c>
      <c r="F188" s="3">
        <f>_xlfn.XLOOKUP(D188,'Liste '!$V$2:$V$168,'Liste '!$Y$2:$Y$168,"-",0)</f>
        <v>0</v>
      </c>
      <c r="H188" s="3">
        <f t="shared" si="17"/>
        <v>0</v>
      </c>
      <c r="I188" s="3">
        <f t="shared" si="15"/>
        <v>0</v>
      </c>
      <c r="J188" s="3">
        <f t="shared" si="16"/>
        <v>100000</v>
      </c>
      <c r="K188" s="43">
        <f t="shared" si="12"/>
        <v>100000</v>
      </c>
      <c r="M188">
        <f t="shared" si="13"/>
        <v>0</v>
      </c>
      <c r="N188" s="44"/>
      <c r="O188" s="44"/>
      <c r="P188" s="44"/>
      <c r="R188">
        <f t="shared" si="14"/>
        <v>0</v>
      </c>
    </row>
    <row r="189" spans="3:18">
      <c r="C189">
        <f>_xlfn.XLOOKUP(D189,'Liste '!$V$2:$V$168,'Liste '!$W$2:$W$168,"-",0)</f>
        <v>0</v>
      </c>
      <c r="E189">
        <f>_xlfn.XLOOKUP(D189,'Liste '!$V$2:$V$168,'Liste '!$X$2:$X$168,"-",0)</f>
        <v>0</v>
      </c>
      <c r="F189" s="3">
        <f>_xlfn.XLOOKUP(D189,'Liste '!$V$2:$V$168,'Liste '!$Y$2:$Y$168,"-",0)</f>
        <v>0</v>
      </c>
      <c r="H189" s="3">
        <f t="shared" si="17"/>
        <v>0</v>
      </c>
      <c r="I189" s="3">
        <f t="shared" si="15"/>
        <v>0</v>
      </c>
      <c r="J189" s="3">
        <f t="shared" si="16"/>
        <v>100000</v>
      </c>
      <c r="K189" s="43">
        <f t="shared" si="12"/>
        <v>100000</v>
      </c>
      <c r="M189">
        <f t="shared" si="13"/>
        <v>0</v>
      </c>
      <c r="N189" s="44"/>
      <c r="O189" s="44"/>
      <c r="P189" s="44"/>
      <c r="R189">
        <f t="shared" si="14"/>
        <v>0</v>
      </c>
    </row>
    <row r="190" spans="3:18">
      <c r="C190">
        <f>_xlfn.XLOOKUP(D190,'Liste '!$V$2:$V$168,'Liste '!$W$2:$W$168,"-",0)</f>
        <v>0</v>
      </c>
      <c r="E190">
        <f>_xlfn.XLOOKUP(D190,'Liste '!$V$2:$V$168,'Liste '!$X$2:$X$168,"-",0)</f>
        <v>0</v>
      </c>
      <c r="F190" s="3">
        <f>_xlfn.XLOOKUP(D190,'Liste '!$V$2:$V$168,'Liste '!$Y$2:$Y$168,"-",0)</f>
        <v>0</v>
      </c>
      <c r="H190" s="3">
        <f t="shared" si="17"/>
        <v>0</v>
      </c>
      <c r="I190" s="3">
        <f t="shared" si="15"/>
        <v>0</v>
      </c>
      <c r="J190" s="3">
        <f t="shared" si="16"/>
        <v>100000</v>
      </c>
      <c r="K190" s="43">
        <f t="shared" si="12"/>
        <v>100000</v>
      </c>
      <c r="M190">
        <f t="shared" si="13"/>
        <v>0</v>
      </c>
      <c r="N190" s="44"/>
      <c r="O190" s="44"/>
      <c r="P190" s="44"/>
      <c r="R190">
        <f t="shared" si="14"/>
        <v>0</v>
      </c>
    </row>
    <row r="191" spans="3:18">
      <c r="C191">
        <f>_xlfn.XLOOKUP(D191,'Liste '!$V$2:$V$168,'Liste '!$W$2:$W$168,"-",0)</f>
        <v>0</v>
      </c>
      <c r="E191">
        <f>_xlfn.XLOOKUP(D191,'Liste '!$V$2:$V$168,'Liste '!$X$2:$X$168,"-",0)</f>
        <v>0</v>
      </c>
      <c r="F191" s="3">
        <f>_xlfn.XLOOKUP(D191,'Liste '!$V$2:$V$168,'Liste '!$Y$2:$Y$168,"-",0)</f>
        <v>0</v>
      </c>
      <c r="H191" s="3">
        <f t="shared" si="17"/>
        <v>0</v>
      </c>
      <c r="I191" s="3">
        <f t="shared" si="15"/>
        <v>0</v>
      </c>
      <c r="J191" s="3">
        <f t="shared" si="16"/>
        <v>100000</v>
      </c>
      <c r="K191" s="43">
        <f t="shared" si="12"/>
        <v>100000</v>
      </c>
      <c r="M191">
        <f t="shared" si="13"/>
        <v>0</v>
      </c>
      <c r="N191" s="44"/>
      <c r="O191" s="44"/>
      <c r="P191" s="44"/>
      <c r="R191">
        <f t="shared" si="14"/>
        <v>0</v>
      </c>
    </row>
    <row r="192" spans="3:18">
      <c r="C192">
        <f>_xlfn.XLOOKUP(D192,'Liste '!$V$2:$V$168,'Liste '!$W$2:$W$168,"-",0)</f>
        <v>0</v>
      </c>
      <c r="E192">
        <f>_xlfn.XLOOKUP(D192,'Liste '!$V$2:$V$168,'Liste '!$X$2:$X$168,"-",0)</f>
        <v>0</v>
      </c>
      <c r="F192" s="3">
        <f>_xlfn.XLOOKUP(D192,'Liste '!$V$2:$V$168,'Liste '!$Y$2:$Y$168,"-",0)</f>
        <v>0</v>
      </c>
      <c r="H192" s="3">
        <f t="shared" si="17"/>
        <v>0</v>
      </c>
      <c r="I192" s="3">
        <f t="shared" si="15"/>
        <v>0</v>
      </c>
      <c r="J192" s="3">
        <f t="shared" si="16"/>
        <v>100000</v>
      </c>
      <c r="K192" s="43">
        <f t="shared" si="12"/>
        <v>100000</v>
      </c>
      <c r="M192">
        <f t="shared" si="13"/>
        <v>0</v>
      </c>
      <c r="N192" s="44"/>
      <c r="O192" s="44"/>
      <c r="P192" s="44"/>
      <c r="R192">
        <f t="shared" si="14"/>
        <v>0</v>
      </c>
    </row>
    <row r="193" spans="1:20">
      <c r="A193" s="52"/>
      <c r="B193" s="52"/>
      <c r="C193" s="52">
        <f>_xlfn.XLOOKUP(D193,'Liste '!$H$2:$H$168,'Liste '!$I$2:$I$168,"-",0)</f>
        <v>0</v>
      </c>
      <c r="D193" s="53"/>
      <c r="E193" s="54" t="s">
        <v>84</v>
      </c>
      <c r="F193" s="55">
        <f>_xlfn.XLOOKUP(D193,'Liste '!$H$2:$H$168,'Liste '!$K$2:$K$168,"-",0)</f>
        <v>0</v>
      </c>
      <c r="G193" s="52"/>
      <c r="H193" s="55">
        <f>SUM(H162:H192)</f>
        <v>0</v>
      </c>
      <c r="I193" s="55"/>
      <c r="J193" s="55"/>
      <c r="K193" s="56"/>
      <c r="L193" s="52"/>
      <c r="M193" s="52"/>
      <c r="N193" s="57"/>
      <c r="O193" s="57"/>
      <c r="P193" s="57"/>
      <c r="Q193" s="52"/>
      <c r="R193" s="52"/>
      <c r="S193" s="52"/>
      <c r="T193" s="86"/>
    </row>
    <row r="194" spans="1:20">
      <c r="C194">
        <f>_xlfn.XLOOKUP(D194,'Liste '!$V$2:$V$168,'Liste '!$W$2:$W$168,"-",0)</f>
        <v>0</v>
      </c>
      <c r="E194">
        <f>_xlfn.XLOOKUP(D194,'Liste '!$V$2:$V$168,'Liste '!$X$2:$X$168,"-",0)</f>
        <v>0</v>
      </c>
      <c r="F194" s="3">
        <f>_xlfn.XLOOKUP(D194,'Liste '!$V$2:$V$168,'Liste '!$Y$2:$Y$168,"-",0)</f>
        <v>0</v>
      </c>
      <c r="H194" s="3">
        <f t="shared" si="17"/>
        <v>0</v>
      </c>
      <c r="I194" s="3">
        <f>I192+H194</f>
        <v>0</v>
      </c>
      <c r="J194" s="3">
        <f>K192</f>
        <v>100000</v>
      </c>
      <c r="K194" s="43">
        <f t="shared" si="12"/>
        <v>100000</v>
      </c>
      <c r="M194">
        <f t="shared" si="13"/>
        <v>0</v>
      </c>
      <c r="N194" s="44"/>
      <c r="O194" s="44"/>
      <c r="P194" s="44"/>
      <c r="R194">
        <f t="shared" si="14"/>
        <v>0</v>
      </c>
    </row>
    <row r="195" spans="1:20">
      <c r="C195">
        <f>_xlfn.XLOOKUP(D195,'Liste '!$V$2:$V$168,'Liste '!$W$2:$W$168,"-",0)</f>
        <v>0</v>
      </c>
      <c r="E195">
        <f>_xlfn.XLOOKUP(D195,'Liste '!$V$2:$V$168,'Liste '!$X$2:$X$168,"-",0)</f>
        <v>0</v>
      </c>
      <c r="F195" s="3">
        <f>_xlfn.XLOOKUP(D195,'Liste '!$V$2:$V$168,'Liste '!$Y$2:$Y$168,"-",0)</f>
        <v>0</v>
      </c>
      <c r="H195" s="3">
        <f t="shared" si="17"/>
        <v>0</v>
      </c>
      <c r="I195" s="3">
        <f t="shared" si="15"/>
        <v>0</v>
      </c>
      <c r="J195" s="3">
        <f t="shared" si="16"/>
        <v>100000</v>
      </c>
      <c r="K195" s="43">
        <f t="shared" si="12"/>
        <v>100000</v>
      </c>
      <c r="M195">
        <f t="shared" si="13"/>
        <v>0</v>
      </c>
      <c r="N195" s="44"/>
      <c r="O195" s="44"/>
      <c r="P195" s="44"/>
      <c r="R195">
        <f t="shared" si="14"/>
        <v>0</v>
      </c>
    </row>
    <row r="196" spans="1:20">
      <c r="C196">
        <f>_xlfn.XLOOKUP(D196,'Liste '!$V$2:$V$168,'Liste '!$W$2:$W$168,"-",0)</f>
        <v>0</v>
      </c>
      <c r="E196">
        <f>_xlfn.XLOOKUP(D196,'Liste '!$V$2:$V$168,'Liste '!$X$2:$X$168,"-",0)</f>
        <v>0</v>
      </c>
      <c r="F196" s="3">
        <f>_xlfn.XLOOKUP(D196,'Liste '!$V$2:$V$168,'Liste '!$Y$2:$Y$168,"-",0)</f>
        <v>0</v>
      </c>
      <c r="H196" s="3">
        <f t="shared" si="17"/>
        <v>0</v>
      </c>
      <c r="I196" s="3">
        <f t="shared" si="15"/>
        <v>0</v>
      </c>
      <c r="J196" s="3">
        <f t="shared" si="16"/>
        <v>100000</v>
      </c>
      <c r="K196" s="43">
        <f t="shared" ref="K196:K260" si="18">J196-I196</f>
        <v>100000</v>
      </c>
      <c r="M196">
        <f t="shared" ref="M196:M260" si="19">L196-G196</f>
        <v>0</v>
      </c>
      <c r="N196" s="44"/>
      <c r="O196" s="44"/>
      <c r="P196" s="44"/>
      <c r="R196">
        <f t="shared" ref="R196:R260" si="20">N196-O196</f>
        <v>0</v>
      </c>
    </row>
    <row r="197" spans="1:20">
      <c r="C197">
        <f>_xlfn.XLOOKUP(D197,'Liste '!$V$2:$V$168,'Liste '!$W$2:$W$168,"-",0)</f>
        <v>0</v>
      </c>
      <c r="E197">
        <f>_xlfn.XLOOKUP(D197,'Liste '!$V$2:$V$168,'Liste '!$X$2:$X$168,"-",0)</f>
        <v>0</v>
      </c>
      <c r="F197" s="3">
        <f>_xlfn.XLOOKUP(D197,'Liste '!$V$2:$V$168,'Liste '!$Y$2:$Y$168,"-",0)</f>
        <v>0</v>
      </c>
      <c r="H197" s="3">
        <f t="shared" si="17"/>
        <v>0</v>
      </c>
      <c r="I197" s="3">
        <f t="shared" si="15"/>
        <v>0</v>
      </c>
      <c r="J197" s="3">
        <f t="shared" si="16"/>
        <v>100000</v>
      </c>
      <c r="K197" s="43">
        <f t="shared" si="18"/>
        <v>100000</v>
      </c>
      <c r="M197">
        <f t="shared" si="19"/>
        <v>0</v>
      </c>
      <c r="N197" s="44"/>
      <c r="O197" s="44"/>
      <c r="P197" s="44"/>
      <c r="R197">
        <f t="shared" si="20"/>
        <v>0</v>
      </c>
    </row>
    <row r="198" spans="1:20">
      <c r="C198">
        <f>_xlfn.XLOOKUP(D198,'Liste '!$V$2:$V$168,'Liste '!$W$2:$W$168,"-",0)</f>
        <v>0</v>
      </c>
      <c r="E198">
        <f>_xlfn.XLOOKUP(D198,'Liste '!$V$2:$V$168,'Liste '!$X$2:$X$168,"-",0)</f>
        <v>0</v>
      </c>
      <c r="F198" s="3">
        <f>_xlfn.XLOOKUP(D198,'Liste '!$V$2:$V$168,'Liste '!$Y$2:$Y$168,"-",0)</f>
        <v>0</v>
      </c>
      <c r="H198" s="3">
        <f t="shared" si="17"/>
        <v>0</v>
      </c>
      <c r="I198" s="3">
        <f t="shared" ref="I198:I262" si="21">I197+H198</f>
        <v>0</v>
      </c>
      <c r="J198" s="3">
        <f t="shared" ref="J198:J262" si="22">K197</f>
        <v>100000</v>
      </c>
      <c r="K198" s="43">
        <f t="shared" si="18"/>
        <v>100000</v>
      </c>
      <c r="M198">
        <f t="shared" si="19"/>
        <v>0</v>
      </c>
      <c r="N198" s="44"/>
      <c r="O198" s="44"/>
      <c r="P198" s="44"/>
      <c r="R198">
        <f t="shared" si="20"/>
        <v>0</v>
      </c>
    </row>
    <row r="199" spans="1:20">
      <c r="C199">
        <f>_xlfn.XLOOKUP(D199,'Liste '!$V$2:$V$168,'Liste '!$W$2:$W$168,"-",0)</f>
        <v>0</v>
      </c>
      <c r="E199">
        <f>_xlfn.XLOOKUP(D199,'Liste '!$V$2:$V$168,'Liste '!$X$2:$X$168,"-",0)</f>
        <v>0</v>
      </c>
      <c r="F199" s="3">
        <f>_xlfn.XLOOKUP(D199,'Liste '!$V$2:$V$168,'Liste '!$Y$2:$Y$168,"-",0)</f>
        <v>0</v>
      </c>
      <c r="H199" s="3">
        <f t="shared" ref="H199:H263" si="23">F199*G199</f>
        <v>0</v>
      </c>
      <c r="I199" s="3">
        <f t="shared" si="21"/>
        <v>0</v>
      </c>
      <c r="J199" s="3">
        <f t="shared" si="22"/>
        <v>100000</v>
      </c>
      <c r="K199" s="43">
        <f t="shared" si="18"/>
        <v>100000</v>
      </c>
      <c r="M199">
        <f t="shared" si="19"/>
        <v>0</v>
      </c>
      <c r="N199" s="44"/>
      <c r="O199" s="44"/>
      <c r="P199" s="44"/>
      <c r="R199">
        <f t="shared" si="20"/>
        <v>0</v>
      </c>
    </row>
    <row r="200" spans="1:20">
      <c r="C200">
        <f>_xlfn.XLOOKUP(D200,'Liste '!$V$2:$V$168,'Liste '!$W$2:$W$168,"-",0)</f>
        <v>0</v>
      </c>
      <c r="E200">
        <f>_xlfn.XLOOKUP(D200,'Liste '!$V$2:$V$168,'Liste '!$X$2:$X$168,"-",0)</f>
        <v>0</v>
      </c>
      <c r="F200" s="3">
        <f>_xlfn.XLOOKUP(D200,'Liste '!$V$2:$V$168,'Liste '!$Y$2:$Y$168,"-",0)</f>
        <v>0</v>
      </c>
      <c r="H200" s="3">
        <f t="shared" si="23"/>
        <v>0</v>
      </c>
      <c r="I200" s="3">
        <f t="shared" si="21"/>
        <v>0</v>
      </c>
      <c r="J200" s="3">
        <f t="shared" si="22"/>
        <v>100000</v>
      </c>
      <c r="K200" s="43">
        <f t="shared" si="18"/>
        <v>100000</v>
      </c>
      <c r="M200">
        <f t="shared" si="19"/>
        <v>0</v>
      </c>
      <c r="N200" s="44"/>
      <c r="O200" s="44"/>
      <c r="P200" s="44"/>
      <c r="R200">
        <f t="shared" si="20"/>
        <v>0</v>
      </c>
    </row>
    <row r="201" spans="1:20">
      <c r="C201">
        <f>_xlfn.XLOOKUP(D201,'Liste '!$V$2:$V$168,'Liste '!$W$2:$W$168,"-",0)</f>
        <v>0</v>
      </c>
      <c r="E201">
        <f>_xlfn.XLOOKUP(D201,'Liste '!$V$2:$V$168,'Liste '!$X$2:$X$168,"-",0)</f>
        <v>0</v>
      </c>
      <c r="F201" s="3">
        <f>_xlfn.XLOOKUP(D201,'Liste '!$V$2:$V$168,'Liste '!$Y$2:$Y$168,"-",0)</f>
        <v>0</v>
      </c>
      <c r="H201" s="3">
        <f t="shared" si="23"/>
        <v>0</v>
      </c>
      <c r="I201" s="3">
        <f t="shared" si="21"/>
        <v>0</v>
      </c>
      <c r="J201" s="3">
        <f t="shared" si="22"/>
        <v>100000</v>
      </c>
      <c r="K201" s="43">
        <f t="shared" si="18"/>
        <v>100000</v>
      </c>
      <c r="M201">
        <f t="shared" si="19"/>
        <v>0</v>
      </c>
      <c r="N201" s="44"/>
      <c r="O201" s="44"/>
      <c r="P201" s="44"/>
      <c r="R201">
        <f t="shared" si="20"/>
        <v>0</v>
      </c>
    </row>
    <row r="202" spans="1:20">
      <c r="C202">
        <f>_xlfn.XLOOKUP(D202,'Liste '!$V$2:$V$168,'Liste '!$W$2:$W$168,"-",0)</f>
        <v>0</v>
      </c>
      <c r="E202">
        <f>_xlfn.XLOOKUP(D202,'Liste '!$V$2:$V$168,'Liste '!$X$2:$X$168,"-",0)</f>
        <v>0</v>
      </c>
      <c r="F202" s="3">
        <f>_xlfn.XLOOKUP(D202,'Liste '!$V$2:$V$168,'Liste '!$Y$2:$Y$168,"-",0)</f>
        <v>0</v>
      </c>
      <c r="H202" s="3">
        <f t="shared" si="23"/>
        <v>0</v>
      </c>
      <c r="I202" s="3">
        <f t="shared" si="21"/>
        <v>0</v>
      </c>
      <c r="J202" s="3">
        <f t="shared" si="22"/>
        <v>100000</v>
      </c>
      <c r="K202" s="43">
        <f t="shared" si="18"/>
        <v>100000</v>
      </c>
      <c r="M202">
        <f t="shared" si="19"/>
        <v>0</v>
      </c>
      <c r="N202" s="44"/>
      <c r="O202" s="44"/>
      <c r="P202" s="44"/>
      <c r="R202">
        <f t="shared" si="20"/>
        <v>0</v>
      </c>
    </row>
    <row r="203" spans="1:20">
      <c r="C203">
        <f>_xlfn.XLOOKUP(D203,'Liste '!$V$2:$V$168,'Liste '!$W$2:$W$168,"-",0)</f>
        <v>0</v>
      </c>
      <c r="E203">
        <f>_xlfn.XLOOKUP(D203,'Liste '!$V$2:$V$168,'Liste '!$X$2:$X$168,"-",0)</f>
        <v>0</v>
      </c>
      <c r="F203" s="3">
        <f>_xlfn.XLOOKUP(D203,'Liste '!$V$2:$V$168,'Liste '!$Y$2:$Y$168,"-",0)</f>
        <v>0</v>
      </c>
      <c r="H203" s="3">
        <f t="shared" si="23"/>
        <v>0</v>
      </c>
      <c r="I203" s="3">
        <f t="shared" si="21"/>
        <v>0</v>
      </c>
      <c r="J203" s="3">
        <f t="shared" si="22"/>
        <v>100000</v>
      </c>
      <c r="K203" s="43">
        <f t="shared" si="18"/>
        <v>100000</v>
      </c>
      <c r="M203">
        <f t="shared" si="19"/>
        <v>0</v>
      </c>
      <c r="N203" s="44"/>
      <c r="O203" s="44"/>
      <c r="P203" s="44"/>
      <c r="R203">
        <f t="shared" si="20"/>
        <v>0</v>
      </c>
    </row>
    <row r="204" spans="1:20">
      <c r="C204">
        <f>_xlfn.XLOOKUP(D204,'Liste '!$V$2:$V$168,'Liste '!$W$2:$W$168,"-",0)</f>
        <v>0</v>
      </c>
      <c r="E204">
        <f>_xlfn.XLOOKUP(D204,'Liste '!$V$2:$V$168,'Liste '!$X$2:$X$168,"-",0)</f>
        <v>0</v>
      </c>
      <c r="F204" s="3">
        <f>_xlfn.XLOOKUP(D204,'Liste '!$V$2:$V$168,'Liste '!$Y$2:$Y$168,"-",0)</f>
        <v>0</v>
      </c>
      <c r="H204" s="3">
        <f t="shared" si="23"/>
        <v>0</v>
      </c>
      <c r="I204" s="3">
        <f t="shared" si="21"/>
        <v>0</v>
      </c>
      <c r="J204" s="3">
        <f t="shared" si="22"/>
        <v>100000</v>
      </c>
      <c r="K204" s="43">
        <f t="shared" si="18"/>
        <v>100000</v>
      </c>
      <c r="M204">
        <f t="shared" si="19"/>
        <v>0</v>
      </c>
      <c r="N204" s="44"/>
      <c r="O204" s="44"/>
      <c r="P204" s="44"/>
      <c r="R204">
        <f t="shared" si="20"/>
        <v>0</v>
      </c>
    </row>
    <row r="205" spans="1:20">
      <c r="C205">
        <f>_xlfn.XLOOKUP(D205,'Liste '!$V$2:$V$168,'Liste '!$W$2:$W$168,"-",0)</f>
        <v>0</v>
      </c>
      <c r="E205">
        <f>_xlfn.XLOOKUP(D205,'Liste '!$V$2:$V$168,'Liste '!$X$2:$X$168,"-",0)</f>
        <v>0</v>
      </c>
      <c r="F205" s="3">
        <f>_xlfn.XLOOKUP(D205,'Liste '!$V$2:$V$168,'Liste '!$Y$2:$Y$168,"-",0)</f>
        <v>0</v>
      </c>
      <c r="H205" s="3">
        <f t="shared" si="23"/>
        <v>0</v>
      </c>
      <c r="I205" s="3">
        <f t="shared" si="21"/>
        <v>0</v>
      </c>
      <c r="J205" s="3">
        <f t="shared" si="22"/>
        <v>100000</v>
      </c>
      <c r="K205" s="43">
        <f t="shared" si="18"/>
        <v>100000</v>
      </c>
      <c r="M205">
        <f t="shared" si="19"/>
        <v>0</v>
      </c>
      <c r="N205" s="44"/>
      <c r="O205" s="44"/>
      <c r="P205" s="44"/>
      <c r="R205">
        <f t="shared" si="20"/>
        <v>0</v>
      </c>
    </row>
    <row r="206" spans="1:20">
      <c r="C206">
        <f>_xlfn.XLOOKUP(D206,'Liste '!$V$2:$V$168,'Liste '!$W$2:$W$168,"-",0)</f>
        <v>0</v>
      </c>
      <c r="E206">
        <f>_xlfn.XLOOKUP(D206,'Liste '!$V$2:$V$168,'Liste '!$X$2:$X$168,"-",0)</f>
        <v>0</v>
      </c>
      <c r="F206" s="3">
        <f>_xlfn.XLOOKUP(D206,'Liste '!$V$2:$V$168,'Liste '!$Y$2:$Y$168,"-",0)</f>
        <v>0</v>
      </c>
      <c r="H206" s="3">
        <f t="shared" si="23"/>
        <v>0</v>
      </c>
      <c r="I206" s="3">
        <f t="shared" si="21"/>
        <v>0</v>
      </c>
      <c r="J206" s="3">
        <f t="shared" si="22"/>
        <v>100000</v>
      </c>
      <c r="K206" s="43">
        <f t="shared" si="18"/>
        <v>100000</v>
      </c>
      <c r="M206">
        <f t="shared" si="19"/>
        <v>0</v>
      </c>
      <c r="N206" s="44"/>
      <c r="O206" s="44"/>
      <c r="P206" s="44"/>
      <c r="R206">
        <f t="shared" si="20"/>
        <v>0</v>
      </c>
    </row>
    <row r="207" spans="1:20">
      <c r="C207">
        <f>_xlfn.XLOOKUP(D207,'Liste '!$V$2:$V$168,'Liste '!$W$2:$W$168,"-",0)</f>
        <v>0</v>
      </c>
      <c r="E207">
        <f>_xlfn.XLOOKUP(D207,'Liste '!$V$2:$V$168,'Liste '!$X$2:$X$168,"-",0)</f>
        <v>0</v>
      </c>
      <c r="F207" s="3">
        <f>_xlfn.XLOOKUP(D207,'Liste '!$V$2:$V$168,'Liste '!$Y$2:$Y$168,"-",0)</f>
        <v>0</v>
      </c>
      <c r="H207" s="3">
        <f t="shared" si="23"/>
        <v>0</v>
      </c>
      <c r="I207" s="3">
        <f t="shared" si="21"/>
        <v>0</v>
      </c>
      <c r="J207" s="3">
        <f t="shared" si="22"/>
        <v>100000</v>
      </c>
      <c r="K207" s="43">
        <f t="shared" si="18"/>
        <v>100000</v>
      </c>
      <c r="M207">
        <f t="shared" si="19"/>
        <v>0</v>
      </c>
      <c r="N207" s="44"/>
      <c r="O207" s="44"/>
      <c r="P207" s="44"/>
      <c r="R207">
        <f t="shared" si="20"/>
        <v>0</v>
      </c>
    </row>
    <row r="208" spans="1:20">
      <c r="C208">
        <f>_xlfn.XLOOKUP(D208,'Liste '!$V$2:$V$168,'Liste '!$W$2:$W$168,"-",0)</f>
        <v>0</v>
      </c>
      <c r="E208">
        <f>_xlfn.XLOOKUP(D208,'Liste '!$V$2:$V$168,'Liste '!$X$2:$X$168,"-",0)</f>
        <v>0</v>
      </c>
      <c r="F208" s="3">
        <f>_xlfn.XLOOKUP(D208,'Liste '!$V$2:$V$168,'Liste '!$Y$2:$Y$168,"-",0)</f>
        <v>0</v>
      </c>
      <c r="H208" s="3">
        <f t="shared" si="23"/>
        <v>0</v>
      </c>
      <c r="I208" s="3">
        <f t="shared" si="21"/>
        <v>0</v>
      </c>
      <c r="J208" s="3">
        <f t="shared" si="22"/>
        <v>100000</v>
      </c>
      <c r="K208" s="43">
        <f t="shared" si="18"/>
        <v>100000</v>
      </c>
      <c r="M208">
        <f t="shared" si="19"/>
        <v>0</v>
      </c>
      <c r="N208" s="44"/>
      <c r="O208" s="44"/>
      <c r="P208" s="44"/>
      <c r="R208">
        <f t="shared" si="20"/>
        <v>0</v>
      </c>
    </row>
    <row r="209" spans="3:18">
      <c r="C209">
        <f>_xlfn.XLOOKUP(D209,'Liste '!$V$2:$V$168,'Liste '!$W$2:$W$168,"-",0)</f>
        <v>0</v>
      </c>
      <c r="E209">
        <f>_xlfn.XLOOKUP(D209,'Liste '!$V$2:$V$168,'Liste '!$X$2:$X$168,"-",0)</f>
        <v>0</v>
      </c>
      <c r="F209" s="3">
        <f>_xlfn.XLOOKUP(D209,'Liste '!$V$2:$V$168,'Liste '!$Y$2:$Y$168,"-",0)</f>
        <v>0</v>
      </c>
      <c r="H209" s="3">
        <f t="shared" si="23"/>
        <v>0</v>
      </c>
      <c r="I209" s="3">
        <f t="shared" si="21"/>
        <v>0</v>
      </c>
      <c r="J209" s="3">
        <f t="shared" si="22"/>
        <v>100000</v>
      </c>
      <c r="K209" s="43">
        <f t="shared" si="18"/>
        <v>100000</v>
      </c>
      <c r="M209">
        <f t="shared" si="19"/>
        <v>0</v>
      </c>
      <c r="N209" s="44"/>
      <c r="O209" s="44"/>
      <c r="P209" s="44"/>
      <c r="R209">
        <f t="shared" si="20"/>
        <v>0</v>
      </c>
    </row>
    <row r="210" spans="3:18">
      <c r="C210">
        <f>_xlfn.XLOOKUP(D210,'Liste '!$V$2:$V$168,'Liste '!$W$2:$W$168,"-",0)</f>
        <v>0</v>
      </c>
      <c r="E210">
        <f>_xlfn.XLOOKUP(D210,'Liste '!$V$2:$V$168,'Liste '!$X$2:$X$168,"-",0)</f>
        <v>0</v>
      </c>
      <c r="F210" s="3">
        <f>_xlfn.XLOOKUP(D210,'Liste '!$V$2:$V$168,'Liste '!$Y$2:$Y$168,"-",0)</f>
        <v>0</v>
      </c>
      <c r="H210" s="3">
        <f t="shared" si="23"/>
        <v>0</v>
      </c>
      <c r="I210" s="3">
        <f t="shared" si="21"/>
        <v>0</v>
      </c>
      <c r="J210" s="3">
        <f t="shared" si="22"/>
        <v>100000</v>
      </c>
      <c r="K210" s="43">
        <f t="shared" si="18"/>
        <v>100000</v>
      </c>
      <c r="M210">
        <f t="shared" si="19"/>
        <v>0</v>
      </c>
      <c r="N210" s="44"/>
      <c r="O210" s="44"/>
      <c r="P210" s="44"/>
      <c r="R210">
        <f t="shared" si="20"/>
        <v>0</v>
      </c>
    </row>
    <row r="211" spans="3:18">
      <c r="C211">
        <f>_xlfn.XLOOKUP(D211,'Liste '!$V$2:$V$168,'Liste '!$W$2:$W$168,"-",0)</f>
        <v>0</v>
      </c>
      <c r="E211">
        <f>_xlfn.XLOOKUP(D211,'Liste '!$V$2:$V$168,'Liste '!$X$2:$X$168,"-",0)</f>
        <v>0</v>
      </c>
      <c r="F211" s="3">
        <f>_xlfn.XLOOKUP(D211,'Liste '!$V$2:$V$168,'Liste '!$Y$2:$Y$168,"-",0)</f>
        <v>0</v>
      </c>
      <c r="H211" s="3">
        <f t="shared" si="23"/>
        <v>0</v>
      </c>
      <c r="I211" s="3">
        <f t="shared" si="21"/>
        <v>0</v>
      </c>
      <c r="J211" s="3">
        <f t="shared" si="22"/>
        <v>100000</v>
      </c>
      <c r="K211" s="43">
        <f t="shared" si="18"/>
        <v>100000</v>
      </c>
      <c r="M211">
        <f t="shared" si="19"/>
        <v>0</v>
      </c>
      <c r="N211" s="44"/>
      <c r="O211" s="44"/>
      <c r="P211" s="44"/>
      <c r="R211">
        <f t="shared" si="20"/>
        <v>0</v>
      </c>
    </row>
    <row r="212" spans="3:18">
      <c r="C212">
        <f>_xlfn.XLOOKUP(D212,'Liste '!$V$2:$V$168,'Liste '!$W$2:$W$168,"-",0)</f>
        <v>0</v>
      </c>
      <c r="E212">
        <f>_xlfn.XLOOKUP(D212,'Liste '!$V$2:$V$168,'Liste '!$X$2:$X$168,"-",0)</f>
        <v>0</v>
      </c>
      <c r="F212" s="3">
        <f>_xlfn.XLOOKUP(D212,'Liste '!$V$2:$V$168,'Liste '!$Y$2:$Y$168,"-",0)</f>
        <v>0</v>
      </c>
      <c r="H212" s="3">
        <f t="shared" si="23"/>
        <v>0</v>
      </c>
      <c r="I212" s="3">
        <f t="shared" si="21"/>
        <v>0</v>
      </c>
      <c r="J212" s="3">
        <f t="shared" si="22"/>
        <v>100000</v>
      </c>
      <c r="K212" s="43">
        <f t="shared" si="18"/>
        <v>100000</v>
      </c>
      <c r="M212">
        <f t="shared" si="19"/>
        <v>0</v>
      </c>
      <c r="N212" s="44"/>
      <c r="O212" s="44"/>
      <c r="P212" s="44"/>
      <c r="R212">
        <f t="shared" si="20"/>
        <v>0</v>
      </c>
    </row>
    <row r="213" spans="3:18">
      <c r="C213">
        <f>_xlfn.XLOOKUP(D213,'Liste '!$V$2:$V$168,'Liste '!$W$2:$W$168,"-",0)</f>
        <v>0</v>
      </c>
      <c r="E213">
        <f>_xlfn.XLOOKUP(D213,'Liste '!$V$2:$V$168,'Liste '!$X$2:$X$168,"-",0)</f>
        <v>0</v>
      </c>
      <c r="F213" s="3">
        <f>_xlfn.XLOOKUP(D213,'Liste '!$V$2:$V$168,'Liste '!$Y$2:$Y$168,"-",0)</f>
        <v>0</v>
      </c>
      <c r="H213" s="3">
        <f t="shared" si="23"/>
        <v>0</v>
      </c>
      <c r="I213" s="3">
        <f t="shared" si="21"/>
        <v>0</v>
      </c>
      <c r="J213" s="3">
        <f t="shared" si="22"/>
        <v>100000</v>
      </c>
      <c r="K213" s="43">
        <f t="shared" si="18"/>
        <v>100000</v>
      </c>
      <c r="M213">
        <f t="shared" si="19"/>
        <v>0</v>
      </c>
      <c r="N213" s="44"/>
      <c r="O213" s="44"/>
      <c r="P213" s="44"/>
      <c r="R213">
        <f t="shared" si="20"/>
        <v>0</v>
      </c>
    </row>
    <row r="214" spans="3:18">
      <c r="C214">
        <f>_xlfn.XLOOKUP(D214,'Liste '!$V$2:$V$168,'Liste '!$W$2:$W$168,"-",0)</f>
        <v>0</v>
      </c>
      <c r="E214">
        <f>_xlfn.XLOOKUP(D214,'Liste '!$V$2:$V$168,'Liste '!$X$2:$X$168,"-",0)</f>
        <v>0</v>
      </c>
      <c r="F214" s="3">
        <f>_xlfn.XLOOKUP(D214,'Liste '!$V$2:$V$168,'Liste '!$Y$2:$Y$168,"-",0)</f>
        <v>0</v>
      </c>
      <c r="H214" s="3">
        <f t="shared" si="23"/>
        <v>0</v>
      </c>
      <c r="I214" s="3">
        <f t="shared" si="21"/>
        <v>0</v>
      </c>
      <c r="J214" s="3">
        <f t="shared" si="22"/>
        <v>100000</v>
      </c>
      <c r="K214" s="43">
        <f t="shared" si="18"/>
        <v>100000</v>
      </c>
      <c r="M214">
        <f t="shared" si="19"/>
        <v>0</v>
      </c>
      <c r="N214" s="44"/>
      <c r="O214" s="44"/>
      <c r="P214" s="44"/>
      <c r="R214">
        <f t="shared" si="20"/>
        <v>0</v>
      </c>
    </row>
    <row r="215" spans="3:18">
      <c r="C215">
        <f>_xlfn.XLOOKUP(D215,'Liste '!$V$2:$V$168,'Liste '!$W$2:$W$168,"-",0)</f>
        <v>0</v>
      </c>
      <c r="E215">
        <f>_xlfn.XLOOKUP(D215,'Liste '!$V$2:$V$168,'Liste '!$X$2:$X$168,"-",0)</f>
        <v>0</v>
      </c>
      <c r="F215" s="3">
        <f>_xlfn.XLOOKUP(D215,'Liste '!$V$2:$V$168,'Liste '!$Y$2:$Y$168,"-",0)</f>
        <v>0</v>
      </c>
      <c r="H215" s="3">
        <f t="shared" si="23"/>
        <v>0</v>
      </c>
      <c r="I215" s="3">
        <f t="shared" si="21"/>
        <v>0</v>
      </c>
      <c r="J215" s="3">
        <f t="shared" si="22"/>
        <v>100000</v>
      </c>
      <c r="K215" s="43">
        <f t="shared" si="18"/>
        <v>100000</v>
      </c>
      <c r="M215">
        <f t="shared" si="19"/>
        <v>0</v>
      </c>
      <c r="N215" s="44"/>
      <c r="O215" s="44"/>
      <c r="P215" s="44"/>
      <c r="R215">
        <f t="shared" si="20"/>
        <v>0</v>
      </c>
    </row>
    <row r="216" spans="3:18">
      <c r="C216">
        <f>_xlfn.XLOOKUP(D216,'Liste '!$V$2:$V$168,'Liste '!$W$2:$W$168,"-",0)</f>
        <v>0</v>
      </c>
      <c r="E216">
        <f>_xlfn.XLOOKUP(D216,'Liste '!$V$2:$V$168,'Liste '!$X$2:$X$168,"-",0)</f>
        <v>0</v>
      </c>
      <c r="F216" s="3">
        <f>_xlfn.XLOOKUP(D216,'Liste '!$V$2:$V$168,'Liste '!$Y$2:$Y$168,"-",0)</f>
        <v>0</v>
      </c>
      <c r="H216" s="3">
        <f t="shared" si="23"/>
        <v>0</v>
      </c>
      <c r="I216" s="3">
        <f t="shared" si="21"/>
        <v>0</v>
      </c>
      <c r="J216" s="3">
        <f t="shared" si="22"/>
        <v>100000</v>
      </c>
      <c r="K216" s="43">
        <f t="shared" si="18"/>
        <v>100000</v>
      </c>
      <c r="M216">
        <f t="shared" si="19"/>
        <v>0</v>
      </c>
      <c r="N216" s="44"/>
      <c r="O216" s="44"/>
      <c r="P216" s="44"/>
      <c r="R216">
        <f t="shared" si="20"/>
        <v>0</v>
      </c>
    </row>
    <row r="217" spans="3:18">
      <c r="C217">
        <f>_xlfn.XLOOKUP(D217,'Liste '!$V$2:$V$168,'Liste '!$W$2:$W$168,"-",0)</f>
        <v>0</v>
      </c>
      <c r="E217">
        <f>_xlfn.XLOOKUP(D217,'Liste '!$V$2:$V$168,'Liste '!$X$2:$X$168,"-",0)</f>
        <v>0</v>
      </c>
      <c r="F217" s="3">
        <f>_xlfn.XLOOKUP(D217,'Liste '!$V$2:$V$168,'Liste '!$Y$2:$Y$168,"-",0)</f>
        <v>0</v>
      </c>
      <c r="H217" s="3">
        <f t="shared" si="23"/>
        <v>0</v>
      </c>
      <c r="I217" s="3">
        <f t="shared" si="21"/>
        <v>0</v>
      </c>
      <c r="J217" s="3">
        <f t="shared" si="22"/>
        <v>100000</v>
      </c>
      <c r="K217" s="43">
        <f t="shared" si="18"/>
        <v>100000</v>
      </c>
      <c r="M217">
        <f t="shared" si="19"/>
        <v>0</v>
      </c>
      <c r="N217" s="44"/>
      <c r="O217" s="44"/>
      <c r="P217" s="44"/>
      <c r="R217">
        <f t="shared" si="20"/>
        <v>0</v>
      </c>
    </row>
    <row r="218" spans="3:18">
      <c r="C218">
        <f>_xlfn.XLOOKUP(D218,'Liste '!$V$2:$V$168,'Liste '!$W$2:$W$168,"-",0)</f>
        <v>0</v>
      </c>
      <c r="E218">
        <f>_xlfn.XLOOKUP(D218,'Liste '!$V$2:$V$168,'Liste '!$X$2:$X$168,"-",0)</f>
        <v>0</v>
      </c>
      <c r="F218" s="3">
        <f>_xlfn.XLOOKUP(D218,'Liste '!$V$2:$V$168,'Liste '!$Y$2:$Y$168,"-",0)</f>
        <v>0</v>
      </c>
      <c r="H218" s="3">
        <f t="shared" si="23"/>
        <v>0</v>
      </c>
      <c r="I218" s="3">
        <f t="shared" si="21"/>
        <v>0</v>
      </c>
      <c r="J218" s="3">
        <f t="shared" si="22"/>
        <v>100000</v>
      </c>
      <c r="K218" s="43">
        <f t="shared" si="18"/>
        <v>100000</v>
      </c>
      <c r="M218">
        <f t="shared" si="19"/>
        <v>0</v>
      </c>
      <c r="N218" s="44"/>
      <c r="O218" s="44"/>
      <c r="P218" s="44"/>
      <c r="R218">
        <f t="shared" si="20"/>
        <v>0</v>
      </c>
    </row>
    <row r="219" spans="3:18">
      <c r="C219">
        <f>_xlfn.XLOOKUP(D219,'Liste '!$V$2:$V$168,'Liste '!$W$2:$W$168,"-",0)</f>
        <v>0</v>
      </c>
      <c r="E219">
        <f>_xlfn.XLOOKUP(D219,'Liste '!$V$2:$V$168,'Liste '!$X$2:$X$168,"-",0)</f>
        <v>0</v>
      </c>
      <c r="F219" s="3">
        <f>_xlfn.XLOOKUP(D219,'Liste '!$V$2:$V$168,'Liste '!$Y$2:$Y$168,"-",0)</f>
        <v>0</v>
      </c>
      <c r="H219" s="3">
        <f t="shared" si="23"/>
        <v>0</v>
      </c>
      <c r="I219" s="3">
        <f t="shared" si="21"/>
        <v>0</v>
      </c>
      <c r="J219" s="3">
        <f t="shared" si="22"/>
        <v>100000</v>
      </c>
      <c r="K219" s="43">
        <f t="shared" si="18"/>
        <v>100000</v>
      </c>
      <c r="M219">
        <f t="shared" si="19"/>
        <v>0</v>
      </c>
      <c r="N219" s="44"/>
      <c r="O219" s="44"/>
      <c r="P219" s="44"/>
      <c r="R219">
        <f t="shared" si="20"/>
        <v>0</v>
      </c>
    </row>
    <row r="220" spans="3:18">
      <c r="C220">
        <f>_xlfn.XLOOKUP(D220,'Liste '!$V$2:$V$168,'Liste '!$W$2:$W$168,"-",0)</f>
        <v>0</v>
      </c>
      <c r="E220">
        <f>_xlfn.XLOOKUP(D220,'Liste '!$V$2:$V$168,'Liste '!$X$2:$X$168,"-",0)</f>
        <v>0</v>
      </c>
      <c r="F220" s="3">
        <f>_xlfn.XLOOKUP(D220,'Liste '!$V$2:$V$168,'Liste '!$Y$2:$Y$168,"-",0)</f>
        <v>0</v>
      </c>
      <c r="H220" s="3">
        <f t="shared" si="23"/>
        <v>0</v>
      </c>
      <c r="I220" s="3">
        <f t="shared" si="21"/>
        <v>0</v>
      </c>
      <c r="J220" s="3">
        <f t="shared" si="22"/>
        <v>100000</v>
      </c>
      <c r="K220" s="43">
        <f t="shared" si="18"/>
        <v>100000</v>
      </c>
      <c r="M220">
        <f t="shared" si="19"/>
        <v>0</v>
      </c>
      <c r="N220" s="44"/>
      <c r="O220" s="44"/>
      <c r="P220" s="44"/>
      <c r="R220">
        <f t="shared" si="20"/>
        <v>0</v>
      </c>
    </row>
    <row r="221" spans="3:18">
      <c r="C221">
        <f>_xlfn.XLOOKUP(D221,'Liste '!$V$2:$V$168,'Liste '!$W$2:$W$168,"-",0)</f>
        <v>0</v>
      </c>
      <c r="E221">
        <f>_xlfn.XLOOKUP(D221,'Liste '!$V$2:$V$168,'Liste '!$X$2:$X$168,"-",0)</f>
        <v>0</v>
      </c>
      <c r="F221" s="3">
        <f>_xlfn.XLOOKUP(D221,'Liste '!$V$2:$V$168,'Liste '!$Y$2:$Y$168,"-",0)</f>
        <v>0</v>
      </c>
      <c r="H221" s="3">
        <f t="shared" si="23"/>
        <v>0</v>
      </c>
      <c r="I221" s="3">
        <f t="shared" si="21"/>
        <v>0</v>
      </c>
      <c r="J221" s="3">
        <f t="shared" si="22"/>
        <v>100000</v>
      </c>
      <c r="K221" s="43">
        <f t="shared" si="18"/>
        <v>100000</v>
      </c>
      <c r="M221">
        <f t="shared" si="19"/>
        <v>0</v>
      </c>
      <c r="N221" s="44"/>
      <c r="O221" s="44"/>
      <c r="P221" s="44"/>
      <c r="R221">
        <f t="shared" si="20"/>
        <v>0</v>
      </c>
    </row>
    <row r="222" spans="3:18">
      <c r="C222">
        <f>_xlfn.XLOOKUP(D222,'Liste '!$V$2:$V$168,'Liste '!$W$2:$W$168,"-",0)</f>
        <v>0</v>
      </c>
      <c r="E222">
        <f>_xlfn.XLOOKUP(D222,'Liste '!$V$2:$V$168,'Liste '!$X$2:$X$168,"-",0)</f>
        <v>0</v>
      </c>
      <c r="F222" s="3">
        <f>_xlfn.XLOOKUP(D222,'Liste '!$V$2:$V$168,'Liste '!$Y$2:$Y$168,"-",0)</f>
        <v>0</v>
      </c>
      <c r="H222" s="3">
        <f t="shared" si="23"/>
        <v>0</v>
      </c>
      <c r="I222" s="3">
        <f t="shared" si="21"/>
        <v>0</v>
      </c>
      <c r="J222" s="3">
        <f t="shared" si="22"/>
        <v>100000</v>
      </c>
      <c r="K222" s="43">
        <f t="shared" si="18"/>
        <v>100000</v>
      </c>
      <c r="M222">
        <f t="shared" si="19"/>
        <v>0</v>
      </c>
      <c r="N222" s="44"/>
      <c r="O222" s="44"/>
      <c r="P222" s="44"/>
      <c r="R222">
        <f t="shared" si="20"/>
        <v>0</v>
      </c>
    </row>
    <row r="223" spans="3:18">
      <c r="C223">
        <f>_xlfn.XLOOKUP(D223,'Liste '!$V$2:$V$168,'Liste '!$W$2:$W$168,"-",0)</f>
        <v>0</v>
      </c>
      <c r="E223">
        <f>_xlfn.XLOOKUP(D223,'Liste '!$V$2:$V$168,'Liste '!$X$2:$X$168,"-",0)</f>
        <v>0</v>
      </c>
      <c r="F223" s="3">
        <f>_xlfn.XLOOKUP(D223,'Liste '!$V$2:$V$168,'Liste '!$Y$2:$Y$168,"-",0)</f>
        <v>0</v>
      </c>
      <c r="H223" s="3">
        <f>$F$2*$G$2</f>
        <v>0</v>
      </c>
      <c r="I223" s="3">
        <f>I222+H223</f>
        <v>0</v>
      </c>
      <c r="J223" s="3">
        <f t="shared" si="22"/>
        <v>100000</v>
      </c>
      <c r="K223" s="43">
        <f>J223-I223</f>
        <v>100000</v>
      </c>
      <c r="M223">
        <f>L223-G223</f>
        <v>0</v>
      </c>
      <c r="N223" s="44"/>
      <c r="O223" s="44"/>
      <c r="P223" s="44"/>
      <c r="R223">
        <f>N223-O223</f>
        <v>0</v>
      </c>
    </row>
    <row r="224" spans="3:18">
      <c r="C224">
        <f>_xlfn.XLOOKUP(D224,'Liste '!$V$2:$V$168,'Liste '!$W$2:$W$168,"-",0)</f>
        <v>0</v>
      </c>
      <c r="E224">
        <f>_xlfn.XLOOKUP(D224,'Liste '!$V$2:$V$168,'Liste '!$X$2:$X$168,"-",0)</f>
        <v>0</v>
      </c>
      <c r="F224" s="3">
        <f>_xlfn.XLOOKUP(D224,'Liste '!$V$2:$V$168,'Liste '!$Y$2:$Y$168,"-",0)</f>
        <v>0</v>
      </c>
      <c r="H224" s="3">
        <f t="shared" si="23"/>
        <v>0</v>
      </c>
      <c r="I224" s="3">
        <f>I222+H224</f>
        <v>0</v>
      </c>
      <c r="J224" s="3">
        <f>K222</f>
        <v>100000</v>
      </c>
      <c r="K224" s="43">
        <f t="shared" si="18"/>
        <v>100000</v>
      </c>
      <c r="M224">
        <f t="shared" si="19"/>
        <v>0</v>
      </c>
      <c r="N224" s="44"/>
      <c r="O224" s="44"/>
      <c r="P224" s="44"/>
      <c r="R224">
        <f t="shared" si="20"/>
        <v>0</v>
      </c>
    </row>
    <row r="225" spans="1:20">
      <c r="A225" s="52"/>
      <c r="B225" s="52"/>
      <c r="C225" s="52">
        <f>_xlfn.XLOOKUP(D225,'Liste '!$H$2:$H$168,'Liste '!$I$2:$I$168,"-",0)</f>
        <v>0</v>
      </c>
      <c r="D225" s="53"/>
      <c r="E225" s="54" t="s">
        <v>85</v>
      </c>
      <c r="F225" s="55">
        <f>_xlfn.XLOOKUP(D225,'Liste '!$H$2:$H$168,'Liste '!$K$2:$K$168,"-",0)</f>
        <v>0</v>
      </c>
      <c r="G225" s="52"/>
      <c r="H225" s="55">
        <f>SUM(H194:H224)</f>
        <v>0</v>
      </c>
      <c r="I225" s="55"/>
      <c r="J225" s="55"/>
      <c r="K225" s="56"/>
      <c r="L225" s="52"/>
      <c r="M225" s="52"/>
      <c r="N225" s="57"/>
      <c r="O225" s="57"/>
      <c r="P225" s="57"/>
      <c r="Q225" s="52"/>
      <c r="R225" s="52"/>
      <c r="S225" s="52"/>
      <c r="T225" s="86"/>
    </row>
    <row r="226" spans="1:20">
      <c r="C226">
        <f>_xlfn.XLOOKUP(D226,'Liste '!$V$2:$V$168,'Liste '!$W$2:$W$168,"-",0)</f>
        <v>0</v>
      </c>
      <c r="E226">
        <f>_xlfn.XLOOKUP(D226,'Liste '!$V$2:$V$168,'Liste '!$X$2:$X$168,"-",0)</f>
        <v>0</v>
      </c>
      <c r="F226" s="3">
        <f>_xlfn.XLOOKUP(D226,'Liste '!$V$2:$V$168,'Liste '!$Y$2:$Y$168,"-",0)</f>
        <v>0</v>
      </c>
      <c r="H226" s="3">
        <f t="shared" si="23"/>
        <v>0</v>
      </c>
      <c r="I226" s="3">
        <f>I224+H226</f>
        <v>0</v>
      </c>
      <c r="J226" s="3">
        <f>K224</f>
        <v>100000</v>
      </c>
      <c r="K226" s="43">
        <f t="shared" si="18"/>
        <v>100000</v>
      </c>
      <c r="M226">
        <f t="shared" si="19"/>
        <v>0</v>
      </c>
      <c r="N226" s="44"/>
      <c r="O226" s="44"/>
      <c r="P226" s="44"/>
      <c r="R226">
        <f t="shared" si="20"/>
        <v>0</v>
      </c>
    </row>
    <row r="227" spans="1:20">
      <c r="C227">
        <f>_xlfn.XLOOKUP(D227,'Liste '!$V$2:$V$168,'Liste '!$W$2:$W$168,"-",0)</f>
        <v>0</v>
      </c>
      <c r="E227">
        <f>_xlfn.XLOOKUP(D227,'Liste '!$V$2:$V$168,'Liste '!$X$2:$X$168,"-",0)</f>
        <v>0</v>
      </c>
      <c r="F227" s="3">
        <f>_xlfn.XLOOKUP(D227,'Liste '!$V$2:$V$168,'Liste '!$Y$2:$Y$168,"-",0)</f>
        <v>0</v>
      </c>
      <c r="H227" s="3">
        <f t="shared" si="23"/>
        <v>0</v>
      </c>
      <c r="I227" s="3">
        <f t="shared" si="21"/>
        <v>0</v>
      </c>
      <c r="J227" s="3">
        <f t="shared" si="22"/>
        <v>100000</v>
      </c>
      <c r="K227" s="43">
        <f t="shared" si="18"/>
        <v>100000</v>
      </c>
      <c r="M227">
        <f t="shared" si="19"/>
        <v>0</v>
      </c>
      <c r="N227" s="44"/>
      <c r="O227" s="44"/>
      <c r="P227" s="44"/>
      <c r="R227">
        <f t="shared" si="20"/>
        <v>0</v>
      </c>
    </row>
    <row r="228" spans="1:20">
      <c r="C228">
        <f>_xlfn.XLOOKUP(D228,'Liste '!$V$2:$V$168,'Liste '!$W$2:$W$168,"-",0)</f>
        <v>0</v>
      </c>
      <c r="E228">
        <f>_xlfn.XLOOKUP(D228,'Liste '!$V$2:$V$168,'Liste '!$X$2:$X$168,"-",0)</f>
        <v>0</v>
      </c>
      <c r="F228" s="3">
        <f>_xlfn.XLOOKUP(D228,'Liste '!$V$2:$V$168,'Liste '!$Y$2:$Y$168,"-",0)</f>
        <v>0</v>
      </c>
      <c r="H228" s="3">
        <f t="shared" si="23"/>
        <v>0</v>
      </c>
      <c r="I228" s="3">
        <f t="shared" si="21"/>
        <v>0</v>
      </c>
      <c r="J228" s="3">
        <f t="shared" si="22"/>
        <v>100000</v>
      </c>
      <c r="K228" s="43">
        <f t="shared" si="18"/>
        <v>100000</v>
      </c>
      <c r="M228">
        <f t="shared" si="19"/>
        <v>0</v>
      </c>
      <c r="N228" s="44"/>
      <c r="O228" s="44"/>
      <c r="P228" s="44"/>
      <c r="R228">
        <f t="shared" si="20"/>
        <v>0</v>
      </c>
    </row>
    <row r="229" spans="1:20">
      <c r="C229">
        <f>_xlfn.XLOOKUP(D229,'Liste '!$V$2:$V$168,'Liste '!$W$2:$W$168,"-",0)</f>
        <v>0</v>
      </c>
      <c r="E229">
        <f>_xlfn.XLOOKUP(D229,'Liste '!$V$2:$V$168,'Liste '!$X$2:$X$168,"-",0)</f>
        <v>0</v>
      </c>
      <c r="F229" s="3">
        <f>_xlfn.XLOOKUP(D229,'Liste '!$V$2:$V$168,'Liste '!$Y$2:$Y$168,"-",0)</f>
        <v>0</v>
      </c>
      <c r="H229" s="3">
        <f t="shared" si="23"/>
        <v>0</v>
      </c>
      <c r="I229" s="3">
        <f t="shared" si="21"/>
        <v>0</v>
      </c>
      <c r="J229" s="3">
        <f t="shared" si="22"/>
        <v>100000</v>
      </c>
      <c r="K229" s="43">
        <f t="shared" si="18"/>
        <v>100000</v>
      </c>
      <c r="M229">
        <f t="shared" si="19"/>
        <v>0</v>
      </c>
      <c r="N229" s="44"/>
      <c r="O229" s="44"/>
      <c r="P229" s="44"/>
      <c r="R229">
        <f t="shared" si="20"/>
        <v>0</v>
      </c>
    </row>
    <row r="230" spans="1:20">
      <c r="C230">
        <f>_xlfn.XLOOKUP(D230,'Liste '!$V$2:$V$168,'Liste '!$W$2:$W$168,"-",0)</f>
        <v>0</v>
      </c>
      <c r="E230">
        <f>_xlfn.XLOOKUP(D230,'Liste '!$V$2:$V$168,'Liste '!$X$2:$X$168,"-",0)</f>
        <v>0</v>
      </c>
      <c r="F230" s="3">
        <f>_xlfn.XLOOKUP(D230,'Liste '!$V$2:$V$168,'Liste '!$Y$2:$Y$168,"-",0)</f>
        <v>0</v>
      </c>
      <c r="H230" s="3">
        <f t="shared" si="23"/>
        <v>0</v>
      </c>
      <c r="I230" s="3">
        <f t="shared" si="21"/>
        <v>0</v>
      </c>
      <c r="J230" s="3">
        <f t="shared" si="22"/>
        <v>100000</v>
      </c>
      <c r="K230" s="43">
        <f t="shared" si="18"/>
        <v>100000</v>
      </c>
      <c r="M230">
        <f t="shared" si="19"/>
        <v>0</v>
      </c>
      <c r="N230" s="44"/>
      <c r="O230" s="44"/>
      <c r="P230" s="44"/>
      <c r="R230">
        <f t="shared" si="20"/>
        <v>0</v>
      </c>
    </row>
    <row r="231" spans="1:20">
      <c r="C231">
        <f>_xlfn.XLOOKUP(D231,'Liste '!$V$2:$V$168,'Liste '!$W$2:$W$168,"-",0)</f>
        <v>0</v>
      </c>
      <c r="E231">
        <f>_xlfn.XLOOKUP(D231,'Liste '!$V$2:$V$168,'Liste '!$X$2:$X$168,"-",0)</f>
        <v>0</v>
      </c>
      <c r="F231" s="3">
        <f>_xlfn.XLOOKUP(D231,'Liste '!$V$2:$V$168,'Liste '!$Y$2:$Y$168,"-",0)</f>
        <v>0</v>
      </c>
      <c r="H231" s="3">
        <f t="shared" si="23"/>
        <v>0</v>
      </c>
      <c r="I231" s="3">
        <f t="shared" si="21"/>
        <v>0</v>
      </c>
      <c r="J231" s="3">
        <f t="shared" si="22"/>
        <v>100000</v>
      </c>
      <c r="K231" s="43">
        <f t="shared" si="18"/>
        <v>100000</v>
      </c>
      <c r="M231">
        <f t="shared" si="19"/>
        <v>0</v>
      </c>
      <c r="N231" s="44"/>
      <c r="O231" s="44"/>
      <c r="P231" s="44"/>
      <c r="R231">
        <f t="shared" si="20"/>
        <v>0</v>
      </c>
    </row>
    <row r="232" spans="1:20">
      <c r="C232">
        <f>_xlfn.XLOOKUP(D232,'Liste '!$V$2:$V$168,'Liste '!$W$2:$W$168,"-",0)</f>
        <v>0</v>
      </c>
      <c r="E232">
        <f>_xlfn.XLOOKUP(D232,'Liste '!$V$2:$V$168,'Liste '!$X$2:$X$168,"-",0)</f>
        <v>0</v>
      </c>
      <c r="F232" s="3">
        <f>_xlfn.XLOOKUP(D232,'Liste '!$V$2:$V$168,'Liste '!$Y$2:$Y$168,"-",0)</f>
        <v>0</v>
      </c>
      <c r="H232" s="3">
        <f t="shared" si="23"/>
        <v>0</v>
      </c>
      <c r="I232" s="3">
        <f t="shared" si="21"/>
        <v>0</v>
      </c>
      <c r="J232" s="3">
        <f t="shared" si="22"/>
        <v>100000</v>
      </c>
      <c r="K232" s="43">
        <f t="shared" si="18"/>
        <v>100000</v>
      </c>
      <c r="M232">
        <f t="shared" si="19"/>
        <v>0</v>
      </c>
      <c r="N232" s="44"/>
      <c r="O232" s="44"/>
      <c r="P232" s="44"/>
      <c r="R232">
        <f t="shared" si="20"/>
        <v>0</v>
      </c>
    </row>
    <row r="233" spans="1:20">
      <c r="C233">
        <f>_xlfn.XLOOKUP(D233,'Liste '!$V$2:$V$168,'Liste '!$W$2:$W$168,"-",0)</f>
        <v>0</v>
      </c>
      <c r="E233">
        <f>_xlfn.XLOOKUP(D233,'Liste '!$V$2:$V$168,'Liste '!$X$2:$X$168,"-",0)</f>
        <v>0</v>
      </c>
      <c r="F233" s="3">
        <f>_xlfn.XLOOKUP(D233,'Liste '!$V$2:$V$168,'Liste '!$Y$2:$Y$168,"-",0)</f>
        <v>0</v>
      </c>
      <c r="H233" s="3">
        <f t="shared" si="23"/>
        <v>0</v>
      </c>
      <c r="I233" s="3">
        <f t="shared" si="21"/>
        <v>0</v>
      </c>
      <c r="J233" s="3">
        <f t="shared" si="22"/>
        <v>100000</v>
      </c>
      <c r="K233" s="43">
        <f t="shared" si="18"/>
        <v>100000</v>
      </c>
      <c r="M233">
        <f t="shared" si="19"/>
        <v>0</v>
      </c>
      <c r="N233" s="44"/>
      <c r="O233" s="44"/>
      <c r="P233" s="44"/>
      <c r="R233">
        <f t="shared" si="20"/>
        <v>0</v>
      </c>
    </row>
    <row r="234" spans="1:20">
      <c r="C234">
        <f>_xlfn.XLOOKUP(D234,'Liste '!$V$2:$V$168,'Liste '!$W$2:$W$168,"-",0)</f>
        <v>0</v>
      </c>
      <c r="E234">
        <f>_xlfn.XLOOKUP(D234,'Liste '!$V$2:$V$168,'Liste '!$X$2:$X$168,"-",0)</f>
        <v>0</v>
      </c>
      <c r="F234" s="3">
        <f>_xlfn.XLOOKUP(D234,'Liste '!$V$2:$V$168,'Liste '!$Y$2:$Y$168,"-",0)</f>
        <v>0</v>
      </c>
      <c r="H234" s="3">
        <f t="shared" si="23"/>
        <v>0</v>
      </c>
      <c r="I234" s="3">
        <f t="shared" si="21"/>
        <v>0</v>
      </c>
      <c r="J234" s="3">
        <f t="shared" si="22"/>
        <v>100000</v>
      </c>
      <c r="K234" s="43">
        <f t="shared" si="18"/>
        <v>100000</v>
      </c>
      <c r="M234">
        <f t="shared" si="19"/>
        <v>0</v>
      </c>
      <c r="N234" s="44"/>
      <c r="O234" s="44"/>
      <c r="P234" s="44"/>
      <c r="R234">
        <f t="shared" si="20"/>
        <v>0</v>
      </c>
    </row>
    <row r="235" spans="1:20">
      <c r="C235">
        <f>_xlfn.XLOOKUP(D235,'Liste '!$V$2:$V$168,'Liste '!$W$2:$W$168,"-",0)</f>
        <v>0</v>
      </c>
      <c r="E235">
        <f>_xlfn.XLOOKUP(D235,'Liste '!$V$2:$V$168,'Liste '!$X$2:$X$168,"-",0)</f>
        <v>0</v>
      </c>
      <c r="F235" s="3">
        <f>_xlfn.XLOOKUP(D235,'Liste '!$V$2:$V$168,'Liste '!$Y$2:$Y$168,"-",0)</f>
        <v>0</v>
      </c>
      <c r="H235" s="3">
        <f t="shared" si="23"/>
        <v>0</v>
      </c>
      <c r="I235" s="3">
        <f t="shared" si="21"/>
        <v>0</v>
      </c>
      <c r="J235" s="3">
        <f t="shared" si="22"/>
        <v>100000</v>
      </c>
      <c r="K235" s="43">
        <f t="shared" si="18"/>
        <v>100000</v>
      </c>
      <c r="M235">
        <f t="shared" si="19"/>
        <v>0</v>
      </c>
      <c r="N235" s="44"/>
      <c r="O235" s="44"/>
      <c r="P235" s="44"/>
      <c r="R235">
        <f t="shared" si="20"/>
        <v>0</v>
      </c>
    </row>
    <row r="236" spans="1:20">
      <c r="C236">
        <f>_xlfn.XLOOKUP(D236,'Liste '!$V$2:$V$168,'Liste '!$W$2:$W$168,"-",0)</f>
        <v>0</v>
      </c>
      <c r="E236">
        <f>_xlfn.XLOOKUP(D236,'Liste '!$V$2:$V$168,'Liste '!$X$2:$X$168,"-",0)</f>
        <v>0</v>
      </c>
      <c r="F236" s="3">
        <f>_xlfn.XLOOKUP(D236,'Liste '!$V$2:$V$168,'Liste '!$Y$2:$Y$168,"-",0)</f>
        <v>0</v>
      </c>
      <c r="H236" s="3">
        <f t="shared" si="23"/>
        <v>0</v>
      </c>
      <c r="I236" s="3">
        <f t="shared" si="21"/>
        <v>0</v>
      </c>
      <c r="J236" s="3">
        <f t="shared" si="22"/>
        <v>100000</v>
      </c>
      <c r="K236" s="43">
        <f t="shared" si="18"/>
        <v>100000</v>
      </c>
      <c r="M236">
        <f t="shared" si="19"/>
        <v>0</v>
      </c>
      <c r="N236" s="44"/>
      <c r="O236" s="44"/>
      <c r="P236" s="44"/>
      <c r="R236">
        <f t="shared" si="20"/>
        <v>0</v>
      </c>
    </row>
    <row r="237" spans="1:20">
      <c r="C237">
        <f>_xlfn.XLOOKUP(D237,'Liste '!$V$2:$V$168,'Liste '!$W$2:$W$168,"-",0)</f>
        <v>0</v>
      </c>
      <c r="E237">
        <f>_xlfn.XLOOKUP(D237,'Liste '!$V$2:$V$168,'Liste '!$X$2:$X$168,"-",0)</f>
        <v>0</v>
      </c>
      <c r="F237" s="3">
        <f>_xlfn.XLOOKUP(D237,'Liste '!$V$2:$V$168,'Liste '!$Y$2:$Y$168,"-",0)</f>
        <v>0</v>
      </c>
      <c r="H237" s="3">
        <f t="shared" si="23"/>
        <v>0</v>
      </c>
      <c r="I237" s="3">
        <f t="shared" si="21"/>
        <v>0</v>
      </c>
      <c r="J237" s="3">
        <f t="shared" si="22"/>
        <v>100000</v>
      </c>
      <c r="K237" s="43">
        <f t="shared" si="18"/>
        <v>100000</v>
      </c>
      <c r="M237">
        <f t="shared" si="19"/>
        <v>0</v>
      </c>
      <c r="N237" s="44"/>
      <c r="O237" s="44"/>
      <c r="P237" s="44"/>
      <c r="R237">
        <f t="shared" si="20"/>
        <v>0</v>
      </c>
    </row>
    <row r="238" spans="1:20">
      <c r="C238">
        <f>_xlfn.XLOOKUP(D238,'Liste '!$V$2:$V$168,'Liste '!$W$2:$W$168,"-",0)</f>
        <v>0</v>
      </c>
      <c r="E238">
        <f>_xlfn.XLOOKUP(D238,'Liste '!$V$2:$V$168,'Liste '!$X$2:$X$168,"-",0)</f>
        <v>0</v>
      </c>
      <c r="F238" s="3">
        <f>_xlfn.XLOOKUP(D238,'Liste '!$V$2:$V$168,'Liste '!$Y$2:$Y$168,"-",0)</f>
        <v>0</v>
      </c>
      <c r="H238" s="3">
        <f t="shared" si="23"/>
        <v>0</v>
      </c>
      <c r="I238" s="3">
        <f t="shared" si="21"/>
        <v>0</v>
      </c>
      <c r="J238" s="3">
        <f t="shared" si="22"/>
        <v>100000</v>
      </c>
      <c r="K238" s="43">
        <f t="shared" si="18"/>
        <v>100000</v>
      </c>
      <c r="M238">
        <f t="shared" si="19"/>
        <v>0</v>
      </c>
      <c r="N238" s="44"/>
      <c r="O238" s="44"/>
      <c r="P238" s="44"/>
      <c r="R238">
        <f t="shared" si="20"/>
        <v>0</v>
      </c>
    </row>
    <row r="239" spans="1:20">
      <c r="C239">
        <f>_xlfn.XLOOKUP(D239,'Liste '!$V$2:$V$168,'Liste '!$W$2:$W$168,"-",0)</f>
        <v>0</v>
      </c>
      <c r="E239">
        <f>_xlfn.XLOOKUP(D239,'Liste '!$V$2:$V$168,'Liste '!$X$2:$X$168,"-",0)</f>
        <v>0</v>
      </c>
      <c r="F239" s="3">
        <f>_xlfn.XLOOKUP(D239,'Liste '!$V$2:$V$168,'Liste '!$Y$2:$Y$168,"-",0)</f>
        <v>0</v>
      </c>
      <c r="H239" s="3">
        <f t="shared" si="23"/>
        <v>0</v>
      </c>
      <c r="I239" s="3">
        <f t="shared" si="21"/>
        <v>0</v>
      </c>
      <c r="J239" s="3">
        <f t="shared" si="22"/>
        <v>100000</v>
      </c>
      <c r="K239" s="43">
        <f t="shared" si="18"/>
        <v>100000</v>
      </c>
      <c r="M239">
        <f t="shared" si="19"/>
        <v>0</v>
      </c>
      <c r="N239" s="44"/>
      <c r="O239" s="44"/>
      <c r="P239" s="44"/>
      <c r="R239">
        <f t="shared" si="20"/>
        <v>0</v>
      </c>
    </row>
    <row r="240" spans="1:20">
      <c r="C240">
        <f>_xlfn.XLOOKUP(D240,'Liste '!$V$2:$V$168,'Liste '!$W$2:$W$168,"-",0)</f>
        <v>0</v>
      </c>
      <c r="E240">
        <f>_xlfn.XLOOKUP(D240,'Liste '!$V$2:$V$168,'Liste '!$X$2:$X$168,"-",0)</f>
        <v>0</v>
      </c>
      <c r="F240" s="3">
        <f>_xlfn.XLOOKUP(D240,'Liste '!$V$2:$V$168,'Liste '!$Y$2:$Y$168,"-",0)</f>
        <v>0</v>
      </c>
      <c r="H240" s="3">
        <f t="shared" si="23"/>
        <v>0</v>
      </c>
      <c r="I240" s="3">
        <f t="shared" si="21"/>
        <v>0</v>
      </c>
      <c r="J240" s="3">
        <f t="shared" si="22"/>
        <v>100000</v>
      </c>
      <c r="K240" s="43">
        <f t="shared" si="18"/>
        <v>100000</v>
      </c>
      <c r="M240">
        <f t="shared" si="19"/>
        <v>0</v>
      </c>
      <c r="N240" s="44"/>
      <c r="O240" s="44"/>
      <c r="P240" s="44"/>
      <c r="R240">
        <f t="shared" si="20"/>
        <v>0</v>
      </c>
    </row>
    <row r="241" spans="3:18">
      <c r="C241">
        <f>_xlfn.XLOOKUP(D241,'Liste '!$V$2:$V$168,'Liste '!$W$2:$W$168,"-",0)</f>
        <v>0</v>
      </c>
      <c r="E241">
        <f>_xlfn.XLOOKUP(D241,'Liste '!$V$2:$V$168,'Liste '!$X$2:$X$168,"-",0)</f>
        <v>0</v>
      </c>
      <c r="F241" s="3">
        <f>_xlfn.XLOOKUP(D241,'Liste '!$V$2:$V$168,'Liste '!$Y$2:$Y$168,"-",0)</f>
        <v>0</v>
      </c>
      <c r="H241" s="3">
        <f t="shared" si="23"/>
        <v>0</v>
      </c>
      <c r="I241" s="3">
        <f t="shared" si="21"/>
        <v>0</v>
      </c>
      <c r="J241" s="3">
        <f t="shared" si="22"/>
        <v>100000</v>
      </c>
      <c r="K241" s="43">
        <f t="shared" si="18"/>
        <v>100000</v>
      </c>
      <c r="M241">
        <f t="shared" si="19"/>
        <v>0</v>
      </c>
      <c r="N241" s="44"/>
      <c r="O241" s="44"/>
      <c r="P241" s="44"/>
      <c r="R241">
        <f t="shared" si="20"/>
        <v>0</v>
      </c>
    </row>
    <row r="242" spans="3:18">
      <c r="C242">
        <f>_xlfn.XLOOKUP(D242,'Liste '!$V$2:$V$168,'Liste '!$W$2:$W$168,"-",0)</f>
        <v>0</v>
      </c>
      <c r="E242">
        <f>_xlfn.XLOOKUP(D242,'Liste '!$V$2:$V$168,'Liste '!$X$2:$X$168,"-",0)</f>
        <v>0</v>
      </c>
      <c r="F242" s="3">
        <f>_xlfn.XLOOKUP(D242,'Liste '!$V$2:$V$168,'Liste '!$Y$2:$Y$168,"-",0)</f>
        <v>0</v>
      </c>
      <c r="H242" s="3">
        <f t="shared" si="23"/>
        <v>0</v>
      </c>
      <c r="I242" s="3">
        <f t="shared" si="21"/>
        <v>0</v>
      </c>
      <c r="J242" s="3">
        <f t="shared" si="22"/>
        <v>100000</v>
      </c>
      <c r="K242" s="43">
        <f t="shared" si="18"/>
        <v>100000</v>
      </c>
      <c r="M242">
        <f t="shared" si="19"/>
        <v>0</v>
      </c>
      <c r="N242" s="44"/>
      <c r="O242" s="44"/>
      <c r="P242" s="44"/>
      <c r="R242">
        <f t="shared" si="20"/>
        <v>0</v>
      </c>
    </row>
    <row r="243" spans="3:18">
      <c r="C243">
        <f>_xlfn.XLOOKUP(D243,'Liste '!$V$2:$V$168,'Liste '!$W$2:$W$168,"-",0)</f>
        <v>0</v>
      </c>
      <c r="E243">
        <f>_xlfn.XLOOKUP(D243,'Liste '!$V$2:$V$168,'Liste '!$X$2:$X$168,"-",0)</f>
        <v>0</v>
      </c>
      <c r="F243" s="3">
        <f>_xlfn.XLOOKUP(D243,'Liste '!$V$2:$V$168,'Liste '!$Y$2:$Y$168,"-",0)</f>
        <v>0</v>
      </c>
      <c r="H243" s="3">
        <f t="shared" si="23"/>
        <v>0</v>
      </c>
      <c r="I243" s="3">
        <f t="shared" si="21"/>
        <v>0</v>
      </c>
      <c r="J243" s="3">
        <f t="shared" si="22"/>
        <v>100000</v>
      </c>
      <c r="K243" s="43">
        <f t="shared" si="18"/>
        <v>100000</v>
      </c>
      <c r="M243">
        <f t="shared" si="19"/>
        <v>0</v>
      </c>
      <c r="N243" s="44"/>
      <c r="O243" s="44"/>
      <c r="P243" s="44"/>
      <c r="R243">
        <f t="shared" si="20"/>
        <v>0</v>
      </c>
    </row>
    <row r="244" spans="3:18">
      <c r="C244">
        <f>_xlfn.XLOOKUP(D244,'Liste '!$V$2:$V$168,'Liste '!$W$2:$W$168,"-",0)</f>
        <v>0</v>
      </c>
      <c r="E244">
        <f>_xlfn.XLOOKUP(D244,'Liste '!$V$2:$V$168,'Liste '!$X$2:$X$168,"-",0)</f>
        <v>0</v>
      </c>
      <c r="F244" s="3">
        <f>_xlfn.XLOOKUP(D244,'Liste '!$V$2:$V$168,'Liste '!$Y$2:$Y$168,"-",0)</f>
        <v>0</v>
      </c>
      <c r="H244" s="3">
        <f t="shared" si="23"/>
        <v>0</v>
      </c>
      <c r="I244" s="3">
        <f t="shared" si="21"/>
        <v>0</v>
      </c>
      <c r="J244" s="3">
        <f t="shared" si="22"/>
        <v>100000</v>
      </c>
      <c r="K244" s="43">
        <f t="shared" si="18"/>
        <v>100000</v>
      </c>
      <c r="M244">
        <f t="shared" si="19"/>
        <v>0</v>
      </c>
      <c r="N244" s="44"/>
      <c r="O244" s="44"/>
      <c r="P244" s="44"/>
      <c r="R244">
        <f t="shared" si="20"/>
        <v>0</v>
      </c>
    </row>
    <row r="245" spans="3:18">
      <c r="C245">
        <f>_xlfn.XLOOKUP(D245,'Liste '!$V$2:$V$168,'Liste '!$W$2:$W$168,"-",0)</f>
        <v>0</v>
      </c>
      <c r="E245">
        <f>_xlfn.XLOOKUP(D245,'Liste '!$V$2:$V$168,'Liste '!$X$2:$X$168,"-",0)</f>
        <v>0</v>
      </c>
      <c r="F245" s="3">
        <f>_xlfn.XLOOKUP(D245,'Liste '!$V$2:$V$168,'Liste '!$Y$2:$Y$168,"-",0)</f>
        <v>0</v>
      </c>
      <c r="H245" s="3">
        <f t="shared" si="23"/>
        <v>0</v>
      </c>
      <c r="I245" s="3">
        <f t="shared" si="21"/>
        <v>0</v>
      </c>
      <c r="J245" s="3">
        <f t="shared" si="22"/>
        <v>100000</v>
      </c>
      <c r="K245" s="43">
        <f t="shared" si="18"/>
        <v>100000</v>
      </c>
      <c r="M245">
        <f t="shared" si="19"/>
        <v>0</v>
      </c>
      <c r="N245" s="44"/>
      <c r="O245" s="44"/>
      <c r="P245" s="44"/>
      <c r="R245">
        <f t="shared" si="20"/>
        <v>0</v>
      </c>
    </row>
    <row r="246" spans="3:18">
      <c r="C246">
        <f>_xlfn.XLOOKUP(D246,'Liste '!$V$2:$V$168,'Liste '!$W$2:$W$168,"-",0)</f>
        <v>0</v>
      </c>
      <c r="E246">
        <f>_xlfn.XLOOKUP(D246,'Liste '!$V$2:$V$168,'Liste '!$X$2:$X$168,"-",0)</f>
        <v>0</v>
      </c>
      <c r="F246" s="3">
        <f>_xlfn.XLOOKUP(D246,'Liste '!$V$2:$V$168,'Liste '!$Y$2:$Y$168,"-",0)</f>
        <v>0</v>
      </c>
      <c r="H246" s="3">
        <f t="shared" si="23"/>
        <v>0</v>
      </c>
      <c r="I246" s="3">
        <f t="shared" si="21"/>
        <v>0</v>
      </c>
      <c r="J246" s="3">
        <f t="shared" si="22"/>
        <v>100000</v>
      </c>
      <c r="K246" s="43">
        <f t="shared" si="18"/>
        <v>100000</v>
      </c>
      <c r="M246">
        <f t="shared" si="19"/>
        <v>0</v>
      </c>
      <c r="N246" s="44"/>
      <c r="O246" s="44"/>
      <c r="P246" s="44"/>
      <c r="R246">
        <f t="shared" si="20"/>
        <v>0</v>
      </c>
    </row>
    <row r="247" spans="3:18">
      <c r="C247">
        <f>_xlfn.XLOOKUP(D247,'Liste '!$V$2:$V$168,'Liste '!$W$2:$W$168,"-",0)</f>
        <v>0</v>
      </c>
      <c r="E247">
        <f>_xlfn.XLOOKUP(D247,'Liste '!$V$2:$V$168,'Liste '!$X$2:$X$168,"-",0)</f>
        <v>0</v>
      </c>
      <c r="F247" s="3">
        <f>_xlfn.XLOOKUP(D247,'Liste '!$V$2:$V$168,'Liste '!$Y$2:$Y$168,"-",0)</f>
        <v>0</v>
      </c>
      <c r="H247" s="3">
        <f t="shared" si="23"/>
        <v>0</v>
      </c>
      <c r="I247" s="3">
        <f t="shared" si="21"/>
        <v>0</v>
      </c>
      <c r="J247" s="3">
        <f t="shared" si="22"/>
        <v>100000</v>
      </c>
      <c r="K247" s="43">
        <f t="shared" si="18"/>
        <v>100000</v>
      </c>
      <c r="M247">
        <f t="shared" si="19"/>
        <v>0</v>
      </c>
      <c r="N247" s="44"/>
      <c r="O247" s="44"/>
      <c r="P247" s="44"/>
      <c r="R247">
        <f t="shared" si="20"/>
        <v>0</v>
      </c>
    </row>
    <row r="248" spans="3:18">
      <c r="C248">
        <f>_xlfn.XLOOKUP(D248,'Liste '!$V$2:$V$168,'Liste '!$W$2:$W$168,"-",0)</f>
        <v>0</v>
      </c>
      <c r="E248">
        <f>_xlfn.XLOOKUP(D248,'Liste '!$V$2:$V$168,'Liste '!$X$2:$X$168,"-",0)</f>
        <v>0</v>
      </c>
      <c r="F248" s="3">
        <f>_xlfn.XLOOKUP(D248,'Liste '!$V$2:$V$168,'Liste '!$Y$2:$Y$168,"-",0)</f>
        <v>0</v>
      </c>
      <c r="H248" s="3">
        <f t="shared" si="23"/>
        <v>0</v>
      </c>
      <c r="I248" s="3">
        <f t="shared" si="21"/>
        <v>0</v>
      </c>
      <c r="J248" s="3">
        <f t="shared" si="22"/>
        <v>100000</v>
      </c>
      <c r="K248" s="43">
        <f t="shared" si="18"/>
        <v>100000</v>
      </c>
      <c r="M248">
        <f t="shared" si="19"/>
        <v>0</v>
      </c>
      <c r="N248" s="44"/>
      <c r="O248" s="44"/>
      <c r="P248" s="44"/>
      <c r="R248">
        <f t="shared" si="20"/>
        <v>0</v>
      </c>
    </row>
    <row r="249" spans="3:18">
      <c r="C249">
        <f>_xlfn.XLOOKUP(D249,'Liste '!$V$2:$V$168,'Liste '!$W$2:$W$168,"-",0)</f>
        <v>0</v>
      </c>
      <c r="E249">
        <f>_xlfn.XLOOKUP(D249,'Liste '!$V$2:$V$168,'Liste '!$X$2:$X$168,"-",0)</f>
        <v>0</v>
      </c>
      <c r="F249" s="3">
        <f>_xlfn.XLOOKUP(D249,'Liste '!$V$2:$V$168,'Liste '!$Y$2:$Y$168,"-",0)</f>
        <v>0</v>
      </c>
      <c r="H249" s="3">
        <f t="shared" si="23"/>
        <v>0</v>
      </c>
      <c r="I249" s="3">
        <f t="shared" si="21"/>
        <v>0</v>
      </c>
      <c r="J249" s="3">
        <f t="shared" si="22"/>
        <v>100000</v>
      </c>
      <c r="K249" s="43">
        <f t="shared" si="18"/>
        <v>100000</v>
      </c>
      <c r="M249">
        <f t="shared" si="19"/>
        <v>0</v>
      </c>
      <c r="N249" s="44"/>
      <c r="O249" s="44"/>
      <c r="P249" s="44"/>
      <c r="R249">
        <f t="shared" si="20"/>
        <v>0</v>
      </c>
    </row>
    <row r="250" spans="3:18">
      <c r="C250">
        <f>_xlfn.XLOOKUP(D250,'Liste '!$V$2:$V$168,'Liste '!$W$2:$W$168,"-",0)</f>
        <v>0</v>
      </c>
      <c r="E250">
        <f>_xlfn.XLOOKUP(D250,'Liste '!$V$2:$V$168,'Liste '!$X$2:$X$168,"-",0)</f>
        <v>0</v>
      </c>
      <c r="F250" s="3">
        <f>_xlfn.XLOOKUP(D250,'Liste '!$V$2:$V$168,'Liste '!$Y$2:$Y$168,"-",0)</f>
        <v>0</v>
      </c>
      <c r="H250" s="3">
        <f t="shared" si="23"/>
        <v>0</v>
      </c>
      <c r="I250" s="3">
        <f t="shared" si="21"/>
        <v>0</v>
      </c>
      <c r="J250" s="3">
        <f t="shared" si="22"/>
        <v>100000</v>
      </c>
      <c r="K250" s="43">
        <f t="shared" si="18"/>
        <v>100000</v>
      </c>
      <c r="M250">
        <f t="shared" si="19"/>
        <v>0</v>
      </c>
      <c r="N250" s="44"/>
      <c r="O250" s="44"/>
      <c r="P250" s="44"/>
      <c r="R250">
        <f t="shared" si="20"/>
        <v>0</v>
      </c>
    </row>
    <row r="251" spans="3:18">
      <c r="C251">
        <f>_xlfn.XLOOKUP(D251,'Liste '!$V$2:$V$168,'Liste '!$W$2:$W$168,"-",0)</f>
        <v>0</v>
      </c>
      <c r="E251">
        <f>_xlfn.XLOOKUP(D251,'Liste '!$V$2:$V$168,'Liste '!$X$2:$X$168,"-",0)</f>
        <v>0</v>
      </c>
      <c r="F251" s="3">
        <f>_xlfn.XLOOKUP(D251,'Liste '!$V$2:$V$168,'Liste '!$Y$2:$Y$168,"-",0)</f>
        <v>0</v>
      </c>
      <c r="H251" s="3">
        <f t="shared" si="23"/>
        <v>0</v>
      </c>
      <c r="I251" s="3">
        <f t="shared" si="21"/>
        <v>0</v>
      </c>
      <c r="J251" s="3">
        <f t="shared" si="22"/>
        <v>100000</v>
      </c>
      <c r="K251" s="43">
        <f t="shared" si="18"/>
        <v>100000</v>
      </c>
      <c r="M251">
        <f t="shared" si="19"/>
        <v>0</v>
      </c>
      <c r="N251" s="44"/>
      <c r="O251" s="44"/>
      <c r="P251" s="44"/>
      <c r="R251">
        <f t="shared" si="20"/>
        <v>0</v>
      </c>
    </row>
    <row r="252" spans="3:18">
      <c r="C252">
        <f>_xlfn.XLOOKUP(D252,'Liste '!$V$2:$V$168,'Liste '!$W$2:$W$168,"-",0)</f>
        <v>0</v>
      </c>
      <c r="E252">
        <f>_xlfn.XLOOKUP(D252,'Liste '!$V$2:$V$168,'Liste '!$X$2:$X$168,"-",0)</f>
        <v>0</v>
      </c>
      <c r="F252" s="3">
        <f>_xlfn.XLOOKUP(D252,'Liste '!$V$2:$V$168,'Liste '!$Y$2:$Y$168,"-",0)</f>
        <v>0</v>
      </c>
      <c r="H252" s="3">
        <f t="shared" si="23"/>
        <v>0</v>
      </c>
      <c r="I252" s="3">
        <f t="shared" si="21"/>
        <v>0</v>
      </c>
      <c r="J252" s="3">
        <f t="shared" si="22"/>
        <v>100000</v>
      </c>
      <c r="K252" s="43">
        <f t="shared" si="18"/>
        <v>100000</v>
      </c>
      <c r="M252">
        <f t="shared" si="19"/>
        <v>0</v>
      </c>
      <c r="N252" s="44"/>
      <c r="O252" s="44"/>
      <c r="P252" s="44"/>
      <c r="R252">
        <f t="shared" si="20"/>
        <v>0</v>
      </c>
    </row>
    <row r="253" spans="3:18">
      <c r="C253">
        <f>_xlfn.XLOOKUP(D253,'Liste '!$V$2:$V$168,'Liste '!$W$2:$W$168,"-",0)</f>
        <v>0</v>
      </c>
      <c r="E253">
        <f>_xlfn.XLOOKUP(D253,'Liste '!$V$2:$V$168,'Liste '!$X$2:$X$168,"-",0)</f>
        <v>0</v>
      </c>
      <c r="F253" s="3">
        <f>_xlfn.XLOOKUP(D253,'Liste '!$V$2:$V$168,'Liste '!$Y$2:$Y$168,"-",0)</f>
        <v>0</v>
      </c>
      <c r="H253" s="3">
        <f t="shared" si="23"/>
        <v>0</v>
      </c>
      <c r="I253" s="3">
        <f t="shared" si="21"/>
        <v>0</v>
      </c>
      <c r="J253" s="3">
        <f t="shared" si="22"/>
        <v>100000</v>
      </c>
      <c r="K253" s="43">
        <f t="shared" si="18"/>
        <v>100000</v>
      </c>
      <c r="M253">
        <f t="shared" si="19"/>
        <v>0</v>
      </c>
      <c r="N253" s="44"/>
      <c r="O253" s="44"/>
      <c r="P253" s="44"/>
      <c r="R253">
        <f t="shared" si="20"/>
        <v>0</v>
      </c>
    </row>
    <row r="254" spans="3:18">
      <c r="C254">
        <f>_xlfn.XLOOKUP(D254,'Liste '!$V$2:$V$168,'Liste '!$W$2:$W$168,"-",0)</f>
        <v>0</v>
      </c>
      <c r="E254">
        <f>_xlfn.XLOOKUP(D254,'Liste '!$V$2:$V$168,'Liste '!$X$2:$X$168,"-",0)</f>
        <v>0</v>
      </c>
      <c r="F254" s="3">
        <f>_xlfn.XLOOKUP(D254,'Liste '!$V$2:$V$168,'Liste '!$Y$2:$Y$168,"-",0)</f>
        <v>0</v>
      </c>
      <c r="H254" s="3">
        <f t="shared" si="23"/>
        <v>0</v>
      </c>
      <c r="I254" s="3">
        <f t="shared" si="21"/>
        <v>0</v>
      </c>
      <c r="J254" s="3">
        <f t="shared" si="22"/>
        <v>100000</v>
      </c>
      <c r="K254" s="43">
        <f t="shared" si="18"/>
        <v>100000</v>
      </c>
      <c r="M254">
        <f t="shared" si="19"/>
        <v>0</v>
      </c>
      <c r="N254" s="44"/>
      <c r="O254" s="44"/>
      <c r="P254" s="44"/>
      <c r="R254">
        <f t="shared" si="20"/>
        <v>0</v>
      </c>
    </row>
    <row r="255" spans="3:18">
      <c r="C255">
        <f>_xlfn.XLOOKUP(D255,'Liste '!$V$2:$V$168,'Liste '!$W$2:$W$168,"-",0)</f>
        <v>0</v>
      </c>
      <c r="E255">
        <f>_xlfn.XLOOKUP(D255,'Liste '!$V$2:$V$168,'Liste '!$X$2:$X$168,"-",0)</f>
        <v>0</v>
      </c>
      <c r="F255" s="3">
        <f>_xlfn.XLOOKUP(D255,'Liste '!$V$2:$V$168,'Liste '!$Y$2:$Y$168,"-",0)</f>
        <v>0</v>
      </c>
      <c r="H255" s="3">
        <f t="shared" si="23"/>
        <v>0</v>
      </c>
      <c r="I255" s="3">
        <f t="shared" si="21"/>
        <v>0</v>
      </c>
      <c r="J255" s="3">
        <f t="shared" si="22"/>
        <v>100000</v>
      </c>
      <c r="K255" s="43">
        <f t="shared" si="18"/>
        <v>100000</v>
      </c>
      <c r="M255">
        <f t="shared" si="19"/>
        <v>0</v>
      </c>
      <c r="N255" s="44"/>
      <c r="O255" s="44"/>
      <c r="P255" s="44"/>
      <c r="R255">
        <f t="shared" si="20"/>
        <v>0</v>
      </c>
    </row>
    <row r="256" spans="3:18">
      <c r="C256">
        <f>_xlfn.XLOOKUP(D256,'Liste '!$V$2:$V$168,'Liste '!$W$2:$W$168,"-",0)</f>
        <v>0</v>
      </c>
      <c r="E256">
        <f>_xlfn.XLOOKUP(D256,'Liste '!$V$2:$V$168,'Liste '!$X$2:$X$168,"-",0)</f>
        <v>0</v>
      </c>
      <c r="F256" s="3">
        <f>_xlfn.XLOOKUP(D256,'Liste '!$V$2:$V$168,'Liste '!$Y$2:$Y$168,"-",0)</f>
        <v>0</v>
      </c>
      <c r="H256" s="3">
        <f t="shared" si="23"/>
        <v>0</v>
      </c>
      <c r="I256" s="3">
        <f t="shared" si="21"/>
        <v>0</v>
      </c>
      <c r="J256" s="3">
        <f t="shared" si="22"/>
        <v>100000</v>
      </c>
      <c r="K256" s="43">
        <f t="shared" si="18"/>
        <v>100000</v>
      </c>
      <c r="M256">
        <f t="shared" si="19"/>
        <v>0</v>
      </c>
      <c r="N256" s="44"/>
      <c r="O256" s="44"/>
      <c r="P256" s="44"/>
      <c r="R256">
        <f t="shared" si="20"/>
        <v>0</v>
      </c>
    </row>
    <row r="257" spans="1:20">
      <c r="A257" s="52"/>
      <c r="B257" s="52"/>
      <c r="C257" s="52">
        <f>_xlfn.XLOOKUP(D257,'Liste '!$H$2:$H$168,'Liste '!$I$2:$I$168,"-",0)</f>
        <v>0</v>
      </c>
      <c r="D257" s="53"/>
      <c r="E257" s="54" t="s">
        <v>86</v>
      </c>
      <c r="F257" s="55">
        <f>_xlfn.XLOOKUP(D257,'Liste '!$H$2:$H$168,'Liste '!$K$2:$K$168,"-",0)</f>
        <v>0</v>
      </c>
      <c r="G257" s="52"/>
      <c r="H257" s="55">
        <f>SUM(H226:H256)</f>
        <v>0</v>
      </c>
      <c r="I257" s="55"/>
      <c r="J257" s="55"/>
      <c r="K257" s="56"/>
      <c r="L257" s="52"/>
      <c r="M257" s="52"/>
      <c r="N257" s="57"/>
      <c r="O257" s="57"/>
      <c r="P257" s="57"/>
      <c r="Q257" s="52"/>
      <c r="R257" s="52"/>
      <c r="S257" s="52"/>
      <c r="T257" s="86"/>
    </row>
    <row r="258" spans="1:20">
      <c r="C258">
        <f>_xlfn.XLOOKUP(D258,'Liste '!$V$2:$V$168,'Liste '!$W$2:$W$168,"-",0)</f>
        <v>0</v>
      </c>
      <c r="E258">
        <f>_xlfn.XLOOKUP(D258,'Liste '!$V$2:$V$168,'Liste '!$X$2:$X$168,"-",0)</f>
        <v>0</v>
      </c>
      <c r="F258" s="3">
        <f>_xlfn.XLOOKUP(D258,'Liste '!$V$2:$V$168,'Liste '!$Y$2:$Y$168,"-",0)</f>
        <v>0</v>
      </c>
      <c r="H258" s="3">
        <f t="shared" si="23"/>
        <v>0</v>
      </c>
      <c r="I258" s="3">
        <f>I256+H258</f>
        <v>0</v>
      </c>
      <c r="J258" s="3">
        <f>K256</f>
        <v>100000</v>
      </c>
      <c r="K258" s="43">
        <f t="shared" si="18"/>
        <v>100000</v>
      </c>
      <c r="M258">
        <f t="shared" si="19"/>
        <v>0</v>
      </c>
      <c r="N258" s="44"/>
      <c r="O258" s="44"/>
      <c r="P258" s="44"/>
      <c r="R258">
        <f t="shared" si="20"/>
        <v>0</v>
      </c>
    </row>
    <row r="259" spans="1:20">
      <c r="C259">
        <f>_xlfn.XLOOKUP(D259,'Liste '!$V$2:$V$168,'Liste '!$W$2:$W$168,"-",0)</f>
        <v>0</v>
      </c>
      <c r="E259">
        <f>_xlfn.XLOOKUP(D259,'Liste '!$V$2:$V$168,'Liste '!$X$2:$X$168,"-",0)</f>
        <v>0</v>
      </c>
      <c r="F259" s="3">
        <f>_xlfn.XLOOKUP(D259,'Liste '!$V$2:$V$168,'Liste '!$Y$2:$Y$168,"-",0)</f>
        <v>0</v>
      </c>
      <c r="H259" s="3">
        <f t="shared" si="23"/>
        <v>0</v>
      </c>
      <c r="I259" s="3">
        <f t="shared" si="21"/>
        <v>0</v>
      </c>
      <c r="J259" s="3">
        <f t="shared" si="22"/>
        <v>100000</v>
      </c>
      <c r="K259" s="43">
        <f t="shared" si="18"/>
        <v>100000</v>
      </c>
      <c r="M259">
        <f t="shared" si="19"/>
        <v>0</v>
      </c>
      <c r="N259" s="44"/>
      <c r="O259" s="44"/>
      <c r="P259" s="44"/>
      <c r="R259">
        <f t="shared" si="20"/>
        <v>0</v>
      </c>
    </row>
    <row r="260" spans="1:20">
      <c r="C260">
        <f>_xlfn.XLOOKUP(D260,'Liste '!$V$2:$V$168,'Liste '!$W$2:$W$168,"-",0)</f>
        <v>0</v>
      </c>
      <c r="E260">
        <f>_xlfn.XLOOKUP(D260,'Liste '!$V$2:$V$168,'Liste '!$X$2:$X$168,"-",0)</f>
        <v>0</v>
      </c>
      <c r="F260" s="3">
        <f>_xlfn.XLOOKUP(D260,'Liste '!$V$2:$V$168,'Liste '!$Y$2:$Y$168,"-",0)</f>
        <v>0</v>
      </c>
      <c r="H260" s="3">
        <f t="shared" si="23"/>
        <v>0</v>
      </c>
      <c r="I260" s="3">
        <f t="shared" si="21"/>
        <v>0</v>
      </c>
      <c r="J260" s="3">
        <f t="shared" si="22"/>
        <v>100000</v>
      </c>
      <c r="K260" s="43">
        <f t="shared" si="18"/>
        <v>100000</v>
      </c>
      <c r="M260">
        <f t="shared" si="19"/>
        <v>0</v>
      </c>
      <c r="N260" s="44"/>
      <c r="O260" s="44"/>
      <c r="P260" s="44"/>
      <c r="R260">
        <f t="shared" si="20"/>
        <v>0</v>
      </c>
    </row>
    <row r="261" spans="1:20">
      <c r="C261">
        <f>_xlfn.XLOOKUP(D261,'Liste '!$V$2:$V$168,'Liste '!$W$2:$W$168,"-",0)</f>
        <v>0</v>
      </c>
      <c r="E261">
        <f>_xlfn.XLOOKUP(D261,'Liste '!$V$2:$V$168,'Liste '!$X$2:$X$168,"-",0)</f>
        <v>0</v>
      </c>
      <c r="F261" s="3">
        <f>_xlfn.XLOOKUP(D261,'Liste '!$V$2:$V$168,'Liste '!$Y$2:$Y$168,"-",0)</f>
        <v>0</v>
      </c>
      <c r="H261" s="3">
        <f t="shared" si="23"/>
        <v>0</v>
      </c>
      <c r="I261" s="3">
        <f t="shared" si="21"/>
        <v>0</v>
      </c>
      <c r="J261" s="3">
        <f t="shared" si="22"/>
        <v>100000</v>
      </c>
      <c r="K261" s="43">
        <f t="shared" ref="K261:K325" si="24">J261-I261</f>
        <v>100000</v>
      </c>
      <c r="M261">
        <f t="shared" ref="M261:M325" si="25">L261-G261</f>
        <v>0</v>
      </c>
      <c r="N261" s="44"/>
      <c r="O261" s="44"/>
      <c r="P261" s="44"/>
      <c r="R261">
        <f t="shared" ref="R261:R325" si="26">N261-O261</f>
        <v>0</v>
      </c>
    </row>
    <row r="262" spans="1:20">
      <c r="C262">
        <f>_xlfn.XLOOKUP(D262,'Liste '!$V$2:$V$168,'Liste '!$W$2:$W$168,"-",0)</f>
        <v>0</v>
      </c>
      <c r="E262">
        <f>_xlfn.XLOOKUP(D262,'Liste '!$V$2:$V$168,'Liste '!$X$2:$X$168,"-",0)</f>
        <v>0</v>
      </c>
      <c r="F262" s="3">
        <f>_xlfn.XLOOKUP(D262,'Liste '!$V$2:$V$168,'Liste '!$Y$2:$Y$168,"-",0)</f>
        <v>0</v>
      </c>
      <c r="H262" s="3">
        <f t="shared" si="23"/>
        <v>0</v>
      </c>
      <c r="I262" s="3">
        <f t="shared" si="21"/>
        <v>0</v>
      </c>
      <c r="J262" s="3">
        <f t="shared" si="22"/>
        <v>100000</v>
      </c>
      <c r="K262" s="43">
        <f t="shared" si="24"/>
        <v>100000</v>
      </c>
      <c r="M262">
        <f t="shared" si="25"/>
        <v>0</v>
      </c>
      <c r="N262" s="44"/>
      <c r="O262" s="44"/>
      <c r="P262" s="44"/>
      <c r="R262">
        <f t="shared" si="26"/>
        <v>0</v>
      </c>
    </row>
    <row r="263" spans="1:20">
      <c r="C263">
        <f>_xlfn.XLOOKUP(D263,'Liste '!$V$2:$V$168,'Liste '!$W$2:$W$168,"-",0)</f>
        <v>0</v>
      </c>
      <c r="E263">
        <f>_xlfn.XLOOKUP(D263,'Liste '!$V$2:$V$168,'Liste '!$X$2:$X$168,"-",0)</f>
        <v>0</v>
      </c>
      <c r="F263" s="3">
        <f>_xlfn.XLOOKUP(D263,'Liste '!$V$2:$V$168,'Liste '!$Y$2:$Y$168,"-",0)</f>
        <v>0</v>
      </c>
      <c r="H263" s="3">
        <f t="shared" si="23"/>
        <v>0</v>
      </c>
      <c r="I263" s="3">
        <f t="shared" ref="I263:I327" si="27">I262+H263</f>
        <v>0</v>
      </c>
      <c r="J263" s="3">
        <f t="shared" ref="J263:J327" si="28">K262</f>
        <v>100000</v>
      </c>
      <c r="K263" s="43">
        <f t="shared" si="24"/>
        <v>100000</v>
      </c>
      <c r="M263">
        <f t="shared" si="25"/>
        <v>0</v>
      </c>
      <c r="N263" s="44"/>
      <c r="O263" s="44"/>
      <c r="P263" s="44"/>
      <c r="R263">
        <f t="shared" si="26"/>
        <v>0</v>
      </c>
    </row>
    <row r="264" spans="1:20">
      <c r="C264">
        <f>_xlfn.XLOOKUP(D264,'Liste '!$V$2:$V$168,'Liste '!$W$2:$W$168,"-",0)</f>
        <v>0</v>
      </c>
      <c r="E264">
        <f>_xlfn.XLOOKUP(D264,'Liste '!$V$2:$V$168,'Liste '!$X$2:$X$168,"-",0)</f>
        <v>0</v>
      </c>
      <c r="F264" s="3">
        <f>_xlfn.XLOOKUP(D264,'Liste '!$V$2:$V$168,'Liste '!$Y$2:$Y$168,"-",0)</f>
        <v>0</v>
      </c>
      <c r="H264" s="3">
        <f t="shared" ref="H264:H328" si="29">F264*G264</f>
        <v>0</v>
      </c>
      <c r="I264" s="3">
        <f t="shared" si="27"/>
        <v>0</v>
      </c>
      <c r="J264" s="3">
        <f t="shared" si="28"/>
        <v>100000</v>
      </c>
      <c r="K264" s="43">
        <f t="shared" si="24"/>
        <v>100000</v>
      </c>
      <c r="M264">
        <f t="shared" si="25"/>
        <v>0</v>
      </c>
      <c r="N264" s="44"/>
      <c r="O264" s="44"/>
      <c r="P264" s="44"/>
      <c r="R264">
        <f t="shared" si="26"/>
        <v>0</v>
      </c>
    </row>
    <row r="265" spans="1:20">
      <c r="C265">
        <f>_xlfn.XLOOKUP(D265,'Liste '!$V$2:$V$168,'Liste '!$W$2:$W$168,"-",0)</f>
        <v>0</v>
      </c>
      <c r="E265">
        <f>_xlfn.XLOOKUP(D265,'Liste '!$V$2:$V$168,'Liste '!$X$2:$X$168,"-",0)</f>
        <v>0</v>
      </c>
      <c r="F265" s="3">
        <f>_xlfn.XLOOKUP(D265,'Liste '!$V$2:$V$168,'Liste '!$Y$2:$Y$168,"-",0)</f>
        <v>0</v>
      </c>
      <c r="H265" s="3">
        <f t="shared" si="29"/>
        <v>0</v>
      </c>
      <c r="I265" s="3">
        <f t="shared" si="27"/>
        <v>0</v>
      </c>
      <c r="J265" s="3">
        <f t="shared" si="28"/>
        <v>100000</v>
      </c>
      <c r="K265" s="43">
        <f t="shared" si="24"/>
        <v>100000</v>
      </c>
      <c r="M265">
        <f t="shared" si="25"/>
        <v>0</v>
      </c>
      <c r="N265" s="44"/>
      <c r="O265" s="44"/>
      <c r="P265" s="44"/>
      <c r="R265">
        <f t="shared" si="26"/>
        <v>0</v>
      </c>
    </row>
    <row r="266" spans="1:20">
      <c r="C266">
        <f>_xlfn.XLOOKUP(D266,'Liste '!$V$2:$V$168,'Liste '!$W$2:$W$168,"-",0)</f>
        <v>0</v>
      </c>
      <c r="E266">
        <f>_xlfn.XLOOKUP(D266,'Liste '!$V$2:$V$168,'Liste '!$X$2:$X$168,"-",0)</f>
        <v>0</v>
      </c>
      <c r="F266" s="3">
        <f>_xlfn.XLOOKUP(D266,'Liste '!$V$2:$V$168,'Liste '!$Y$2:$Y$168,"-",0)</f>
        <v>0</v>
      </c>
      <c r="H266" s="3">
        <f t="shared" si="29"/>
        <v>0</v>
      </c>
      <c r="I266" s="3">
        <f t="shared" si="27"/>
        <v>0</v>
      </c>
      <c r="J266" s="3">
        <f t="shared" si="28"/>
        <v>100000</v>
      </c>
      <c r="K266" s="43">
        <f t="shared" si="24"/>
        <v>100000</v>
      </c>
      <c r="M266">
        <f t="shared" si="25"/>
        <v>0</v>
      </c>
      <c r="N266" s="44"/>
      <c r="O266" s="44"/>
      <c r="P266" s="44"/>
      <c r="R266">
        <f t="shared" si="26"/>
        <v>0</v>
      </c>
    </row>
    <row r="267" spans="1:20">
      <c r="C267">
        <f>_xlfn.XLOOKUP(D267,'Liste '!$V$2:$V$168,'Liste '!$W$2:$W$168,"-",0)</f>
        <v>0</v>
      </c>
      <c r="E267">
        <f>_xlfn.XLOOKUP(D267,'Liste '!$V$2:$V$168,'Liste '!$X$2:$X$168,"-",0)</f>
        <v>0</v>
      </c>
      <c r="F267" s="3">
        <f>_xlfn.XLOOKUP(D267,'Liste '!$V$2:$V$168,'Liste '!$Y$2:$Y$168,"-",0)</f>
        <v>0</v>
      </c>
      <c r="H267" s="3">
        <f t="shared" si="29"/>
        <v>0</v>
      </c>
      <c r="I267" s="3">
        <f t="shared" si="27"/>
        <v>0</v>
      </c>
      <c r="J267" s="3">
        <f t="shared" si="28"/>
        <v>100000</v>
      </c>
      <c r="K267" s="43">
        <f t="shared" si="24"/>
        <v>100000</v>
      </c>
      <c r="M267">
        <f t="shared" si="25"/>
        <v>0</v>
      </c>
      <c r="N267" s="44"/>
      <c r="O267" s="44"/>
      <c r="P267" s="44"/>
      <c r="R267">
        <f t="shared" si="26"/>
        <v>0</v>
      </c>
    </row>
    <row r="268" spans="1:20">
      <c r="C268">
        <f>_xlfn.XLOOKUP(D268,'Liste '!$V$2:$V$168,'Liste '!$W$2:$W$168,"-",0)</f>
        <v>0</v>
      </c>
      <c r="E268">
        <f>_xlfn.XLOOKUP(D268,'Liste '!$V$2:$V$168,'Liste '!$X$2:$X$168,"-",0)</f>
        <v>0</v>
      </c>
      <c r="F268" s="3">
        <f>_xlfn.XLOOKUP(D268,'Liste '!$V$2:$V$168,'Liste '!$Y$2:$Y$168,"-",0)</f>
        <v>0</v>
      </c>
      <c r="H268" s="3">
        <f t="shared" si="29"/>
        <v>0</v>
      </c>
      <c r="I268" s="3">
        <f t="shared" si="27"/>
        <v>0</v>
      </c>
      <c r="J268" s="3">
        <f t="shared" si="28"/>
        <v>100000</v>
      </c>
      <c r="K268" s="43">
        <f t="shared" si="24"/>
        <v>100000</v>
      </c>
      <c r="M268">
        <f t="shared" si="25"/>
        <v>0</v>
      </c>
      <c r="N268" s="44"/>
      <c r="O268" s="44"/>
      <c r="P268" s="44"/>
      <c r="R268">
        <f t="shared" si="26"/>
        <v>0</v>
      </c>
    </row>
    <row r="269" spans="1:20">
      <c r="C269">
        <f>_xlfn.XLOOKUP(D269,'Liste '!$V$2:$V$168,'Liste '!$W$2:$W$168,"-",0)</f>
        <v>0</v>
      </c>
      <c r="E269">
        <f>_xlfn.XLOOKUP(D269,'Liste '!$V$2:$V$168,'Liste '!$X$2:$X$168,"-",0)</f>
        <v>0</v>
      </c>
      <c r="F269" s="3">
        <f>_xlfn.XLOOKUP(D269,'Liste '!$V$2:$V$168,'Liste '!$Y$2:$Y$168,"-",0)</f>
        <v>0</v>
      </c>
      <c r="H269" s="3">
        <f t="shared" si="29"/>
        <v>0</v>
      </c>
      <c r="I269" s="3">
        <f t="shared" si="27"/>
        <v>0</v>
      </c>
      <c r="J269" s="3">
        <f t="shared" si="28"/>
        <v>100000</v>
      </c>
      <c r="K269" s="43">
        <f t="shared" si="24"/>
        <v>100000</v>
      </c>
      <c r="M269">
        <f t="shared" si="25"/>
        <v>0</v>
      </c>
      <c r="N269" s="44"/>
      <c r="O269" s="44"/>
      <c r="P269" s="44"/>
      <c r="R269">
        <f t="shared" si="26"/>
        <v>0</v>
      </c>
    </row>
    <row r="270" spans="1:20">
      <c r="C270">
        <f>_xlfn.XLOOKUP(D270,'Liste '!$V$2:$V$168,'Liste '!$W$2:$W$168,"-",0)</f>
        <v>0</v>
      </c>
      <c r="E270">
        <f>_xlfn.XLOOKUP(D270,'Liste '!$V$2:$V$168,'Liste '!$X$2:$X$168,"-",0)</f>
        <v>0</v>
      </c>
      <c r="F270" s="3">
        <f>_xlfn.XLOOKUP(D270,'Liste '!$V$2:$V$168,'Liste '!$Y$2:$Y$168,"-",0)</f>
        <v>0</v>
      </c>
      <c r="H270" s="3">
        <f t="shared" si="29"/>
        <v>0</v>
      </c>
      <c r="I270" s="3">
        <f t="shared" si="27"/>
        <v>0</v>
      </c>
      <c r="J270" s="3">
        <f t="shared" si="28"/>
        <v>100000</v>
      </c>
      <c r="K270" s="43">
        <f t="shared" si="24"/>
        <v>100000</v>
      </c>
      <c r="M270">
        <f t="shared" si="25"/>
        <v>0</v>
      </c>
      <c r="N270" s="44"/>
      <c r="O270" s="44"/>
      <c r="P270" s="44"/>
      <c r="R270">
        <f t="shared" si="26"/>
        <v>0</v>
      </c>
    </row>
    <row r="271" spans="1:20">
      <c r="C271">
        <f>_xlfn.XLOOKUP(D271,'Liste '!$V$2:$V$168,'Liste '!$W$2:$W$168,"-",0)</f>
        <v>0</v>
      </c>
      <c r="E271">
        <f>_xlfn.XLOOKUP(D271,'Liste '!$V$2:$V$168,'Liste '!$X$2:$X$168,"-",0)</f>
        <v>0</v>
      </c>
      <c r="F271" s="3">
        <f>_xlfn.XLOOKUP(D271,'Liste '!$V$2:$V$168,'Liste '!$Y$2:$Y$168,"-",0)</f>
        <v>0</v>
      </c>
      <c r="H271" s="3">
        <f t="shared" si="29"/>
        <v>0</v>
      </c>
      <c r="I271" s="3">
        <f t="shared" si="27"/>
        <v>0</v>
      </c>
      <c r="J271" s="3">
        <f t="shared" si="28"/>
        <v>100000</v>
      </c>
      <c r="K271" s="43">
        <f t="shared" si="24"/>
        <v>100000</v>
      </c>
      <c r="M271">
        <f t="shared" si="25"/>
        <v>0</v>
      </c>
      <c r="N271" s="44"/>
      <c r="O271" s="44"/>
      <c r="P271" s="44"/>
      <c r="R271">
        <f t="shared" si="26"/>
        <v>0</v>
      </c>
    </row>
    <row r="272" spans="1:20">
      <c r="C272">
        <f>_xlfn.XLOOKUP(D272,'Liste '!$V$2:$V$168,'Liste '!$W$2:$W$168,"-",0)</f>
        <v>0</v>
      </c>
      <c r="E272">
        <f>_xlfn.XLOOKUP(D272,'Liste '!$V$2:$V$168,'Liste '!$X$2:$X$168,"-",0)</f>
        <v>0</v>
      </c>
      <c r="F272" s="3">
        <f>_xlfn.XLOOKUP(D272,'Liste '!$V$2:$V$168,'Liste '!$Y$2:$Y$168,"-",0)</f>
        <v>0</v>
      </c>
      <c r="H272" s="3">
        <f t="shared" si="29"/>
        <v>0</v>
      </c>
      <c r="I272" s="3">
        <f t="shared" si="27"/>
        <v>0</v>
      </c>
      <c r="J272" s="3">
        <f t="shared" si="28"/>
        <v>100000</v>
      </c>
      <c r="K272" s="43">
        <f t="shared" si="24"/>
        <v>100000</v>
      </c>
      <c r="M272">
        <f t="shared" si="25"/>
        <v>0</v>
      </c>
      <c r="N272" s="44"/>
      <c r="O272" s="44"/>
      <c r="P272" s="44"/>
      <c r="R272">
        <f t="shared" si="26"/>
        <v>0</v>
      </c>
    </row>
    <row r="273" spans="3:18">
      <c r="C273">
        <f>_xlfn.XLOOKUP(D273,'Liste '!$V$2:$V$168,'Liste '!$W$2:$W$168,"-",0)</f>
        <v>0</v>
      </c>
      <c r="E273">
        <f>_xlfn.XLOOKUP(D273,'Liste '!$V$2:$V$168,'Liste '!$X$2:$X$168,"-",0)</f>
        <v>0</v>
      </c>
      <c r="F273" s="3">
        <f>_xlfn.XLOOKUP(D273,'Liste '!$V$2:$V$168,'Liste '!$Y$2:$Y$168,"-",0)</f>
        <v>0</v>
      </c>
      <c r="H273" s="3">
        <f t="shared" si="29"/>
        <v>0</v>
      </c>
      <c r="I273" s="3">
        <f t="shared" si="27"/>
        <v>0</v>
      </c>
      <c r="J273" s="3">
        <f t="shared" si="28"/>
        <v>100000</v>
      </c>
      <c r="K273" s="43">
        <f t="shared" si="24"/>
        <v>100000</v>
      </c>
      <c r="M273">
        <f t="shared" si="25"/>
        <v>0</v>
      </c>
      <c r="N273" s="44"/>
      <c r="O273" s="44"/>
      <c r="P273" s="44"/>
      <c r="R273">
        <f t="shared" si="26"/>
        <v>0</v>
      </c>
    </row>
    <row r="274" spans="3:18">
      <c r="C274">
        <f>_xlfn.XLOOKUP(D274,'Liste '!$V$2:$V$168,'Liste '!$W$2:$W$168,"-",0)</f>
        <v>0</v>
      </c>
      <c r="E274">
        <f>_xlfn.XLOOKUP(D274,'Liste '!$V$2:$V$168,'Liste '!$X$2:$X$168,"-",0)</f>
        <v>0</v>
      </c>
      <c r="F274" s="3">
        <f>_xlfn.XLOOKUP(D274,'Liste '!$V$2:$V$168,'Liste '!$Y$2:$Y$168,"-",0)</f>
        <v>0</v>
      </c>
      <c r="H274" s="3">
        <f t="shared" si="29"/>
        <v>0</v>
      </c>
      <c r="I274" s="3">
        <f t="shared" si="27"/>
        <v>0</v>
      </c>
      <c r="J274" s="3">
        <f t="shared" si="28"/>
        <v>100000</v>
      </c>
      <c r="K274" s="43">
        <f t="shared" si="24"/>
        <v>100000</v>
      </c>
      <c r="M274">
        <f t="shared" si="25"/>
        <v>0</v>
      </c>
      <c r="N274" s="44"/>
      <c r="O274" s="44"/>
      <c r="P274" s="44"/>
      <c r="R274">
        <f t="shared" si="26"/>
        <v>0</v>
      </c>
    </row>
    <row r="275" spans="3:18">
      <c r="C275">
        <f>_xlfn.XLOOKUP(D275,'Liste '!$V$2:$V$168,'Liste '!$W$2:$W$168,"-",0)</f>
        <v>0</v>
      </c>
      <c r="E275">
        <f>_xlfn.XLOOKUP(D275,'Liste '!$V$2:$V$168,'Liste '!$X$2:$X$168,"-",0)</f>
        <v>0</v>
      </c>
      <c r="F275" s="3">
        <f>_xlfn.XLOOKUP(D275,'Liste '!$V$2:$V$168,'Liste '!$Y$2:$Y$168,"-",0)</f>
        <v>0</v>
      </c>
      <c r="H275" s="3">
        <f t="shared" si="29"/>
        <v>0</v>
      </c>
      <c r="I275" s="3">
        <f t="shared" si="27"/>
        <v>0</v>
      </c>
      <c r="J275" s="3">
        <f t="shared" si="28"/>
        <v>100000</v>
      </c>
      <c r="K275" s="43">
        <f t="shared" si="24"/>
        <v>100000</v>
      </c>
      <c r="M275">
        <f t="shared" si="25"/>
        <v>0</v>
      </c>
      <c r="N275" s="44"/>
      <c r="O275" s="44"/>
      <c r="P275" s="44"/>
      <c r="R275">
        <f t="shared" si="26"/>
        <v>0</v>
      </c>
    </row>
    <row r="276" spans="3:18">
      <c r="C276">
        <f>_xlfn.XLOOKUP(D276,'Liste '!$V$2:$V$168,'Liste '!$W$2:$W$168,"-",0)</f>
        <v>0</v>
      </c>
      <c r="E276">
        <f>_xlfn.XLOOKUP(D276,'Liste '!$V$2:$V$168,'Liste '!$X$2:$X$168,"-",0)</f>
        <v>0</v>
      </c>
      <c r="F276" s="3">
        <f>_xlfn.XLOOKUP(D276,'Liste '!$V$2:$V$168,'Liste '!$Y$2:$Y$168,"-",0)</f>
        <v>0</v>
      </c>
      <c r="H276" s="3">
        <f t="shared" si="29"/>
        <v>0</v>
      </c>
      <c r="I276" s="3">
        <f t="shared" si="27"/>
        <v>0</v>
      </c>
      <c r="J276" s="3">
        <f t="shared" si="28"/>
        <v>100000</v>
      </c>
      <c r="K276" s="43">
        <f t="shared" si="24"/>
        <v>100000</v>
      </c>
      <c r="M276">
        <f t="shared" si="25"/>
        <v>0</v>
      </c>
      <c r="N276" s="44"/>
      <c r="O276" s="44"/>
      <c r="P276" s="44"/>
      <c r="R276">
        <f t="shared" si="26"/>
        <v>0</v>
      </c>
    </row>
    <row r="277" spans="3:18">
      <c r="C277">
        <f>_xlfn.XLOOKUP(D277,'Liste '!$V$2:$V$168,'Liste '!$W$2:$W$168,"-",0)</f>
        <v>0</v>
      </c>
      <c r="E277">
        <f>_xlfn.XLOOKUP(D277,'Liste '!$V$2:$V$168,'Liste '!$X$2:$X$168,"-",0)</f>
        <v>0</v>
      </c>
      <c r="F277" s="3">
        <f>_xlfn.XLOOKUP(D277,'Liste '!$V$2:$V$168,'Liste '!$Y$2:$Y$168,"-",0)</f>
        <v>0</v>
      </c>
      <c r="H277" s="3">
        <f t="shared" si="29"/>
        <v>0</v>
      </c>
      <c r="I277" s="3">
        <f t="shared" si="27"/>
        <v>0</v>
      </c>
      <c r="J277" s="3">
        <f t="shared" si="28"/>
        <v>100000</v>
      </c>
      <c r="K277" s="43">
        <f t="shared" si="24"/>
        <v>100000</v>
      </c>
      <c r="M277">
        <f t="shared" si="25"/>
        <v>0</v>
      </c>
      <c r="N277" s="44"/>
      <c r="O277" s="44"/>
      <c r="P277" s="44"/>
      <c r="R277">
        <f t="shared" si="26"/>
        <v>0</v>
      </c>
    </row>
    <row r="278" spans="3:18">
      <c r="C278">
        <f>_xlfn.XLOOKUP(D278,'Liste '!$V$2:$V$168,'Liste '!$W$2:$W$168,"-",0)</f>
        <v>0</v>
      </c>
      <c r="E278">
        <f>_xlfn.XLOOKUP(D278,'Liste '!$V$2:$V$168,'Liste '!$X$2:$X$168,"-",0)</f>
        <v>0</v>
      </c>
      <c r="F278" s="3">
        <f>_xlfn.XLOOKUP(D278,'Liste '!$V$2:$V$168,'Liste '!$Y$2:$Y$168,"-",0)</f>
        <v>0</v>
      </c>
      <c r="H278" s="3">
        <f t="shared" si="29"/>
        <v>0</v>
      </c>
      <c r="I278" s="3">
        <f t="shared" si="27"/>
        <v>0</v>
      </c>
      <c r="J278" s="3">
        <f t="shared" si="28"/>
        <v>100000</v>
      </c>
      <c r="K278" s="43">
        <f t="shared" si="24"/>
        <v>100000</v>
      </c>
      <c r="M278">
        <f t="shared" si="25"/>
        <v>0</v>
      </c>
      <c r="N278" s="44"/>
      <c r="O278" s="44"/>
      <c r="P278" s="44"/>
      <c r="R278">
        <f t="shared" si="26"/>
        <v>0</v>
      </c>
    </row>
    <row r="279" spans="3:18">
      <c r="C279">
        <f>_xlfn.XLOOKUP(D279,'Liste '!$V$2:$V$168,'Liste '!$W$2:$W$168,"-",0)</f>
        <v>0</v>
      </c>
      <c r="E279">
        <f>_xlfn.XLOOKUP(D279,'Liste '!$V$2:$V$168,'Liste '!$X$2:$X$168,"-",0)</f>
        <v>0</v>
      </c>
      <c r="F279" s="3">
        <f>_xlfn.XLOOKUP(D279,'Liste '!$V$2:$V$168,'Liste '!$Y$2:$Y$168,"-",0)</f>
        <v>0</v>
      </c>
      <c r="H279" s="3">
        <f t="shared" si="29"/>
        <v>0</v>
      </c>
      <c r="I279" s="3">
        <f t="shared" si="27"/>
        <v>0</v>
      </c>
      <c r="J279" s="3">
        <f t="shared" si="28"/>
        <v>100000</v>
      </c>
      <c r="K279" s="43">
        <f t="shared" si="24"/>
        <v>100000</v>
      </c>
      <c r="M279">
        <f t="shared" si="25"/>
        <v>0</v>
      </c>
      <c r="N279" s="44"/>
      <c r="O279" s="44"/>
      <c r="P279" s="44"/>
      <c r="R279">
        <f t="shared" si="26"/>
        <v>0</v>
      </c>
    </row>
    <row r="280" spans="3:18">
      <c r="C280">
        <f>_xlfn.XLOOKUP(D280,'Liste '!$V$2:$V$168,'Liste '!$W$2:$W$168,"-",0)</f>
        <v>0</v>
      </c>
      <c r="E280">
        <f>_xlfn.XLOOKUP(D280,'Liste '!$V$2:$V$168,'Liste '!$X$2:$X$168,"-",0)</f>
        <v>0</v>
      </c>
      <c r="F280" s="3">
        <f>_xlfn.XLOOKUP(D280,'Liste '!$V$2:$V$168,'Liste '!$Y$2:$Y$168,"-",0)</f>
        <v>0</v>
      </c>
      <c r="H280" s="3">
        <f t="shared" si="29"/>
        <v>0</v>
      </c>
      <c r="I280" s="3">
        <f t="shared" si="27"/>
        <v>0</v>
      </c>
      <c r="J280" s="3">
        <f t="shared" si="28"/>
        <v>100000</v>
      </c>
      <c r="K280" s="43">
        <f t="shared" si="24"/>
        <v>100000</v>
      </c>
      <c r="M280">
        <f t="shared" si="25"/>
        <v>0</v>
      </c>
      <c r="N280" s="44"/>
      <c r="O280" s="44"/>
      <c r="P280" s="44"/>
      <c r="R280">
        <f t="shared" si="26"/>
        <v>0</v>
      </c>
    </row>
    <row r="281" spans="3:18">
      <c r="C281">
        <f>_xlfn.XLOOKUP(D281,'Liste '!$V$2:$V$168,'Liste '!$W$2:$W$168,"-",0)</f>
        <v>0</v>
      </c>
      <c r="E281">
        <f>_xlfn.XLOOKUP(D281,'Liste '!$V$2:$V$168,'Liste '!$X$2:$X$168,"-",0)</f>
        <v>0</v>
      </c>
      <c r="F281" s="3">
        <f>_xlfn.XLOOKUP(D281,'Liste '!$V$2:$V$168,'Liste '!$Y$2:$Y$168,"-",0)</f>
        <v>0</v>
      </c>
      <c r="H281" s="3">
        <f t="shared" si="29"/>
        <v>0</v>
      </c>
      <c r="I281" s="3">
        <f t="shared" si="27"/>
        <v>0</v>
      </c>
      <c r="J281" s="3">
        <f t="shared" si="28"/>
        <v>100000</v>
      </c>
      <c r="K281" s="43">
        <f t="shared" si="24"/>
        <v>100000</v>
      </c>
      <c r="M281">
        <f t="shared" si="25"/>
        <v>0</v>
      </c>
      <c r="N281" s="44"/>
      <c r="O281" s="44"/>
      <c r="P281" s="44"/>
      <c r="R281">
        <f t="shared" si="26"/>
        <v>0</v>
      </c>
    </row>
    <row r="282" spans="3:18">
      <c r="C282">
        <f>_xlfn.XLOOKUP(D282,'Liste '!$V$2:$V$168,'Liste '!$W$2:$W$168,"-",0)</f>
        <v>0</v>
      </c>
      <c r="E282">
        <f>_xlfn.XLOOKUP(D282,'Liste '!$V$2:$V$168,'Liste '!$X$2:$X$168,"-",0)</f>
        <v>0</v>
      </c>
      <c r="F282" s="3">
        <f>_xlfn.XLOOKUP(D282,'Liste '!$V$2:$V$168,'Liste '!$Y$2:$Y$168,"-",0)</f>
        <v>0</v>
      </c>
      <c r="H282" s="3">
        <f t="shared" si="29"/>
        <v>0</v>
      </c>
      <c r="I282" s="3">
        <f t="shared" si="27"/>
        <v>0</v>
      </c>
      <c r="J282" s="3">
        <f t="shared" si="28"/>
        <v>100000</v>
      </c>
      <c r="K282" s="43">
        <f t="shared" si="24"/>
        <v>100000</v>
      </c>
      <c r="M282">
        <f t="shared" si="25"/>
        <v>0</v>
      </c>
      <c r="N282" s="44"/>
      <c r="O282" s="44"/>
      <c r="P282" s="44"/>
      <c r="R282">
        <f t="shared" si="26"/>
        <v>0</v>
      </c>
    </row>
    <row r="283" spans="3:18">
      <c r="C283">
        <f>_xlfn.XLOOKUP(D283,'Liste '!$V$2:$V$168,'Liste '!$W$2:$W$168,"-",0)</f>
        <v>0</v>
      </c>
      <c r="E283">
        <f>_xlfn.XLOOKUP(D283,'Liste '!$V$2:$V$168,'Liste '!$X$2:$X$168,"-",0)</f>
        <v>0</v>
      </c>
      <c r="F283" s="3">
        <f>_xlfn.XLOOKUP(D283,'Liste '!$V$2:$V$168,'Liste '!$Y$2:$Y$168,"-",0)</f>
        <v>0</v>
      </c>
      <c r="H283" s="3">
        <f t="shared" si="29"/>
        <v>0</v>
      </c>
      <c r="I283" s="3">
        <f t="shared" si="27"/>
        <v>0</v>
      </c>
      <c r="J283" s="3">
        <f t="shared" si="28"/>
        <v>100000</v>
      </c>
      <c r="K283" s="43">
        <f t="shared" si="24"/>
        <v>100000</v>
      </c>
      <c r="M283">
        <f t="shared" si="25"/>
        <v>0</v>
      </c>
      <c r="N283" s="44"/>
      <c r="O283" s="44"/>
      <c r="P283" s="44"/>
      <c r="R283">
        <f t="shared" si="26"/>
        <v>0</v>
      </c>
    </row>
    <row r="284" spans="3:18">
      <c r="C284">
        <f>_xlfn.XLOOKUP(D284,'Liste '!$V$2:$V$168,'Liste '!$W$2:$W$168,"-",0)</f>
        <v>0</v>
      </c>
      <c r="E284">
        <f>_xlfn.XLOOKUP(D284,'Liste '!$V$2:$V$168,'Liste '!$X$2:$X$168,"-",0)</f>
        <v>0</v>
      </c>
      <c r="F284" s="3">
        <f>_xlfn.XLOOKUP(D284,'Liste '!$V$2:$V$168,'Liste '!$Y$2:$Y$168,"-",0)</f>
        <v>0</v>
      </c>
      <c r="H284" s="3">
        <f t="shared" si="29"/>
        <v>0</v>
      </c>
      <c r="I284" s="3">
        <f t="shared" si="27"/>
        <v>0</v>
      </c>
      <c r="J284" s="3">
        <f t="shared" si="28"/>
        <v>100000</v>
      </c>
      <c r="K284" s="43">
        <f t="shared" si="24"/>
        <v>100000</v>
      </c>
      <c r="M284">
        <f t="shared" si="25"/>
        <v>0</v>
      </c>
      <c r="N284" s="44"/>
      <c r="O284" s="44"/>
      <c r="P284" s="44"/>
      <c r="R284">
        <f t="shared" si="26"/>
        <v>0</v>
      </c>
    </row>
    <row r="285" spans="3:18">
      <c r="C285">
        <f>_xlfn.XLOOKUP(D285,'Liste '!$V$2:$V$168,'Liste '!$W$2:$W$168,"-",0)</f>
        <v>0</v>
      </c>
      <c r="E285">
        <f>_xlfn.XLOOKUP(D285,'Liste '!$V$2:$V$168,'Liste '!$X$2:$X$168,"-",0)</f>
        <v>0</v>
      </c>
      <c r="F285" s="3">
        <f>_xlfn.XLOOKUP(D285,'Liste '!$V$2:$V$168,'Liste '!$Y$2:$Y$168,"-",0)</f>
        <v>0</v>
      </c>
      <c r="H285" s="3">
        <f t="shared" si="29"/>
        <v>0</v>
      </c>
      <c r="I285" s="3">
        <f t="shared" si="27"/>
        <v>0</v>
      </c>
      <c r="J285" s="3">
        <f t="shared" si="28"/>
        <v>100000</v>
      </c>
      <c r="K285" s="43">
        <f t="shared" si="24"/>
        <v>100000</v>
      </c>
      <c r="M285">
        <f t="shared" si="25"/>
        <v>0</v>
      </c>
      <c r="N285" s="44"/>
      <c r="O285" s="44"/>
      <c r="P285" s="44"/>
      <c r="R285">
        <f t="shared" si="26"/>
        <v>0</v>
      </c>
    </row>
    <row r="286" spans="3:18">
      <c r="C286">
        <f>_xlfn.XLOOKUP(D286,'Liste '!$V$2:$V$168,'Liste '!$W$2:$W$168,"-",0)</f>
        <v>0</v>
      </c>
      <c r="E286">
        <f>_xlfn.XLOOKUP(D286,'Liste '!$V$2:$V$168,'Liste '!$X$2:$X$168,"-",0)</f>
        <v>0</v>
      </c>
      <c r="F286" s="3">
        <f>_xlfn.XLOOKUP(D286,'Liste '!$V$2:$V$168,'Liste '!$Y$2:$Y$168,"-",0)</f>
        <v>0</v>
      </c>
      <c r="H286" s="3">
        <f t="shared" si="29"/>
        <v>0</v>
      </c>
      <c r="I286" s="3">
        <f t="shared" si="27"/>
        <v>0</v>
      </c>
      <c r="J286" s="3">
        <f t="shared" si="28"/>
        <v>100000</v>
      </c>
      <c r="K286" s="43">
        <f t="shared" si="24"/>
        <v>100000</v>
      </c>
      <c r="M286">
        <f t="shared" si="25"/>
        <v>0</v>
      </c>
      <c r="N286" s="44"/>
      <c r="O286" s="44"/>
      <c r="P286" s="44"/>
      <c r="R286">
        <f t="shared" si="26"/>
        <v>0</v>
      </c>
    </row>
    <row r="287" spans="3:18">
      <c r="C287">
        <f>_xlfn.XLOOKUP(D287,'Liste '!$V$2:$V$168,'Liste '!$W$2:$W$168,"-",0)</f>
        <v>0</v>
      </c>
      <c r="E287">
        <f>_xlfn.XLOOKUP(D287,'Liste '!$V$2:$V$168,'Liste '!$X$2:$X$168,"-",0)</f>
        <v>0</v>
      </c>
      <c r="F287" s="3">
        <f>_xlfn.XLOOKUP(D287,'Liste '!$V$2:$V$168,'Liste '!$Y$2:$Y$168,"-",0)</f>
        <v>0</v>
      </c>
      <c r="H287" s="3">
        <f>$F$2*$G$2</f>
        <v>0</v>
      </c>
      <c r="I287" s="3">
        <f>I286+H287</f>
        <v>0</v>
      </c>
      <c r="J287" s="3">
        <f t="shared" si="28"/>
        <v>100000</v>
      </c>
      <c r="K287" s="43">
        <f>J287-I287</f>
        <v>100000</v>
      </c>
      <c r="M287">
        <f>L287-G287</f>
        <v>0</v>
      </c>
      <c r="N287" s="44"/>
      <c r="O287" s="44"/>
      <c r="P287" s="44"/>
      <c r="R287">
        <f>N287-O287</f>
        <v>0</v>
      </c>
    </row>
    <row r="288" spans="3:18">
      <c r="C288">
        <f>_xlfn.XLOOKUP(D288,'Liste '!$V$2:$V$168,'Liste '!$W$2:$W$168,"-",0)</f>
        <v>0</v>
      </c>
      <c r="E288">
        <f>_xlfn.XLOOKUP(D288,'Liste '!$V$2:$V$168,'Liste '!$X$2:$X$168,"-",0)</f>
        <v>0</v>
      </c>
      <c r="F288" s="3">
        <f>_xlfn.XLOOKUP(D288,'Liste '!$V$2:$V$168,'Liste '!$Y$2:$Y$168,"-",0)</f>
        <v>0</v>
      </c>
      <c r="H288" s="3">
        <f t="shared" si="29"/>
        <v>0</v>
      </c>
      <c r="I288" s="3">
        <f>I286+H288</f>
        <v>0</v>
      </c>
      <c r="J288" s="3">
        <f>K286</f>
        <v>100000</v>
      </c>
      <c r="K288" s="43">
        <f t="shared" si="24"/>
        <v>100000</v>
      </c>
      <c r="M288">
        <f t="shared" si="25"/>
        <v>0</v>
      </c>
      <c r="N288" s="44"/>
      <c r="O288" s="44"/>
      <c r="P288" s="44"/>
      <c r="R288">
        <f t="shared" si="26"/>
        <v>0</v>
      </c>
    </row>
    <row r="289" spans="1:20">
      <c r="A289" s="52"/>
      <c r="B289" s="52"/>
      <c r="C289" s="52">
        <f>_xlfn.XLOOKUP(D289,'Liste '!$H$2:$H$168,'Liste '!$I$2:$I$168,"-",0)</f>
        <v>0</v>
      </c>
      <c r="D289" s="53"/>
      <c r="E289" s="54" t="s">
        <v>87</v>
      </c>
      <c r="F289" s="55">
        <f>_xlfn.XLOOKUP(D289,'Liste '!$H$2:$H$168,'Liste '!$K$2:$K$168,"-",0)</f>
        <v>0</v>
      </c>
      <c r="G289" s="52"/>
      <c r="H289" s="55">
        <f>SUM(H258:H288)</f>
        <v>0</v>
      </c>
      <c r="I289" s="55"/>
      <c r="J289" s="55"/>
      <c r="K289" s="56"/>
      <c r="L289" s="52"/>
      <c r="M289" s="52"/>
      <c r="N289" s="57"/>
      <c r="O289" s="57"/>
      <c r="P289" s="57"/>
      <c r="Q289" s="52"/>
      <c r="R289" s="52"/>
      <c r="S289" s="52"/>
      <c r="T289" s="86"/>
    </row>
    <row r="290" spans="1:20">
      <c r="C290">
        <f>_xlfn.XLOOKUP(D290,'Liste '!$V$2:$V$168,'Liste '!$W$2:$W$168,"-",0)</f>
        <v>0</v>
      </c>
      <c r="E290">
        <f>_xlfn.XLOOKUP(D290,'Liste '!$V$2:$V$168,'Liste '!$X$2:$X$168,"-",0)</f>
        <v>0</v>
      </c>
      <c r="F290" s="3">
        <f>_xlfn.XLOOKUP(D290,'Liste '!$V$2:$V$168,'Liste '!$Y$2:$Y$168,"-",0)</f>
        <v>0</v>
      </c>
      <c r="H290" s="3">
        <f t="shared" si="29"/>
        <v>0</v>
      </c>
      <c r="I290" s="3">
        <f>I288+H290</f>
        <v>0</v>
      </c>
      <c r="J290" s="3">
        <f>K288</f>
        <v>100000</v>
      </c>
      <c r="K290" s="43">
        <f t="shared" si="24"/>
        <v>100000</v>
      </c>
      <c r="M290">
        <f t="shared" si="25"/>
        <v>0</v>
      </c>
      <c r="N290" s="44"/>
      <c r="O290" s="44"/>
      <c r="P290" s="44"/>
      <c r="R290">
        <f t="shared" si="26"/>
        <v>0</v>
      </c>
    </row>
    <row r="291" spans="1:20">
      <c r="C291">
        <f>_xlfn.XLOOKUP(D291,'Liste '!$V$2:$V$168,'Liste '!$W$2:$W$168,"-",0)</f>
        <v>0</v>
      </c>
      <c r="E291">
        <f>_xlfn.XLOOKUP(D291,'Liste '!$V$2:$V$168,'Liste '!$X$2:$X$168,"-",0)</f>
        <v>0</v>
      </c>
      <c r="F291" s="3">
        <f>_xlfn.XLOOKUP(D291,'Liste '!$V$2:$V$168,'Liste '!$Y$2:$Y$168,"-",0)</f>
        <v>0</v>
      </c>
      <c r="H291" s="3">
        <f t="shared" si="29"/>
        <v>0</v>
      </c>
      <c r="I291" s="3">
        <f t="shared" si="27"/>
        <v>0</v>
      </c>
      <c r="J291" s="3">
        <f t="shared" si="28"/>
        <v>100000</v>
      </c>
      <c r="K291" s="43">
        <f t="shared" si="24"/>
        <v>100000</v>
      </c>
      <c r="M291">
        <f t="shared" si="25"/>
        <v>0</v>
      </c>
      <c r="N291" s="44"/>
      <c r="O291" s="44"/>
      <c r="P291" s="44"/>
      <c r="R291">
        <f t="shared" si="26"/>
        <v>0</v>
      </c>
    </row>
    <row r="292" spans="1:20">
      <c r="C292">
        <f>_xlfn.XLOOKUP(D292,'Liste '!$V$2:$V$168,'Liste '!$W$2:$W$168,"-",0)</f>
        <v>0</v>
      </c>
      <c r="E292">
        <f>_xlfn.XLOOKUP(D292,'Liste '!$V$2:$V$168,'Liste '!$X$2:$X$168,"-",0)</f>
        <v>0</v>
      </c>
      <c r="F292" s="3">
        <f>_xlfn.XLOOKUP(D292,'Liste '!$V$2:$V$168,'Liste '!$Y$2:$Y$168,"-",0)</f>
        <v>0</v>
      </c>
      <c r="H292" s="3">
        <f t="shared" si="29"/>
        <v>0</v>
      </c>
      <c r="I292" s="3">
        <f t="shared" si="27"/>
        <v>0</v>
      </c>
      <c r="J292" s="3">
        <f t="shared" si="28"/>
        <v>100000</v>
      </c>
      <c r="K292" s="43">
        <f t="shared" si="24"/>
        <v>100000</v>
      </c>
      <c r="M292">
        <f t="shared" si="25"/>
        <v>0</v>
      </c>
      <c r="N292" s="44"/>
      <c r="O292" s="44"/>
      <c r="P292" s="44"/>
      <c r="R292">
        <f t="shared" si="26"/>
        <v>0</v>
      </c>
    </row>
    <row r="293" spans="1:20">
      <c r="C293">
        <f>_xlfn.XLOOKUP(D293,'Liste '!$V$2:$V$168,'Liste '!$W$2:$W$168,"-",0)</f>
        <v>0</v>
      </c>
      <c r="E293">
        <f>_xlfn.XLOOKUP(D293,'Liste '!$V$2:$V$168,'Liste '!$X$2:$X$168,"-",0)</f>
        <v>0</v>
      </c>
      <c r="F293" s="3">
        <f>_xlfn.XLOOKUP(D293,'Liste '!$V$2:$V$168,'Liste '!$Y$2:$Y$168,"-",0)</f>
        <v>0</v>
      </c>
      <c r="H293" s="3">
        <f t="shared" si="29"/>
        <v>0</v>
      </c>
      <c r="I293" s="3">
        <f t="shared" si="27"/>
        <v>0</v>
      </c>
      <c r="J293" s="3">
        <f t="shared" si="28"/>
        <v>100000</v>
      </c>
      <c r="K293" s="43">
        <f t="shared" si="24"/>
        <v>100000</v>
      </c>
      <c r="M293">
        <f t="shared" si="25"/>
        <v>0</v>
      </c>
      <c r="N293" s="44"/>
      <c r="O293" s="44"/>
      <c r="P293" s="44"/>
      <c r="R293">
        <f t="shared" si="26"/>
        <v>0</v>
      </c>
    </row>
    <row r="294" spans="1:20">
      <c r="C294">
        <f>_xlfn.XLOOKUP(D294,'Liste '!$V$2:$V$168,'Liste '!$W$2:$W$168,"-",0)</f>
        <v>0</v>
      </c>
      <c r="E294">
        <f>_xlfn.XLOOKUP(D294,'Liste '!$V$2:$V$168,'Liste '!$X$2:$X$168,"-",0)</f>
        <v>0</v>
      </c>
      <c r="F294" s="3">
        <f>_xlfn.XLOOKUP(D294,'Liste '!$V$2:$V$168,'Liste '!$Y$2:$Y$168,"-",0)</f>
        <v>0</v>
      </c>
      <c r="H294" s="3">
        <f t="shared" si="29"/>
        <v>0</v>
      </c>
      <c r="I294" s="3">
        <f t="shared" si="27"/>
        <v>0</v>
      </c>
      <c r="J294" s="3">
        <f t="shared" si="28"/>
        <v>100000</v>
      </c>
      <c r="K294" s="43">
        <f t="shared" si="24"/>
        <v>100000</v>
      </c>
      <c r="M294">
        <f t="shared" si="25"/>
        <v>0</v>
      </c>
      <c r="N294" s="44"/>
      <c r="O294" s="44"/>
      <c r="P294" s="44"/>
      <c r="R294">
        <f t="shared" si="26"/>
        <v>0</v>
      </c>
    </row>
    <row r="295" spans="1:20">
      <c r="C295">
        <f>_xlfn.XLOOKUP(D295,'Liste '!$V$2:$V$168,'Liste '!$W$2:$W$168,"-",0)</f>
        <v>0</v>
      </c>
      <c r="E295">
        <f>_xlfn.XLOOKUP(D295,'Liste '!$V$2:$V$168,'Liste '!$X$2:$X$168,"-",0)</f>
        <v>0</v>
      </c>
      <c r="F295" s="3">
        <f>_xlfn.XLOOKUP(D295,'Liste '!$V$2:$V$168,'Liste '!$Y$2:$Y$168,"-",0)</f>
        <v>0</v>
      </c>
      <c r="H295" s="3">
        <f t="shared" si="29"/>
        <v>0</v>
      </c>
      <c r="I295" s="3">
        <f t="shared" si="27"/>
        <v>0</v>
      </c>
      <c r="J295" s="3">
        <f t="shared" si="28"/>
        <v>100000</v>
      </c>
      <c r="K295" s="43">
        <f t="shared" si="24"/>
        <v>100000</v>
      </c>
      <c r="M295">
        <f t="shared" si="25"/>
        <v>0</v>
      </c>
      <c r="N295" s="44"/>
      <c r="O295" s="44"/>
      <c r="P295" s="44"/>
      <c r="R295">
        <f t="shared" si="26"/>
        <v>0</v>
      </c>
    </row>
    <row r="296" spans="1:20">
      <c r="C296">
        <f>_xlfn.XLOOKUP(D296,'Liste '!$V$2:$V$168,'Liste '!$W$2:$W$168,"-",0)</f>
        <v>0</v>
      </c>
      <c r="E296">
        <f>_xlfn.XLOOKUP(D296,'Liste '!$V$2:$V$168,'Liste '!$X$2:$X$168,"-",0)</f>
        <v>0</v>
      </c>
      <c r="F296" s="3">
        <f>_xlfn.XLOOKUP(D296,'Liste '!$V$2:$V$168,'Liste '!$Y$2:$Y$168,"-",0)</f>
        <v>0</v>
      </c>
      <c r="H296" s="3">
        <f t="shared" si="29"/>
        <v>0</v>
      </c>
      <c r="I296" s="3">
        <f t="shared" si="27"/>
        <v>0</v>
      </c>
      <c r="J296" s="3">
        <f t="shared" si="28"/>
        <v>100000</v>
      </c>
      <c r="K296" s="43">
        <f t="shared" si="24"/>
        <v>100000</v>
      </c>
      <c r="M296">
        <f t="shared" si="25"/>
        <v>0</v>
      </c>
      <c r="N296" s="44"/>
      <c r="O296" s="44"/>
      <c r="P296" s="44"/>
      <c r="R296">
        <f t="shared" si="26"/>
        <v>0</v>
      </c>
    </row>
    <row r="297" spans="1:20">
      <c r="C297">
        <f>_xlfn.XLOOKUP(D297,'Liste '!$V$2:$V$168,'Liste '!$W$2:$W$168,"-",0)</f>
        <v>0</v>
      </c>
      <c r="E297">
        <f>_xlfn.XLOOKUP(D297,'Liste '!$V$2:$V$168,'Liste '!$X$2:$X$168,"-",0)</f>
        <v>0</v>
      </c>
      <c r="F297" s="3">
        <f>_xlfn.XLOOKUP(D297,'Liste '!$V$2:$V$168,'Liste '!$Y$2:$Y$168,"-",0)</f>
        <v>0</v>
      </c>
      <c r="H297" s="3">
        <f t="shared" si="29"/>
        <v>0</v>
      </c>
      <c r="I297" s="3">
        <f t="shared" si="27"/>
        <v>0</v>
      </c>
      <c r="J297" s="3">
        <f t="shared" si="28"/>
        <v>100000</v>
      </c>
      <c r="K297" s="43">
        <f t="shared" si="24"/>
        <v>100000</v>
      </c>
      <c r="M297">
        <f t="shared" si="25"/>
        <v>0</v>
      </c>
      <c r="N297" s="44"/>
      <c r="O297" s="44"/>
      <c r="P297" s="44"/>
      <c r="R297">
        <f t="shared" si="26"/>
        <v>0</v>
      </c>
    </row>
    <row r="298" spans="1:20">
      <c r="C298">
        <f>_xlfn.XLOOKUP(D298,'Liste '!$V$2:$V$168,'Liste '!$W$2:$W$168,"-",0)</f>
        <v>0</v>
      </c>
      <c r="E298">
        <f>_xlfn.XLOOKUP(D298,'Liste '!$V$2:$V$168,'Liste '!$X$2:$X$168,"-",0)</f>
        <v>0</v>
      </c>
      <c r="F298" s="3">
        <f>_xlfn.XLOOKUP(D298,'Liste '!$V$2:$V$168,'Liste '!$Y$2:$Y$168,"-",0)</f>
        <v>0</v>
      </c>
      <c r="H298" s="3">
        <f t="shared" si="29"/>
        <v>0</v>
      </c>
      <c r="I298" s="3">
        <f t="shared" si="27"/>
        <v>0</v>
      </c>
      <c r="J298" s="3">
        <f t="shared" si="28"/>
        <v>100000</v>
      </c>
      <c r="K298" s="43">
        <f t="shared" si="24"/>
        <v>100000</v>
      </c>
      <c r="M298">
        <f t="shared" si="25"/>
        <v>0</v>
      </c>
      <c r="N298" s="44"/>
      <c r="O298" s="44"/>
      <c r="P298" s="44"/>
      <c r="R298">
        <f t="shared" si="26"/>
        <v>0</v>
      </c>
    </row>
    <row r="299" spans="1:20">
      <c r="C299">
        <f>_xlfn.XLOOKUP(D299,'Liste '!$V$2:$V$168,'Liste '!$W$2:$W$168,"-",0)</f>
        <v>0</v>
      </c>
      <c r="E299">
        <f>_xlfn.XLOOKUP(D299,'Liste '!$V$2:$V$168,'Liste '!$X$2:$X$168,"-",0)</f>
        <v>0</v>
      </c>
      <c r="F299" s="3">
        <f>_xlfn.XLOOKUP(D299,'Liste '!$V$2:$V$168,'Liste '!$Y$2:$Y$168,"-",0)</f>
        <v>0</v>
      </c>
      <c r="H299" s="3">
        <f t="shared" si="29"/>
        <v>0</v>
      </c>
      <c r="I299" s="3">
        <f t="shared" si="27"/>
        <v>0</v>
      </c>
      <c r="J299" s="3">
        <f t="shared" si="28"/>
        <v>100000</v>
      </c>
      <c r="K299" s="43">
        <f t="shared" si="24"/>
        <v>100000</v>
      </c>
      <c r="M299">
        <f t="shared" si="25"/>
        <v>0</v>
      </c>
      <c r="N299" s="44"/>
      <c r="O299" s="44"/>
      <c r="P299" s="44"/>
      <c r="R299">
        <f t="shared" si="26"/>
        <v>0</v>
      </c>
    </row>
    <row r="300" spans="1:20">
      <c r="C300">
        <f>_xlfn.XLOOKUP(D300,'Liste '!$V$2:$V$168,'Liste '!$W$2:$W$168,"-",0)</f>
        <v>0</v>
      </c>
      <c r="E300">
        <f>_xlfn.XLOOKUP(D300,'Liste '!$V$2:$V$168,'Liste '!$X$2:$X$168,"-",0)</f>
        <v>0</v>
      </c>
      <c r="F300" s="3">
        <f>_xlfn.XLOOKUP(D300,'Liste '!$V$2:$V$168,'Liste '!$Y$2:$Y$168,"-",0)</f>
        <v>0</v>
      </c>
      <c r="H300" s="3">
        <f t="shared" si="29"/>
        <v>0</v>
      </c>
      <c r="I300" s="3">
        <f t="shared" si="27"/>
        <v>0</v>
      </c>
      <c r="J300" s="3">
        <f t="shared" si="28"/>
        <v>100000</v>
      </c>
      <c r="K300" s="43">
        <f t="shared" si="24"/>
        <v>100000</v>
      </c>
      <c r="M300">
        <f t="shared" si="25"/>
        <v>0</v>
      </c>
      <c r="N300" s="44"/>
      <c r="O300" s="44"/>
      <c r="P300" s="44"/>
      <c r="R300">
        <f t="shared" si="26"/>
        <v>0</v>
      </c>
    </row>
    <row r="301" spans="1:20">
      <c r="C301">
        <f>_xlfn.XLOOKUP(D301,'Liste '!$V$2:$V$168,'Liste '!$W$2:$W$168,"-",0)</f>
        <v>0</v>
      </c>
      <c r="E301">
        <f>_xlfn.XLOOKUP(D301,'Liste '!$V$2:$V$168,'Liste '!$X$2:$X$168,"-",0)</f>
        <v>0</v>
      </c>
      <c r="F301" s="3">
        <f>_xlfn.XLOOKUP(D301,'Liste '!$V$2:$V$168,'Liste '!$Y$2:$Y$168,"-",0)</f>
        <v>0</v>
      </c>
      <c r="H301" s="3">
        <f t="shared" si="29"/>
        <v>0</v>
      </c>
      <c r="I301" s="3">
        <f t="shared" si="27"/>
        <v>0</v>
      </c>
      <c r="J301" s="3">
        <f t="shared" si="28"/>
        <v>100000</v>
      </c>
      <c r="K301" s="43">
        <f t="shared" si="24"/>
        <v>100000</v>
      </c>
      <c r="M301">
        <f t="shared" si="25"/>
        <v>0</v>
      </c>
      <c r="N301" s="44"/>
      <c r="O301" s="44"/>
      <c r="P301" s="44"/>
      <c r="R301">
        <f t="shared" si="26"/>
        <v>0</v>
      </c>
    </row>
    <row r="302" spans="1:20">
      <c r="C302">
        <f>_xlfn.XLOOKUP(D302,'Liste '!$V$2:$V$168,'Liste '!$W$2:$W$168,"-",0)</f>
        <v>0</v>
      </c>
      <c r="E302">
        <f>_xlfn.XLOOKUP(D302,'Liste '!$V$2:$V$168,'Liste '!$X$2:$X$168,"-",0)</f>
        <v>0</v>
      </c>
      <c r="F302" s="3">
        <f>_xlfn.XLOOKUP(D302,'Liste '!$V$2:$V$168,'Liste '!$Y$2:$Y$168,"-",0)</f>
        <v>0</v>
      </c>
      <c r="H302" s="3">
        <f t="shared" si="29"/>
        <v>0</v>
      </c>
      <c r="I302" s="3">
        <f t="shared" si="27"/>
        <v>0</v>
      </c>
      <c r="J302" s="3">
        <f t="shared" si="28"/>
        <v>100000</v>
      </c>
      <c r="K302" s="43">
        <f t="shared" si="24"/>
        <v>100000</v>
      </c>
      <c r="M302">
        <f t="shared" si="25"/>
        <v>0</v>
      </c>
      <c r="N302" s="44"/>
      <c r="O302" s="44"/>
      <c r="P302" s="44"/>
      <c r="R302">
        <f t="shared" si="26"/>
        <v>0</v>
      </c>
    </row>
    <row r="303" spans="1:20">
      <c r="C303">
        <f>_xlfn.XLOOKUP(D303,'Liste '!$V$2:$V$168,'Liste '!$W$2:$W$168,"-",0)</f>
        <v>0</v>
      </c>
      <c r="E303">
        <f>_xlfn.XLOOKUP(D303,'Liste '!$V$2:$V$168,'Liste '!$X$2:$X$168,"-",0)</f>
        <v>0</v>
      </c>
      <c r="F303" s="3">
        <f>_xlfn.XLOOKUP(D303,'Liste '!$V$2:$V$168,'Liste '!$Y$2:$Y$168,"-",0)</f>
        <v>0</v>
      </c>
      <c r="H303" s="3">
        <f t="shared" si="29"/>
        <v>0</v>
      </c>
      <c r="I303" s="3">
        <f t="shared" si="27"/>
        <v>0</v>
      </c>
      <c r="J303" s="3">
        <f t="shared" si="28"/>
        <v>100000</v>
      </c>
      <c r="K303" s="43">
        <f t="shared" si="24"/>
        <v>100000</v>
      </c>
      <c r="M303">
        <f t="shared" si="25"/>
        <v>0</v>
      </c>
      <c r="N303" s="44"/>
      <c r="O303" s="44"/>
      <c r="P303" s="44"/>
      <c r="R303">
        <f t="shared" si="26"/>
        <v>0</v>
      </c>
    </row>
    <row r="304" spans="1:20">
      <c r="C304">
        <f>_xlfn.XLOOKUP(D304,'Liste '!$V$2:$V$168,'Liste '!$W$2:$W$168,"-",0)</f>
        <v>0</v>
      </c>
      <c r="E304">
        <f>_xlfn.XLOOKUP(D304,'Liste '!$V$2:$V$168,'Liste '!$X$2:$X$168,"-",0)</f>
        <v>0</v>
      </c>
      <c r="F304" s="3">
        <f>_xlfn.XLOOKUP(D304,'Liste '!$V$2:$V$168,'Liste '!$Y$2:$Y$168,"-",0)</f>
        <v>0</v>
      </c>
      <c r="H304" s="3">
        <f t="shared" si="29"/>
        <v>0</v>
      </c>
      <c r="I304" s="3">
        <f t="shared" si="27"/>
        <v>0</v>
      </c>
      <c r="J304" s="3">
        <f t="shared" si="28"/>
        <v>100000</v>
      </c>
      <c r="K304" s="43">
        <f t="shared" si="24"/>
        <v>100000</v>
      </c>
      <c r="M304">
        <f t="shared" si="25"/>
        <v>0</v>
      </c>
      <c r="N304" s="44"/>
      <c r="O304" s="44"/>
      <c r="P304" s="44"/>
      <c r="R304">
        <f t="shared" si="26"/>
        <v>0</v>
      </c>
    </row>
    <row r="305" spans="3:18">
      <c r="C305">
        <f>_xlfn.XLOOKUP(D305,'Liste '!$V$2:$V$168,'Liste '!$W$2:$W$168,"-",0)</f>
        <v>0</v>
      </c>
      <c r="E305">
        <f>_xlfn.XLOOKUP(D305,'Liste '!$V$2:$V$168,'Liste '!$X$2:$X$168,"-",0)</f>
        <v>0</v>
      </c>
      <c r="F305" s="3">
        <f>_xlfn.XLOOKUP(D305,'Liste '!$V$2:$V$168,'Liste '!$Y$2:$Y$168,"-",0)</f>
        <v>0</v>
      </c>
      <c r="H305" s="3">
        <f t="shared" si="29"/>
        <v>0</v>
      </c>
      <c r="I305" s="3">
        <f t="shared" si="27"/>
        <v>0</v>
      </c>
      <c r="J305" s="3">
        <f t="shared" si="28"/>
        <v>100000</v>
      </c>
      <c r="K305" s="43">
        <f t="shared" si="24"/>
        <v>100000</v>
      </c>
      <c r="M305">
        <f t="shared" si="25"/>
        <v>0</v>
      </c>
      <c r="N305" s="44"/>
      <c r="O305" s="44"/>
      <c r="P305" s="44"/>
      <c r="R305">
        <f t="shared" si="26"/>
        <v>0</v>
      </c>
    </row>
    <row r="306" spans="3:18">
      <c r="C306">
        <f>_xlfn.XLOOKUP(D306,'Liste '!$V$2:$V$168,'Liste '!$W$2:$W$168,"-",0)</f>
        <v>0</v>
      </c>
      <c r="E306">
        <f>_xlfn.XLOOKUP(D306,'Liste '!$V$2:$V$168,'Liste '!$X$2:$X$168,"-",0)</f>
        <v>0</v>
      </c>
      <c r="F306" s="3">
        <f>_xlfn.XLOOKUP(D306,'Liste '!$V$2:$V$168,'Liste '!$Y$2:$Y$168,"-",0)</f>
        <v>0</v>
      </c>
      <c r="H306" s="3">
        <f t="shared" si="29"/>
        <v>0</v>
      </c>
      <c r="I306" s="3">
        <f t="shared" si="27"/>
        <v>0</v>
      </c>
      <c r="J306" s="3">
        <f t="shared" si="28"/>
        <v>100000</v>
      </c>
      <c r="K306" s="43">
        <f t="shared" si="24"/>
        <v>100000</v>
      </c>
      <c r="M306">
        <f t="shared" si="25"/>
        <v>0</v>
      </c>
      <c r="N306" s="44"/>
      <c r="O306" s="44"/>
      <c r="P306" s="44"/>
      <c r="R306">
        <f t="shared" si="26"/>
        <v>0</v>
      </c>
    </row>
    <row r="307" spans="3:18">
      <c r="C307">
        <f>_xlfn.XLOOKUP(D307,'Liste '!$V$2:$V$168,'Liste '!$W$2:$W$168,"-",0)</f>
        <v>0</v>
      </c>
      <c r="E307">
        <f>_xlfn.XLOOKUP(D307,'Liste '!$V$2:$V$168,'Liste '!$X$2:$X$168,"-",0)</f>
        <v>0</v>
      </c>
      <c r="F307" s="3">
        <f>_xlfn.XLOOKUP(D307,'Liste '!$V$2:$V$168,'Liste '!$Y$2:$Y$168,"-",0)</f>
        <v>0</v>
      </c>
      <c r="H307" s="3">
        <f t="shared" si="29"/>
        <v>0</v>
      </c>
      <c r="I307" s="3">
        <f t="shared" si="27"/>
        <v>0</v>
      </c>
      <c r="J307" s="3">
        <f t="shared" si="28"/>
        <v>100000</v>
      </c>
      <c r="K307" s="43">
        <f t="shared" si="24"/>
        <v>100000</v>
      </c>
      <c r="M307">
        <f t="shared" si="25"/>
        <v>0</v>
      </c>
      <c r="N307" s="44"/>
      <c r="O307" s="44"/>
      <c r="P307" s="44"/>
      <c r="R307">
        <f t="shared" si="26"/>
        <v>0</v>
      </c>
    </row>
    <row r="308" spans="3:18">
      <c r="C308">
        <f>_xlfn.XLOOKUP(D308,'Liste '!$V$2:$V$168,'Liste '!$W$2:$W$168,"-",0)</f>
        <v>0</v>
      </c>
      <c r="E308">
        <f>_xlfn.XLOOKUP(D308,'Liste '!$V$2:$V$168,'Liste '!$X$2:$X$168,"-",0)</f>
        <v>0</v>
      </c>
      <c r="F308" s="3">
        <f>_xlfn.XLOOKUP(D308,'Liste '!$V$2:$V$168,'Liste '!$Y$2:$Y$168,"-",0)</f>
        <v>0</v>
      </c>
      <c r="H308" s="3">
        <f t="shared" si="29"/>
        <v>0</v>
      </c>
      <c r="I308" s="3">
        <f t="shared" si="27"/>
        <v>0</v>
      </c>
      <c r="J308" s="3">
        <f t="shared" si="28"/>
        <v>100000</v>
      </c>
      <c r="K308" s="43">
        <f t="shared" si="24"/>
        <v>100000</v>
      </c>
      <c r="M308">
        <f t="shared" si="25"/>
        <v>0</v>
      </c>
      <c r="N308" s="44"/>
      <c r="O308" s="44"/>
      <c r="P308" s="44"/>
      <c r="R308">
        <f t="shared" si="26"/>
        <v>0</v>
      </c>
    </row>
    <row r="309" spans="3:18">
      <c r="C309">
        <f>_xlfn.XLOOKUP(D309,'Liste '!$V$2:$V$168,'Liste '!$W$2:$W$168,"-",0)</f>
        <v>0</v>
      </c>
      <c r="E309">
        <f>_xlfn.XLOOKUP(D309,'Liste '!$V$2:$V$168,'Liste '!$X$2:$X$168,"-",0)</f>
        <v>0</v>
      </c>
      <c r="F309" s="3">
        <f>_xlfn.XLOOKUP(D309,'Liste '!$V$2:$V$168,'Liste '!$Y$2:$Y$168,"-",0)</f>
        <v>0</v>
      </c>
      <c r="H309" s="3">
        <f t="shared" si="29"/>
        <v>0</v>
      </c>
      <c r="I309" s="3">
        <f t="shared" si="27"/>
        <v>0</v>
      </c>
      <c r="J309" s="3">
        <f t="shared" si="28"/>
        <v>100000</v>
      </c>
      <c r="K309" s="43">
        <f t="shared" si="24"/>
        <v>100000</v>
      </c>
      <c r="M309">
        <f t="shared" si="25"/>
        <v>0</v>
      </c>
      <c r="N309" s="44"/>
      <c r="O309" s="44"/>
      <c r="P309" s="44"/>
      <c r="R309">
        <f t="shared" si="26"/>
        <v>0</v>
      </c>
    </row>
    <row r="310" spans="3:18">
      <c r="C310">
        <f>_xlfn.XLOOKUP(D310,'Liste '!$V$2:$V$168,'Liste '!$W$2:$W$168,"-",0)</f>
        <v>0</v>
      </c>
      <c r="E310">
        <f>_xlfn.XLOOKUP(D310,'Liste '!$V$2:$V$168,'Liste '!$X$2:$X$168,"-",0)</f>
        <v>0</v>
      </c>
      <c r="F310" s="3">
        <f>_xlfn.XLOOKUP(D310,'Liste '!$V$2:$V$168,'Liste '!$Y$2:$Y$168,"-",0)</f>
        <v>0</v>
      </c>
      <c r="H310" s="3">
        <f t="shared" si="29"/>
        <v>0</v>
      </c>
      <c r="I310" s="3">
        <f t="shared" si="27"/>
        <v>0</v>
      </c>
      <c r="J310" s="3">
        <f t="shared" si="28"/>
        <v>100000</v>
      </c>
      <c r="K310" s="43">
        <f t="shared" si="24"/>
        <v>100000</v>
      </c>
      <c r="M310">
        <f t="shared" si="25"/>
        <v>0</v>
      </c>
      <c r="N310" s="44"/>
      <c r="O310" s="44"/>
      <c r="P310" s="44"/>
      <c r="R310">
        <f t="shared" si="26"/>
        <v>0</v>
      </c>
    </row>
    <row r="311" spans="3:18">
      <c r="C311">
        <f>_xlfn.XLOOKUP(D311,'Liste '!$V$2:$V$168,'Liste '!$W$2:$W$168,"-",0)</f>
        <v>0</v>
      </c>
      <c r="E311">
        <f>_xlfn.XLOOKUP(D311,'Liste '!$V$2:$V$168,'Liste '!$X$2:$X$168,"-",0)</f>
        <v>0</v>
      </c>
      <c r="F311" s="3">
        <f>_xlfn.XLOOKUP(D311,'Liste '!$V$2:$V$168,'Liste '!$Y$2:$Y$168,"-",0)</f>
        <v>0</v>
      </c>
      <c r="H311" s="3">
        <f t="shared" si="29"/>
        <v>0</v>
      </c>
      <c r="I311" s="3">
        <f t="shared" si="27"/>
        <v>0</v>
      </c>
      <c r="J311" s="3">
        <f t="shared" si="28"/>
        <v>100000</v>
      </c>
      <c r="K311" s="43">
        <f t="shared" si="24"/>
        <v>100000</v>
      </c>
      <c r="M311">
        <f t="shared" si="25"/>
        <v>0</v>
      </c>
      <c r="N311" s="44"/>
      <c r="O311" s="44"/>
      <c r="P311" s="44"/>
      <c r="R311">
        <f t="shared" si="26"/>
        <v>0</v>
      </c>
    </row>
    <row r="312" spans="3:18">
      <c r="C312">
        <f>_xlfn.XLOOKUP(D312,'Liste '!$V$2:$V$168,'Liste '!$W$2:$W$168,"-",0)</f>
        <v>0</v>
      </c>
      <c r="E312">
        <f>_xlfn.XLOOKUP(D312,'Liste '!$V$2:$V$168,'Liste '!$X$2:$X$168,"-",0)</f>
        <v>0</v>
      </c>
      <c r="F312" s="3">
        <f>_xlfn.XLOOKUP(D312,'Liste '!$V$2:$V$168,'Liste '!$Y$2:$Y$168,"-",0)</f>
        <v>0</v>
      </c>
      <c r="H312" s="3">
        <f t="shared" si="29"/>
        <v>0</v>
      </c>
      <c r="I312" s="3">
        <f t="shared" si="27"/>
        <v>0</v>
      </c>
      <c r="J312" s="3">
        <f t="shared" si="28"/>
        <v>100000</v>
      </c>
      <c r="K312" s="43">
        <f t="shared" si="24"/>
        <v>100000</v>
      </c>
      <c r="M312">
        <f t="shared" si="25"/>
        <v>0</v>
      </c>
      <c r="N312" s="44"/>
      <c r="O312" s="44"/>
      <c r="P312" s="44"/>
      <c r="R312">
        <f t="shared" si="26"/>
        <v>0</v>
      </c>
    </row>
    <row r="313" spans="3:18">
      <c r="C313">
        <f>_xlfn.XLOOKUP(D313,'Liste '!$V$2:$V$168,'Liste '!$W$2:$W$168,"-",0)</f>
        <v>0</v>
      </c>
      <c r="E313">
        <f>_xlfn.XLOOKUP(D313,'Liste '!$V$2:$V$168,'Liste '!$X$2:$X$168,"-",0)</f>
        <v>0</v>
      </c>
      <c r="F313" s="3">
        <f>_xlfn.XLOOKUP(D313,'Liste '!$V$2:$V$168,'Liste '!$Y$2:$Y$168,"-",0)</f>
        <v>0</v>
      </c>
      <c r="H313" s="3">
        <f t="shared" si="29"/>
        <v>0</v>
      </c>
      <c r="I313" s="3">
        <f t="shared" si="27"/>
        <v>0</v>
      </c>
      <c r="J313" s="3">
        <f t="shared" si="28"/>
        <v>100000</v>
      </c>
      <c r="K313" s="43">
        <f t="shared" si="24"/>
        <v>100000</v>
      </c>
      <c r="M313">
        <f t="shared" si="25"/>
        <v>0</v>
      </c>
      <c r="N313" s="44"/>
      <c r="O313" s="44"/>
      <c r="P313" s="44"/>
      <c r="R313">
        <f t="shared" si="26"/>
        <v>0</v>
      </c>
    </row>
    <row r="314" spans="3:18">
      <c r="C314">
        <f>_xlfn.XLOOKUP(D314,'Liste '!$V$2:$V$168,'Liste '!$W$2:$W$168,"-",0)</f>
        <v>0</v>
      </c>
      <c r="E314">
        <f>_xlfn.XLOOKUP(D314,'Liste '!$V$2:$V$168,'Liste '!$X$2:$X$168,"-",0)</f>
        <v>0</v>
      </c>
      <c r="F314" s="3">
        <f>_xlfn.XLOOKUP(D314,'Liste '!$V$2:$V$168,'Liste '!$Y$2:$Y$168,"-",0)</f>
        <v>0</v>
      </c>
      <c r="H314" s="3">
        <f t="shared" si="29"/>
        <v>0</v>
      </c>
      <c r="I314" s="3">
        <f t="shared" si="27"/>
        <v>0</v>
      </c>
      <c r="J314" s="3">
        <f t="shared" si="28"/>
        <v>100000</v>
      </c>
      <c r="K314" s="43">
        <f t="shared" si="24"/>
        <v>100000</v>
      </c>
      <c r="M314">
        <f t="shared" si="25"/>
        <v>0</v>
      </c>
      <c r="N314" s="44"/>
      <c r="O314" s="44"/>
      <c r="P314" s="44"/>
      <c r="R314">
        <f t="shared" si="26"/>
        <v>0</v>
      </c>
    </row>
    <row r="315" spans="3:18">
      <c r="C315">
        <f>_xlfn.XLOOKUP(D315,'Liste '!$V$2:$V$168,'Liste '!$W$2:$W$168,"-",0)</f>
        <v>0</v>
      </c>
      <c r="E315">
        <f>_xlfn.XLOOKUP(D315,'Liste '!$V$2:$V$168,'Liste '!$X$2:$X$168,"-",0)</f>
        <v>0</v>
      </c>
      <c r="F315" s="3">
        <f>_xlfn.XLOOKUP(D315,'Liste '!$V$2:$V$168,'Liste '!$Y$2:$Y$168,"-",0)</f>
        <v>0</v>
      </c>
      <c r="H315" s="3">
        <f t="shared" si="29"/>
        <v>0</v>
      </c>
      <c r="I315" s="3">
        <f t="shared" si="27"/>
        <v>0</v>
      </c>
      <c r="J315" s="3">
        <f t="shared" si="28"/>
        <v>100000</v>
      </c>
      <c r="K315" s="43">
        <f t="shared" si="24"/>
        <v>100000</v>
      </c>
      <c r="M315">
        <f t="shared" si="25"/>
        <v>0</v>
      </c>
      <c r="N315" s="44"/>
      <c r="O315" s="44"/>
      <c r="P315" s="44"/>
      <c r="R315">
        <f t="shared" si="26"/>
        <v>0</v>
      </c>
    </row>
    <row r="316" spans="3:18">
      <c r="C316">
        <f>_xlfn.XLOOKUP(D316,'Liste '!$V$2:$V$168,'Liste '!$W$2:$W$168,"-",0)</f>
        <v>0</v>
      </c>
      <c r="E316">
        <f>_xlfn.XLOOKUP(D316,'Liste '!$V$2:$V$168,'Liste '!$X$2:$X$168,"-",0)</f>
        <v>0</v>
      </c>
      <c r="F316" s="3">
        <f>_xlfn.XLOOKUP(D316,'Liste '!$V$2:$V$168,'Liste '!$Y$2:$Y$168,"-",0)</f>
        <v>0</v>
      </c>
      <c r="H316" s="3">
        <f t="shared" si="29"/>
        <v>0</v>
      </c>
      <c r="I316" s="3">
        <f t="shared" si="27"/>
        <v>0</v>
      </c>
      <c r="J316" s="3">
        <f t="shared" si="28"/>
        <v>100000</v>
      </c>
      <c r="K316" s="43">
        <f t="shared" si="24"/>
        <v>100000</v>
      </c>
      <c r="M316">
        <f t="shared" si="25"/>
        <v>0</v>
      </c>
      <c r="N316" s="44"/>
      <c r="O316" s="44"/>
      <c r="P316" s="44"/>
      <c r="R316">
        <f t="shared" si="26"/>
        <v>0</v>
      </c>
    </row>
    <row r="317" spans="3:18">
      <c r="C317">
        <f>_xlfn.XLOOKUP(D317,'Liste '!$V$2:$V$168,'Liste '!$W$2:$W$168,"-",0)</f>
        <v>0</v>
      </c>
      <c r="E317">
        <f>_xlfn.XLOOKUP(D317,'Liste '!$V$2:$V$168,'Liste '!$X$2:$X$168,"-",0)</f>
        <v>0</v>
      </c>
      <c r="F317" s="3">
        <f>_xlfn.XLOOKUP(D317,'Liste '!$V$2:$V$168,'Liste '!$Y$2:$Y$168,"-",0)</f>
        <v>0</v>
      </c>
      <c r="H317" s="3">
        <f t="shared" si="29"/>
        <v>0</v>
      </c>
      <c r="I317" s="3">
        <f t="shared" si="27"/>
        <v>0</v>
      </c>
      <c r="J317" s="3">
        <f t="shared" si="28"/>
        <v>100000</v>
      </c>
      <c r="K317" s="43">
        <f t="shared" si="24"/>
        <v>100000</v>
      </c>
      <c r="M317">
        <f t="shared" si="25"/>
        <v>0</v>
      </c>
      <c r="N317" s="44"/>
      <c r="O317" s="44"/>
      <c r="P317" s="44"/>
      <c r="R317">
        <f t="shared" si="26"/>
        <v>0</v>
      </c>
    </row>
    <row r="318" spans="3:18">
      <c r="C318">
        <f>_xlfn.XLOOKUP(D318,'Liste '!$V$2:$V$168,'Liste '!$W$2:$W$168,"-",0)</f>
        <v>0</v>
      </c>
      <c r="E318">
        <f>_xlfn.XLOOKUP(D318,'Liste '!$V$2:$V$168,'Liste '!$X$2:$X$168,"-",0)</f>
        <v>0</v>
      </c>
      <c r="F318" s="3">
        <f>_xlfn.XLOOKUP(D318,'Liste '!$V$2:$V$168,'Liste '!$Y$2:$Y$168,"-",0)</f>
        <v>0</v>
      </c>
      <c r="H318" s="3">
        <f t="shared" si="29"/>
        <v>0</v>
      </c>
      <c r="I318" s="3">
        <f t="shared" si="27"/>
        <v>0</v>
      </c>
      <c r="J318" s="3">
        <f t="shared" si="28"/>
        <v>100000</v>
      </c>
      <c r="K318" s="43">
        <f t="shared" si="24"/>
        <v>100000</v>
      </c>
      <c r="M318">
        <f t="shared" si="25"/>
        <v>0</v>
      </c>
      <c r="N318" s="44"/>
      <c r="O318" s="44"/>
      <c r="P318" s="44"/>
      <c r="R318">
        <f t="shared" si="26"/>
        <v>0</v>
      </c>
    </row>
    <row r="319" spans="3:18">
      <c r="C319">
        <f>_xlfn.XLOOKUP(D319,'Liste '!$V$2:$V$168,'Liste '!$W$2:$W$168,"-",0)</f>
        <v>0</v>
      </c>
      <c r="E319">
        <f>_xlfn.XLOOKUP(D319,'Liste '!$V$2:$V$168,'Liste '!$X$2:$X$168,"-",0)</f>
        <v>0</v>
      </c>
      <c r="F319" s="3">
        <f>_xlfn.XLOOKUP(D319,'Liste '!$V$2:$V$168,'Liste '!$Y$2:$Y$168,"-",0)</f>
        <v>0</v>
      </c>
      <c r="H319" s="3">
        <f t="shared" si="29"/>
        <v>0</v>
      </c>
      <c r="I319" s="3">
        <f t="shared" si="27"/>
        <v>0</v>
      </c>
      <c r="J319" s="3">
        <f t="shared" si="28"/>
        <v>100000</v>
      </c>
      <c r="K319" s="43">
        <f t="shared" si="24"/>
        <v>100000</v>
      </c>
      <c r="M319">
        <f t="shared" si="25"/>
        <v>0</v>
      </c>
      <c r="N319" s="44"/>
      <c r="O319" s="44"/>
      <c r="P319" s="44"/>
      <c r="R319">
        <f t="shared" si="26"/>
        <v>0</v>
      </c>
    </row>
    <row r="320" spans="3:18">
      <c r="C320">
        <f>_xlfn.XLOOKUP(D320,'Liste '!$V$2:$V$168,'Liste '!$W$2:$W$168,"-",0)</f>
        <v>0</v>
      </c>
      <c r="E320">
        <f>_xlfn.XLOOKUP(D320,'Liste '!$V$2:$V$168,'Liste '!$X$2:$X$168,"-",0)</f>
        <v>0</v>
      </c>
      <c r="F320" s="3">
        <f>_xlfn.XLOOKUP(D320,'Liste '!$V$2:$V$168,'Liste '!$Y$2:$Y$168,"-",0)</f>
        <v>0</v>
      </c>
      <c r="H320" s="3">
        <f t="shared" si="29"/>
        <v>0</v>
      </c>
      <c r="I320" s="3">
        <f t="shared" si="27"/>
        <v>0</v>
      </c>
      <c r="J320" s="3">
        <f t="shared" si="28"/>
        <v>100000</v>
      </c>
      <c r="K320" s="43">
        <f t="shared" si="24"/>
        <v>100000</v>
      </c>
      <c r="M320">
        <f t="shared" si="25"/>
        <v>0</v>
      </c>
      <c r="N320" s="44"/>
      <c r="O320" s="44"/>
      <c r="P320" s="44"/>
      <c r="R320">
        <f t="shared" si="26"/>
        <v>0</v>
      </c>
    </row>
    <row r="321" spans="1:20">
      <c r="A321" s="52"/>
      <c r="B321" s="52"/>
      <c r="C321" s="52">
        <f>_xlfn.XLOOKUP(D321,'Liste '!$H$2:$H$168,'Liste '!$I$2:$I$168,"-",0)</f>
        <v>0</v>
      </c>
      <c r="D321" s="53"/>
      <c r="E321" s="54" t="s">
        <v>88</v>
      </c>
      <c r="F321" s="55">
        <f>_xlfn.XLOOKUP(D321,'Liste '!$H$2:$H$168,'Liste '!$K$2:$K$168,"-",0)</f>
        <v>0</v>
      </c>
      <c r="G321" s="52"/>
      <c r="H321" s="55">
        <f>SUM(H290:H320)</f>
        <v>0</v>
      </c>
      <c r="I321" s="55"/>
      <c r="J321" s="55"/>
      <c r="K321" s="56"/>
      <c r="L321" s="52"/>
      <c r="M321" s="52"/>
      <c r="N321" s="57"/>
      <c r="O321" s="57"/>
      <c r="P321" s="57"/>
      <c r="Q321" s="52"/>
      <c r="R321" s="52"/>
      <c r="S321" s="52"/>
      <c r="T321" s="86"/>
    </row>
    <row r="322" spans="1:20">
      <c r="C322">
        <f>_xlfn.XLOOKUP(D322,'Liste '!$V$2:$V$168,'Liste '!$W$2:$W$168,"-",0)</f>
        <v>0</v>
      </c>
      <c r="E322">
        <f>_xlfn.XLOOKUP(D322,'Liste '!$V$2:$V$168,'Liste '!$X$2:$X$168,"-",0)</f>
        <v>0</v>
      </c>
      <c r="F322" s="3">
        <f>_xlfn.XLOOKUP(D322,'Liste '!$V$2:$V$168,'Liste '!$Y$2:$Y$168,"-",0)</f>
        <v>0</v>
      </c>
      <c r="H322" s="3">
        <f t="shared" si="29"/>
        <v>0</v>
      </c>
      <c r="I322" s="3">
        <f>I320+H322</f>
        <v>0</v>
      </c>
      <c r="J322" s="3">
        <f>K320</f>
        <v>100000</v>
      </c>
      <c r="K322" s="43">
        <f t="shared" si="24"/>
        <v>100000</v>
      </c>
      <c r="M322">
        <f t="shared" si="25"/>
        <v>0</v>
      </c>
      <c r="N322" s="44"/>
      <c r="O322" s="44"/>
      <c r="P322" s="44"/>
      <c r="R322">
        <f t="shared" si="26"/>
        <v>0</v>
      </c>
    </row>
    <row r="323" spans="1:20">
      <c r="C323">
        <f>_xlfn.XLOOKUP(D323,'Liste '!$V$2:$V$168,'Liste '!$W$2:$W$168,"-",0)</f>
        <v>0</v>
      </c>
      <c r="E323">
        <f>_xlfn.XLOOKUP(D323,'Liste '!$V$2:$V$168,'Liste '!$X$2:$X$168,"-",0)</f>
        <v>0</v>
      </c>
      <c r="F323" s="3">
        <f>_xlfn.XLOOKUP(D323,'Liste '!$V$2:$V$168,'Liste '!$Y$2:$Y$168,"-",0)</f>
        <v>0</v>
      </c>
      <c r="H323" s="3">
        <f t="shared" si="29"/>
        <v>0</v>
      </c>
      <c r="I323" s="3">
        <f t="shared" si="27"/>
        <v>0</v>
      </c>
      <c r="J323" s="3">
        <f t="shared" si="28"/>
        <v>100000</v>
      </c>
      <c r="K323" s="43">
        <f t="shared" si="24"/>
        <v>100000</v>
      </c>
      <c r="M323">
        <f t="shared" si="25"/>
        <v>0</v>
      </c>
      <c r="N323" s="44"/>
      <c r="O323" s="44"/>
      <c r="P323" s="44"/>
      <c r="R323">
        <f t="shared" si="26"/>
        <v>0</v>
      </c>
    </row>
    <row r="324" spans="1:20">
      <c r="C324">
        <f>_xlfn.XLOOKUP(D324,'Liste '!$V$2:$V$168,'Liste '!$W$2:$W$168,"-",0)</f>
        <v>0</v>
      </c>
      <c r="E324">
        <f>_xlfn.XLOOKUP(D324,'Liste '!$V$2:$V$168,'Liste '!$X$2:$X$168,"-",0)</f>
        <v>0</v>
      </c>
      <c r="F324" s="3">
        <f>_xlfn.XLOOKUP(D324,'Liste '!$V$2:$V$168,'Liste '!$Y$2:$Y$168,"-",0)</f>
        <v>0</v>
      </c>
      <c r="H324" s="3">
        <f t="shared" si="29"/>
        <v>0</v>
      </c>
      <c r="I324" s="3">
        <f t="shared" si="27"/>
        <v>0</v>
      </c>
      <c r="J324" s="3">
        <f t="shared" si="28"/>
        <v>100000</v>
      </c>
      <c r="K324" s="43">
        <f t="shared" si="24"/>
        <v>100000</v>
      </c>
      <c r="M324">
        <f t="shared" si="25"/>
        <v>0</v>
      </c>
      <c r="N324" s="44"/>
      <c r="O324" s="44"/>
      <c r="P324" s="44"/>
      <c r="R324">
        <f t="shared" si="26"/>
        <v>0</v>
      </c>
    </row>
    <row r="325" spans="1:20">
      <c r="C325">
        <f>_xlfn.XLOOKUP(D325,'Liste '!$V$2:$V$168,'Liste '!$W$2:$W$168,"-",0)</f>
        <v>0</v>
      </c>
      <c r="E325">
        <f>_xlfn.XLOOKUP(D325,'Liste '!$V$2:$V$168,'Liste '!$X$2:$X$168,"-",0)</f>
        <v>0</v>
      </c>
      <c r="F325" s="3">
        <f>_xlfn.XLOOKUP(D325,'Liste '!$V$2:$V$168,'Liste '!$Y$2:$Y$168,"-",0)</f>
        <v>0</v>
      </c>
      <c r="H325" s="3">
        <f t="shared" si="29"/>
        <v>0</v>
      </c>
      <c r="I325" s="3">
        <f t="shared" si="27"/>
        <v>0</v>
      </c>
      <c r="J325" s="3">
        <f t="shared" si="28"/>
        <v>100000</v>
      </c>
      <c r="K325" s="43">
        <f t="shared" si="24"/>
        <v>100000</v>
      </c>
      <c r="M325">
        <f t="shared" si="25"/>
        <v>0</v>
      </c>
      <c r="N325" s="44"/>
      <c r="O325" s="44"/>
      <c r="P325" s="44"/>
      <c r="R325">
        <f t="shared" si="26"/>
        <v>0</v>
      </c>
    </row>
    <row r="326" spans="1:20">
      <c r="C326">
        <f>_xlfn.XLOOKUP(D326,'Liste '!$V$2:$V$168,'Liste '!$W$2:$W$168,"-",0)</f>
        <v>0</v>
      </c>
      <c r="E326">
        <f>_xlfn.XLOOKUP(D326,'Liste '!$V$2:$V$168,'Liste '!$X$2:$X$168,"-",0)</f>
        <v>0</v>
      </c>
      <c r="F326" s="3">
        <f>_xlfn.XLOOKUP(D326,'Liste '!$V$2:$V$168,'Liste '!$Y$2:$Y$168,"-",0)</f>
        <v>0</v>
      </c>
      <c r="H326" s="3">
        <f t="shared" si="29"/>
        <v>0</v>
      </c>
      <c r="I326" s="3">
        <f t="shared" si="27"/>
        <v>0</v>
      </c>
      <c r="J326" s="3">
        <f t="shared" si="28"/>
        <v>100000</v>
      </c>
      <c r="K326" s="43">
        <f t="shared" ref="K326:K386" si="30">J326-I326</f>
        <v>100000</v>
      </c>
      <c r="M326">
        <f t="shared" ref="M326:M386" si="31">L326-G326</f>
        <v>0</v>
      </c>
      <c r="N326" s="44"/>
      <c r="O326" s="44"/>
      <c r="P326" s="44"/>
      <c r="R326">
        <f t="shared" ref="R326:R386" si="32">N326-O326</f>
        <v>0</v>
      </c>
    </row>
    <row r="327" spans="1:20">
      <c r="C327">
        <f>_xlfn.XLOOKUP(D327,'Liste '!$V$2:$V$168,'Liste '!$W$2:$W$168,"-",0)</f>
        <v>0</v>
      </c>
      <c r="E327">
        <f>_xlfn.XLOOKUP(D327,'Liste '!$V$2:$V$168,'Liste '!$X$2:$X$168,"-",0)</f>
        <v>0</v>
      </c>
      <c r="F327" s="3">
        <f>_xlfn.XLOOKUP(D327,'Liste '!$V$2:$V$168,'Liste '!$Y$2:$Y$168,"-",0)</f>
        <v>0</v>
      </c>
      <c r="H327" s="3">
        <f t="shared" si="29"/>
        <v>0</v>
      </c>
      <c r="I327" s="3">
        <f t="shared" si="27"/>
        <v>0</v>
      </c>
      <c r="J327" s="3">
        <f t="shared" si="28"/>
        <v>100000</v>
      </c>
      <c r="K327" s="43">
        <f t="shared" si="30"/>
        <v>100000</v>
      </c>
      <c r="M327">
        <f t="shared" si="31"/>
        <v>0</v>
      </c>
      <c r="N327" s="44"/>
      <c r="O327" s="44"/>
      <c r="P327" s="44"/>
      <c r="R327">
        <f t="shared" si="32"/>
        <v>0</v>
      </c>
    </row>
    <row r="328" spans="1:20">
      <c r="C328">
        <f>_xlfn.XLOOKUP(D328,'Liste '!$V$2:$V$168,'Liste '!$W$2:$W$168,"-",0)</f>
        <v>0</v>
      </c>
      <c r="E328">
        <f>_xlfn.XLOOKUP(D328,'Liste '!$V$2:$V$168,'Liste '!$X$2:$X$168,"-",0)</f>
        <v>0</v>
      </c>
      <c r="F328" s="3">
        <f>_xlfn.XLOOKUP(D328,'Liste '!$V$2:$V$168,'Liste '!$Y$2:$Y$168,"-",0)</f>
        <v>0</v>
      </c>
      <c r="H328" s="3">
        <f t="shared" si="29"/>
        <v>0</v>
      </c>
      <c r="I328" s="3">
        <f t="shared" ref="I328:I386" si="33">I327+H328</f>
        <v>0</v>
      </c>
      <c r="J328" s="3">
        <f t="shared" ref="J328:J386" si="34">K327</f>
        <v>100000</v>
      </c>
      <c r="K328" s="43">
        <f t="shared" si="30"/>
        <v>100000</v>
      </c>
      <c r="M328">
        <f t="shared" si="31"/>
        <v>0</v>
      </c>
      <c r="N328" s="44"/>
      <c r="O328" s="44"/>
      <c r="P328" s="44"/>
      <c r="R328">
        <f t="shared" si="32"/>
        <v>0</v>
      </c>
    </row>
    <row r="329" spans="1:20">
      <c r="C329">
        <f>_xlfn.XLOOKUP(D329,'Liste '!$V$2:$V$168,'Liste '!$W$2:$W$168,"-",0)</f>
        <v>0</v>
      </c>
      <c r="E329">
        <f>_xlfn.XLOOKUP(D329,'Liste '!$V$2:$V$168,'Liste '!$X$2:$X$168,"-",0)</f>
        <v>0</v>
      </c>
      <c r="F329" s="3">
        <f>_xlfn.XLOOKUP(D329,'Liste '!$V$2:$V$168,'Liste '!$Y$2:$Y$168,"-",0)</f>
        <v>0</v>
      </c>
      <c r="H329" s="3">
        <f t="shared" ref="H329:H384" si="35">F329*G329</f>
        <v>0</v>
      </c>
      <c r="I329" s="3">
        <f t="shared" si="33"/>
        <v>0</v>
      </c>
      <c r="J329" s="3">
        <f t="shared" si="34"/>
        <v>100000</v>
      </c>
      <c r="K329" s="43">
        <f t="shared" si="30"/>
        <v>100000</v>
      </c>
      <c r="M329">
        <f t="shared" si="31"/>
        <v>0</v>
      </c>
      <c r="N329" s="44"/>
      <c r="O329" s="44"/>
      <c r="P329" s="44"/>
      <c r="R329">
        <f t="shared" si="32"/>
        <v>0</v>
      </c>
    </row>
    <row r="330" spans="1:20">
      <c r="C330">
        <f>_xlfn.XLOOKUP(D330,'Liste '!$V$2:$V$168,'Liste '!$W$2:$W$168,"-",0)</f>
        <v>0</v>
      </c>
      <c r="E330">
        <f>_xlfn.XLOOKUP(D330,'Liste '!$V$2:$V$168,'Liste '!$X$2:$X$168,"-",0)</f>
        <v>0</v>
      </c>
      <c r="F330" s="3">
        <f>_xlfn.XLOOKUP(D330,'Liste '!$V$2:$V$168,'Liste '!$Y$2:$Y$168,"-",0)</f>
        <v>0</v>
      </c>
      <c r="H330" s="3">
        <f t="shared" si="35"/>
        <v>0</v>
      </c>
      <c r="I330" s="3">
        <f t="shared" si="33"/>
        <v>0</v>
      </c>
      <c r="J330" s="3">
        <f t="shared" si="34"/>
        <v>100000</v>
      </c>
      <c r="K330" s="43">
        <f t="shared" si="30"/>
        <v>100000</v>
      </c>
      <c r="M330">
        <f t="shared" si="31"/>
        <v>0</v>
      </c>
      <c r="N330" s="44"/>
      <c r="O330" s="44"/>
      <c r="P330" s="44"/>
      <c r="R330">
        <f t="shared" si="32"/>
        <v>0</v>
      </c>
    </row>
    <row r="331" spans="1:20">
      <c r="C331">
        <f>_xlfn.XLOOKUP(D331,'Liste '!$V$2:$V$168,'Liste '!$W$2:$W$168,"-",0)</f>
        <v>0</v>
      </c>
      <c r="E331">
        <f>_xlfn.XLOOKUP(D331,'Liste '!$V$2:$V$168,'Liste '!$X$2:$X$168,"-",0)</f>
        <v>0</v>
      </c>
      <c r="F331" s="3">
        <f>_xlfn.XLOOKUP(D331,'Liste '!$V$2:$V$168,'Liste '!$Y$2:$Y$168,"-",0)</f>
        <v>0</v>
      </c>
      <c r="H331" s="3">
        <f t="shared" si="35"/>
        <v>0</v>
      </c>
      <c r="I331" s="3">
        <f t="shared" si="33"/>
        <v>0</v>
      </c>
      <c r="J331" s="3">
        <f t="shared" si="34"/>
        <v>100000</v>
      </c>
      <c r="K331" s="43">
        <f t="shared" si="30"/>
        <v>100000</v>
      </c>
      <c r="M331">
        <f t="shared" si="31"/>
        <v>0</v>
      </c>
      <c r="N331" s="44"/>
      <c r="O331" s="44"/>
      <c r="P331" s="44"/>
      <c r="R331">
        <f t="shared" si="32"/>
        <v>0</v>
      </c>
    </row>
    <row r="332" spans="1:20">
      <c r="C332">
        <f>_xlfn.XLOOKUP(D332,'Liste '!$V$2:$V$168,'Liste '!$W$2:$W$168,"-",0)</f>
        <v>0</v>
      </c>
      <c r="E332">
        <f>_xlfn.XLOOKUP(D332,'Liste '!$V$2:$V$168,'Liste '!$X$2:$X$168,"-",0)</f>
        <v>0</v>
      </c>
      <c r="F332" s="3">
        <f>_xlfn.XLOOKUP(D332,'Liste '!$V$2:$V$168,'Liste '!$Y$2:$Y$168,"-",0)</f>
        <v>0</v>
      </c>
      <c r="H332" s="3">
        <f t="shared" si="35"/>
        <v>0</v>
      </c>
      <c r="I332" s="3">
        <f t="shared" si="33"/>
        <v>0</v>
      </c>
      <c r="J332" s="3">
        <f t="shared" si="34"/>
        <v>100000</v>
      </c>
      <c r="K332" s="43">
        <f t="shared" si="30"/>
        <v>100000</v>
      </c>
      <c r="M332">
        <f t="shared" si="31"/>
        <v>0</v>
      </c>
      <c r="N332" s="44"/>
      <c r="O332" s="44"/>
      <c r="P332" s="44"/>
      <c r="R332">
        <f t="shared" si="32"/>
        <v>0</v>
      </c>
    </row>
    <row r="333" spans="1:20">
      <c r="C333">
        <f>_xlfn.XLOOKUP(D333,'Liste '!$V$2:$V$168,'Liste '!$W$2:$W$168,"-",0)</f>
        <v>0</v>
      </c>
      <c r="E333">
        <f>_xlfn.XLOOKUP(D333,'Liste '!$V$2:$V$168,'Liste '!$X$2:$X$168,"-",0)</f>
        <v>0</v>
      </c>
      <c r="F333" s="3">
        <f>_xlfn.XLOOKUP(D333,'Liste '!$V$2:$V$168,'Liste '!$Y$2:$Y$168,"-",0)</f>
        <v>0</v>
      </c>
      <c r="H333" s="3">
        <f t="shared" si="35"/>
        <v>0</v>
      </c>
      <c r="I333" s="3">
        <f t="shared" si="33"/>
        <v>0</v>
      </c>
      <c r="J333" s="3">
        <f t="shared" si="34"/>
        <v>100000</v>
      </c>
      <c r="K333" s="43">
        <f t="shared" si="30"/>
        <v>100000</v>
      </c>
      <c r="M333">
        <f t="shared" si="31"/>
        <v>0</v>
      </c>
      <c r="N333" s="44"/>
      <c r="O333" s="44"/>
      <c r="P333" s="44"/>
      <c r="R333">
        <f t="shared" si="32"/>
        <v>0</v>
      </c>
    </row>
    <row r="334" spans="1:20">
      <c r="C334">
        <f>_xlfn.XLOOKUP(D334,'Liste '!$V$2:$V$168,'Liste '!$W$2:$W$168,"-",0)</f>
        <v>0</v>
      </c>
      <c r="E334">
        <f>_xlfn.XLOOKUP(D334,'Liste '!$V$2:$V$168,'Liste '!$X$2:$X$168,"-",0)</f>
        <v>0</v>
      </c>
      <c r="F334" s="3">
        <f>_xlfn.XLOOKUP(D334,'Liste '!$V$2:$V$168,'Liste '!$Y$2:$Y$168,"-",0)</f>
        <v>0</v>
      </c>
      <c r="H334" s="3">
        <f t="shared" si="35"/>
        <v>0</v>
      </c>
      <c r="I334" s="3">
        <f t="shared" si="33"/>
        <v>0</v>
      </c>
      <c r="J334" s="3">
        <f t="shared" si="34"/>
        <v>100000</v>
      </c>
      <c r="K334" s="43">
        <f t="shared" si="30"/>
        <v>100000</v>
      </c>
      <c r="M334">
        <f t="shared" si="31"/>
        <v>0</v>
      </c>
      <c r="N334" s="44"/>
      <c r="O334" s="44"/>
      <c r="P334" s="44"/>
      <c r="R334">
        <f t="shared" si="32"/>
        <v>0</v>
      </c>
    </row>
    <row r="335" spans="1:20">
      <c r="C335">
        <f>_xlfn.XLOOKUP(D335,'Liste '!$V$2:$V$168,'Liste '!$W$2:$W$168,"-",0)</f>
        <v>0</v>
      </c>
      <c r="E335">
        <f>_xlfn.XLOOKUP(D335,'Liste '!$V$2:$V$168,'Liste '!$X$2:$X$168,"-",0)</f>
        <v>0</v>
      </c>
      <c r="F335" s="3">
        <f>_xlfn.XLOOKUP(D335,'Liste '!$V$2:$V$168,'Liste '!$Y$2:$Y$168,"-",0)</f>
        <v>0</v>
      </c>
      <c r="H335" s="3">
        <f t="shared" si="35"/>
        <v>0</v>
      </c>
      <c r="I335" s="3">
        <f t="shared" si="33"/>
        <v>0</v>
      </c>
      <c r="J335" s="3">
        <f t="shared" si="34"/>
        <v>100000</v>
      </c>
      <c r="K335" s="43">
        <f t="shared" si="30"/>
        <v>100000</v>
      </c>
      <c r="M335">
        <f t="shared" si="31"/>
        <v>0</v>
      </c>
      <c r="N335" s="44"/>
      <c r="O335" s="44"/>
      <c r="P335" s="44"/>
      <c r="R335">
        <f t="shared" si="32"/>
        <v>0</v>
      </c>
    </row>
    <row r="336" spans="1:20">
      <c r="C336">
        <f>_xlfn.XLOOKUP(D336,'Liste '!$V$2:$V$168,'Liste '!$W$2:$W$168,"-",0)</f>
        <v>0</v>
      </c>
      <c r="E336">
        <f>_xlfn.XLOOKUP(D336,'Liste '!$V$2:$V$168,'Liste '!$X$2:$X$168,"-",0)</f>
        <v>0</v>
      </c>
      <c r="F336" s="3">
        <f>_xlfn.XLOOKUP(D336,'Liste '!$V$2:$V$168,'Liste '!$Y$2:$Y$168,"-",0)</f>
        <v>0</v>
      </c>
      <c r="H336" s="3">
        <f t="shared" si="35"/>
        <v>0</v>
      </c>
      <c r="I336" s="3">
        <f t="shared" si="33"/>
        <v>0</v>
      </c>
      <c r="J336" s="3">
        <f t="shared" si="34"/>
        <v>100000</v>
      </c>
      <c r="K336" s="43">
        <f t="shared" si="30"/>
        <v>100000</v>
      </c>
      <c r="M336">
        <f t="shared" si="31"/>
        <v>0</v>
      </c>
      <c r="N336" s="44"/>
      <c r="O336" s="44"/>
      <c r="P336" s="44"/>
      <c r="R336">
        <f t="shared" si="32"/>
        <v>0</v>
      </c>
    </row>
    <row r="337" spans="3:18">
      <c r="C337">
        <f>_xlfn.XLOOKUP(D337,'Liste '!$V$2:$V$168,'Liste '!$W$2:$W$168,"-",0)</f>
        <v>0</v>
      </c>
      <c r="E337">
        <f>_xlfn.XLOOKUP(D337,'Liste '!$V$2:$V$168,'Liste '!$X$2:$X$168,"-",0)</f>
        <v>0</v>
      </c>
      <c r="F337" s="3">
        <f>_xlfn.XLOOKUP(D337,'Liste '!$V$2:$V$168,'Liste '!$Y$2:$Y$168,"-",0)</f>
        <v>0</v>
      </c>
      <c r="H337" s="3">
        <f t="shared" si="35"/>
        <v>0</v>
      </c>
      <c r="I337" s="3">
        <f t="shared" si="33"/>
        <v>0</v>
      </c>
      <c r="J337" s="3">
        <f t="shared" si="34"/>
        <v>100000</v>
      </c>
      <c r="K337" s="43">
        <f t="shared" si="30"/>
        <v>100000</v>
      </c>
      <c r="M337">
        <f t="shared" si="31"/>
        <v>0</v>
      </c>
      <c r="N337" s="44"/>
      <c r="O337" s="44"/>
      <c r="P337" s="44"/>
      <c r="R337">
        <f t="shared" si="32"/>
        <v>0</v>
      </c>
    </row>
    <row r="338" spans="3:18">
      <c r="C338">
        <f>_xlfn.XLOOKUP(D338,'Liste '!$V$2:$V$168,'Liste '!$W$2:$W$168,"-",0)</f>
        <v>0</v>
      </c>
      <c r="E338">
        <f>_xlfn.XLOOKUP(D338,'Liste '!$V$2:$V$168,'Liste '!$X$2:$X$168,"-",0)</f>
        <v>0</v>
      </c>
      <c r="F338" s="3">
        <f>_xlfn.XLOOKUP(D338,'Liste '!$V$2:$V$168,'Liste '!$Y$2:$Y$168,"-",0)</f>
        <v>0</v>
      </c>
      <c r="H338" s="3">
        <f t="shared" si="35"/>
        <v>0</v>
      </c>
      <c r="I338" s="3">
        <f t="shared" si="33"/>
        <v>0</v>
      </c>
      <c r="J338" s="3">
        <f t="shared" si="34"/>
        <v>100000</v>
      </c>
      <c r="K338" s="43">
        <f t="shared" si="30"/>
        <v>100000</v>
      </c>
      <c r="M338">
        <f t="shared" si="31"/>
        <v>0</v>
      </c>
      <c r="N338" s="44"/>
      <c r="O338" s="44"/>
      <c r="P338" s="44"/>
      <c r="R338">
        <f t="shared" si="32"/>
        <v>0</v>
      </c>
    </row>
    <row r="339" spans="3:18">
      <c r="C339">
        <f>_xlfn.XLOOKUP(D339,'Liste '!$V$2:$V$168,'Liste '!$W$2:$W$168,"-",0)</f>
        <v>0</v>
      </c>
      <c r="E339">
        <f>_xlfn.XLOOKUP(D339,'Liste '!$V$2:$V$168,'Liste '!$X$2:$X$168,"-",0)</f>
        <v>0</v>
      </c>
      <c r="F339" s="3">
        <f>_xlfn.XLOOKUP(D339,'Liste '!$V$2:$V$168,'Liste '!$Y$2:$Y$168,"-",0)</f>
        <v>0</v>
      </c>
      <c r="H339" s="3">
        <f t="shared" si="35"/>
        <v>0</v>
      </c>
      <c r="I339" s="3">
        <f t="shared" si="33"/>
        <v>0</v>
      </c>
      <c r="J339" s="3">
        <f t="shared" si="34"/>
        <v>100000</v>
      </c>
      <c r="K339" s="43">
        <f t="shared" si="30"/>
        <v>100000</v>
      </c>
      <c r="M339">
        <f t="shared" si="31"/>
        <v>0</v>
      </c>
      <c r="N339" s="44"/>
      <c r="O339" s="44"/>
      <c r="P339" s="44"/>
      <c r="R339">
        <f t="shared" si="32"/>
        <v>0</v>
      </c>
    </row>
    <row r="340" spans="3:18">
      <c r="C340">
        <f>_xlfn.XLOOKUP(D340,'Liste '!$V$2:$V$168,'Liste '!$W$2:$W$168,"-",0)</f>
        <v>0</v>
      </c>
      <c r="E340">
        <f>_xlfn.XLOOKUP(D340,'Liste '!$V$2:$V$168,'Liste '!$X$2:$X$168,"-",0)</f>
        <v>0</v>
      </c>
      <c r="F340" s="3">
        <f>_xlfn.XLOOKUP(D340,'Liste '!$V$2:$V$168,'Liste '!$Y$2:$Y$168,"-",0)</f>
        <v>0</v>
      </c>
      <c r="H340" s="3">
        <f t="shared" si="35"/>
        <v>0</v>
      </c>
      <c r="I340" s="3">
        <f t="shared" si="33"/>
        <v>0</v>
      </c>
      <c r="J340" s="3">
        <f t="shared" si="34"/>
        <v>100000</v>
      </c>
      <c r="K340" s="43">
        <f t="shared" si="30"/>
        <v>100000</v>
      </c>
      <c r="M340">
        <f t="shared" si="31"/>
        <v>0</v>
      </c>
      <c r="N340" s="44"/>
      <c r="O340" s="44"/>
      <c r="P340" s="44"/>
      <c r="R340">
        <f t="shared" si="32"/>
        <v>0</v>
      </c>
    </row>
    <row r="341" spans="3:18">
      <c r="C341">
        <f>_xlfn.XLOOKUP(D341,'Liste '!$V$2:$V$168,'Liste '!$W$2:$W$168,"-",0)</f>
        <v>0</v>
      </c>
      <c r="E341">
        <f>_xlfn.XLOOKUP(D341,'Liste '!$V$2:$V$168,'Liste '!$X$2:$X$168,"-",0)</f>
        <v>0</v>
      </c>
      <c r="F341" s="3">
        <f>_xlfn.XLOOKUP(D341,'Liste '!$V$2:$V$168,'Liste '!$Y$2:$Y$168,"-",0)</f>
        <v>0</v>
      </c>
      <c r="H341" s="3">
        <f t="shared" si="35"/>
        <v>0</v>
      </c>
      <c r="I341" s="3">
        <f t="shared" si="33"/>
        <v>0</v>
      </c>
      <c r="J341" s="3">
        <f t="shared" si="34"/>
        <v>100000</v>
      </c>
      <c r="K341" s="43">
        <f t="shared" si="30"/>
        <v>100000</v>
      </c>
      <c r="M341">
        <f t="shared" si="31"/>
        <v>0</v>
      </c>
      <c r="N341" s="44"/>
      <c r="O341" s="44"/>
      <c r="P341" s="44"/>
      <c r="R341">
        <f t="shared" si="32"/>
        <v>0</v>
      </c>
    </row>
    <row r="342" spans="3:18">
      <c r="C342">
        <f>_xlfn.XLOOKUP(D342,'Liste '!$V$2:$V$168,'Liste '!$W$2:$W$168,"-",0)</f>
        <v>0</v>
      </c>
      <c r="E342">
        <f>_xlfn.XLOOKUP(D342,'Liste '!$V$2:$V$168,'Liste '!$X$2:$X$168,"-",0)</f>
        <v>0</v>
      </c>
      <c r="F342" s="3">
        <f>_xlfn.XLOOKUP(D342,'Liste '!$V$2:$V$168,'Liste '!$Y$2:$Y$168,"-",0)</f>
        <v>0</v>
      </c>
      <c r="H342" s="3">
        <f t="shared" si="35"/>
        <v>0</v>
      </c>
      <c r="I342" s="3">
        <f t="shared" si="33"/>
        <v>0</v>
      </c>
      <c r="J342" s="3">
        <f t="shared" si="34"/>
        <v>100000</v>
      </c>
      <c r="K342" s="43">
        <f t="shared" si="30"/>
        <v>100000</v>
      </c>
      <c r="M342">
        <f t="shared" si="31"/>
        <v>0</v>
      </c>
      <c r="N342" s="44"/>
      <c r="O342" s="44"/>
      <c r="P342" s="44"/>
      <c r="R342">
        <f t="shared" si="32"/>
        <v>0</v>
      </c>
    </row>
    <row r="343" spans="3:18">
      <c r="C343">
        <f>_xlfn.XLOOKUP(D343,'Liste '!$V$2:$V$168,'Liste '!$W$2:$W$168,"-",0)</f>
        <v>0</v>
      </c>
      <c r="E343">
        <f>_xlfn.XLOOKUP(D343,'Liste '!$V$2:$V$168,'Liste '!$X$2:$X$168,"-",0)</f>
        <v>0</v>
      </c>
      <c r="F343" s="3">
        <f>_xlfn.XLOOKUP(D343,'Liste '!$V$2:$V$168,'Liste '!$Y$2:$Y$168,"-",0)</f>
        <v>0</v>
      </c>
      <c r="H343" s="3">
        <f t="shared" si="35"/>
        <v>0</v>
      </c>
      <c r="I343" s="3">
        <f t="shared" si="33"/>
        <v>0</v>
      </c>
      <c r="J343" s="3">
        <f t="shared" si="34"/>
        <v>100000</v>
      </c>
      <c r="K343" s="43">
        <f t="shared" si="30"/>
        <v>100000</v>
      </c>
      <c r="M343">
        <f t="shared" si="31"/>
        <v>0</v>
      </c>
      <c r="N343" s="44"/>
      <c r="O343" s="44"/>
      <c r="P343" s="44"/>
      <c r="R343">
        <f t="shared" si="32"/>
        <v>0</v>
      </c>
    </row>
    <row r="344" spans="3:18">
      <c r="C344">
        <f>_xlfn.XLOOKUP(D344,'Liste '!$V$2:$V$168,'Liste '!$W$2:$W$168,"-",0)</f>
        <v>0</v>
      </c>
      <c r="E344">
        <f>_xlfn.XLOOKUP(D344,'Liste '!$V$2:$V$168,'Liste '!$X$2:$X$168,"-",0)</f>
        <v>0</v>
      </c>
      <c r="F344" s="3">
        <f>_xlfn.XLOOKUP(D344,'Liste '!$V$2:$V$168,'Liste '!$Y$2:$Y$168,"-",0)</f>
        <v>0</v>
      </c>
      <c r="H344" s="3">
        <f t="shared" si="35"/>
        <v>0</v>
      </c>
      <c r="I344" s="3">
        <f t="shared" si="33"/>
        <v>0</v>
      </c>
      <c r="J344" s="3">
        <f t="shared" si="34"/>
        <v>100000</v>
      </c>
      <c r="K344" s="43">
        <f t="shared" si="30"/>
        <v>100000</v>
      </c>
      <c r="M344">
        <f t="shared" si="31"/>
        <v>0</v>
      </c>
      <c r="N344" s="44"/>
      <c r="O344" s="44"/>
      <c r="P344" s="44"/>
      <c r="R344">
        <f t="shared" si="32"/>
        <v>0</v>
      </c>
    </row>
    <row r="345" spans="3:18">
      <c r="C345">
        <f>_xlfn.XLOOKUP(D345,'Liste '!$V$2:$V$168,'Liste '!$W$2:$W$168,"-",0)</f>
        <v>0</v>
      </c>
      <c r="E345">
        <f>_xlfn.XLOOKUP(D345,'Liste '!$V$2:$V$168,'Liste '!$X$2:$X$168,"-",0)</f>
        <v>0</v>
      </c>
      <c r="F345" s="3">
        <f>_xlfn.XLOOKUP(D345,'Liste '!$V$2:$V$168,'Liste '!$Y$2:$Y$168,"-",0)</f>
        <v>0</v>
      </c>
      <c r="H345" s="3">
        <f t="shared" si="35"/>
        <v>0</v>
      </c>
      <c r="I345" s="3">
        <f t="shared" si="33"/>
        <v>0</v>
      </c>
      <c r="J345" s="3">
        <f t="shared" si="34"/>
        <v>100000</v>
      </c>
      <c r="K345" s="43">
        <f t="shared" si="30"/>
        <v>100000</v>
      </c>
      <c r="M345">
        <f t="shared" si="31"/>
        <v>0</v>
      </c>
      <c r="N345" s="44"/>
      <c r="O345" s="44"/>
      <c r="P345" s="44"/>
      <c r="R345">
        <f t="shared" si="32"/>
        <v>0</v>
      </c>
    </row>
    <row r="346" spans="3:18">
      <c r="C346">
        <f>_xlfn.XLOOKUP(D346,'Liste '!$V$2:$V$168,'Liste '!$W$2:$W$168,"-",0)</f>
        <v>0</v>
      </c>
      <c r="E346">
        <f>_xlfn.XLOOKUP(D346,'Liste '!$V$2:$V$168,'Liste '!$X$2:$X$168,"-",0)</f>
        <v>0</v>
      </c>
      <c r="F346" s="3">
        <f>_xlfn.XLOOKUP(D346,'Liste '!$V$2:$V$168,'Liste '!$Y$2:$Y$168,"-",0)</f>
        <v>0</v>
      </c>
      <c r="H346" s="3">
        <f t="shared" si="35"/>
        <v>0</v>
      </c>
      <c r="I346" s="3">
        <f t="shared" si="33"/>
        <v>0</v>
      </c>
      <c r="J346" s="3">
        <f t="shared" si="34"/>
        <v>100000</v>
      </c>
      <c r="K346" s="43">
        <f t="shared" si="30"/>
        <v>100000</v>
      </c>
      <c r="M346">
        <f t="shared" si="31"/>
        <v>0</v>
      </c>
      <c r="N346" s="44"/>
      <c r="O346" s="44"/>
      <c r="P346" s="44"/>
      <c r="R346">
        <f t="shared" si="32"/>
        <v>0</v>
      </c>
    </row>
    <row r="347" spans="3:18">
      <c r="C347">
        <f>_xlfn.XLOOKUP(D347,'Liste '!$V$2:$V$168,'Liste '!$W$2:$W$168,"-",0)</f>
        <v>0</v>
      </c>
      <c r="E347">
        <f>_xlfn.XLOOKUP(D347,'Liste '!$V$2:$V$168,'Liste '!$X$2:$X$168,"-",0)</f>
        <v>0</v>
      </c>
      <c r="F347" s="3">
        <f>_xlfn.XLOOKUP(D347,'Liste '!$V$2:$V$168,'Liste '!$Y$2:$Y$168,"-",0)</f>
        <v>0</v>
      </c>
      <c r="H347" s="3">
        <f t="shared" si="35"/>
        <v>0</v>
      </c>
      <c r="I347" s="3">
        <f t="shared" si="33"/>
        <v>0</v>
      </c>
      <c r="J347" s="3">
        <f t="shared" si="34"/>
        <v>100000</v>
      </c>
      <c r="K347" s="43">
        <f t="shared" si="30"/>
        <v>100000</v>
      </c>
      <c r="M347">
        <f t="shared" si="31"/>
        <v>0</v>
      </c>
      <c r="N347" s="44"/>
      <c r="O347" s="44"/>
      <c r="P347" s="44"/>
      <c r="R347">
        <f t="shared" si="32"/>
        <v>0</v>
      </c>
    </row>
    <row r="348" spans="3:18">
      <c r="C348">
        <f>_xlfn.XLOOKUP(D348,'Liste '!$V$2:$V$168,'Liste '!$W$2:$W$168,"-",0)</f>
        <v>0</v>
      </c>
      <c r="E348">
        <f>_xlfn.XLOOKUP(D348,'Liste '!$V$2:$V$168,'Liste '!$X$2:$X$168,"-",0)</f>
        <v>0</v>
      </c>
      <c r="F348" s="3">
        <f>_xlfn.XLOOKUP(D348,'Liste '!$V$2:$V$168,'Liste '!$Y$2:$Y$168,"-",0)</f>
        <v>0</v>
      </c>
      <c r="H348" s="3">
        <f t="shared" si="35"/>
        <v>0</v>
      </c>
      <c r="I348" s="3">
        <f t="shared" si="33"/>
        <v>0</v>
      </c>
      <c r="J348" s="3">
        <f t="shared" si="34"/>
        <v>100000</v>
      </c>
      <c r="K348" s="43">
        <f t="shared" si="30"/>
        <v>100000</v>
      </c>
      <c r="M348">
        <f t="shared" si="31"/>
        <v>0</v>
      </c>
      <c r="N348" s="44"/>
      <c r="O348" s="44"/>
      <c r="P348" s="44"/>
      <c r="R348">
        <f t="shared" si="32"/>
        <v>0</v>
      </c>
    </row>
    <row r="349" spans="3:18">
      <c r="C349">
        <f>_xlfn.XLOOKUP(D349,'Liste '!$V$2:$V$168,'Liste '!$W$2:$W$168,"-",0)</f>
        <v>0</v>
      </c>
      <c r="E349">
        <f>_xlfn.XLOOKUP(D349,'Liste '!$V$2:$V$168,'Liste '!$X$2:$X$168,"-",0)</f>
        <v>0</v>
      </c>
      <c r="F349" s="3">
        <f>_xlfn.XLOOKUP(D349,'Liste '!$V$2:$V$168,'Liste '!$Y$2:$Y$168,"-",0)</f>
        <v>0</v>
      </c>
      <c r="H349" s="3">
        <f t="shared" si="35"/>
        <v>0</v>
      </c>
      <c r="I349" s="3">
        <f t="shared" si="33"/>
        <v>0</v>
      </c>
      <c r="J349" s="3">
        <f t="shared" si="34"/>
        <v>100000</v>
      </c>
      <c r="K349" s="43">
        <f t="shared" si="30"/>
        <v>100000</v>
      </c>
      <c r="M349">
        <f t="shared" si="31"/>
        <v>0</v>
      </c>
      <c r="N349" s="44"/>
      <c r="O349" s="44"/>
      <c r="P349" s="44"/>
      <c r="R349">
        <f t="shared" si="32"/>
        <v>0</v>
      </c>
    </row>
    <row r="350" spans="3:18">
      <c r="C350">
        <f>_xlfn.XLOOKUP(D350,'Liste '!$V$2:$V$168,'Liste '!$W$2:$W$168,"-",0)</f>
        <v>0</v>
      </c>
      <c r="E350">
        <f>_xlfn.XLOOKUP(D350,'Liste '!$V$2:$V$168,'Liste '!$X$2:$X$168,"-",0)</f>
        <v>0</v>
      </c>
      <c r="F350" s="3">
        <f>_xlfn.XLOOKUP(D350,'Liste '!$V$2:$V$168,'Liste '!$Y$2:$Y$168,"-",0)</f>
        <v>0</v>
      </c>
      <c r="H350" s="3">
        <f t="shared" si="35"/>
        <v>0</v>
      </c>
      <c r="I350" s="3">
        <f t="shared" si="33"/>
        <v>0</v>
      </c>
      <c r="J350" s="3">
        <f t="shared" si="34"/>
        <v>100000</v>
      </c>
      <c r="K350" s="43">
        <f t="shared" si="30"/>
        <v>100000</v>
      </c>
      <c r="M350">
        <f t="shared" si="31"/>
        <v>0</v>
      </c>
      <c r="N350" s="44"/>
      <c r="O350" s="44"/>
      <c r="P350" s="44"/>
      <c r="R350">
        <f t="shared" si="32"/>
        <v>0</v>
      </c>
    </row>
    <row r="351" spans="3:18">
      <c r="C351">
        <f>_xlfn.XLOOKUP(D351,'Liste '!$V$2:$V$168,'Liste '!$W$2:$W$168,"-",0)</f>
        <v>0</v>
      </c>
      <c r="E351">
        <f>_xlfn.XLOOKUP(D351,'Liste '!$V$2:$V$168,'Liste '!$X$2:$X$168,"-",0)</f>
        <v>0</v>
      </c>
      <c r="F351" s="3">
        <f>_xlfn.XLOOKUP(D351,'Liste '!$V$2:$V$168,'Liste '!$Y$2:$Y$168,"-",0)</f>
        <v>0</v>
      </c>
      <c r="H351" s="3">
        <f t="shared" si="35"/>
        <v>0</v>
      </c>
      <c r="I351" s="3">
        <f t="shared" si="33"/>
        <v>0</v>
      </c>
      <c r="J351" s="3">
        <f t="shared" si="34"/>
        <v>100000</v>
      </c>
      <c r="K351" s="43">
        <f t="shared" si="30"/>
        <v>100000</v>
      </c>
      <c r="M351">
        <f t="shared" si="31"/>
        <v>0</v>
      </c>
      <c r="N351" s="44"/>
      <c r="O351" s="44"/>
      <c r="P351" s="44"/>
      <c r="R351">
        <f t="shared" si="32"/>
        <v>0</v>
      </c>
    </row>
    <row r="352" spans="3:18">
      <c r="C352">
        <f>_xlfn.XLOOKUP(D352,'Liste '!$V$2:$V$168,'Liste '!$W$2:$W$168,"-",0)</f>
        <v>0</v>
      </c>
      <c r="E352">
        <f>_xlfn.XLOOKUP(D352,'Liste '!$V$2:$V$168,'Liste '!$X$2:$X$168,"-",0)</f>
        <v>0</v>
      </c>
      <c r="F352" s="3">
        <f>_xlfn.XLOOKUP(D352,'Liste '!$V$2:$V$168,'Liste '!$Y$2:$Y$168,"-",0)</f>
        <v>0</v>
      </c>
      <c r="H352" s="3">
        <f t="shared" si="35"/>
        <v>0</v>
      </c>
      <c r="I352" s="3">
        <f t="shared" si="33"/>
        <v>0</v>
      </c>
      <c r="J352" s="3">
        <f t="shared" si="34"/>
        <v>100000</v>
      </c>
      <c r="K352" s="43">
        <f t="shared" si="30"/>
        <v>100000</v>
      </c>
      <c r="M352">
        <f t="shared" si="31"/>
        <v>0</v>
      </c>
      <c r="N352" s="44"/>
      <c r="O352" s="44"/>
      <c r="P352" s="44"/>
      <c r="R352">
        <f t="shared" si="32"/>
        <v>0</v>
      </c>
    </row>
    <row r="353" spans="1:20">
      <c r="A353" s="52"/>
      <c r="B353" s="52"/>
      <c r="C353" s="52">
        <f>_xlfn.XLOOKUP(D353,'Liste '!$H$2:$H$168,'Liste '!$I$2:$I$168,"-",0)</f>
        <v>0</v>
      </c>
      <c r="D353" s="53"/>
      <c r="E353" s="54" t="s">
        <v>89</v>
      </c>
      <c r="F353" s="55">
        <f>_xlfn.XLOOKUP(D353,'Liste '!$H$2:$H$168,'Liste '!$K$2:$K$168,"-",0)</f>
        <v>0</v>
      </c>
      <c r="G353" s="52"/>
      <c r="H353" s="55">
        <f>SUM(H322:H352)</f>
        <v>0</v>
      </c>
      <c r="I353" s="55"/>
      <c r="J353" s="55"/>
      <c r="K353" s="56"/>
      <c r="L353" s="52"/>
      <c r="M353" s="52"/>
      <c r="N353" s="57"/>
      <c r="O353" s="57"/>
      <c r="P353" s="57"/>
      <c r="Q353" s="52"/>
      <c r="R353" s="52"/>
      <c r="S353" s="52"/>
      <c r="T353" s="86"/>
    </row>
    <row r="354" spans="1:20">
      <c r="C354">
        <f>_xlfn.XLOOKUP(D354,'Liste '!$V$2:$V$168,'Liste '!$W$2:$W$168,"-",0)</f>
        <v>0</v>
      </c>
      <c r="E354">
        <f>_xlfn.XLOOKUP(D354,'Liste '!$V$2:$V$168,'Liste '!$X$2:$X$168,"-",0)</f>
        <v>0</v>
      </c>
      <c r="F354" s="3">
        <f>_xlfn.XLOOKUP(D354,'Liste '!$V$2:$V$168,'Liste '!$Y$2:$Y$168,"-",0)</f>
        <v>0</v>
      </c>
      <c r="H354" s="3">
        <f t="shared" si="35"/>
        <v>0</v>
      </c>
      <c r="I354" s="3">
        <f>I352+H354</f>
        <v>0</v>
      </c>
      <c r="J354" s="3">
        <f>K352</f>
        <v>100000</v>
      </c>
      <c r="K354" s="43">
        <f t="shared" si="30"/>
        <v>100000</v>
      </c>
      <c r="M354">
        <f t="shared" si="31"/>
        <v>0</v>
      </c>
      <c r="N354" s="44"/>
      <c r="O354" s="44"/>
      <c r="P354" s="44"/>
      <c r="R354">
        <f t="shared" si="32"/>
        <v>0</v>
      </c>
    </row>
    <row r="355" spans="1:20">
      <c r="C355">
        <f>_xlfn.XLOOKUP(D355,'Liste '!$V$2:$V$168,'Liste '!$W$2:$W$168,"-",0)</f>
        <v>0</v>
      </c>
      <c r="E355">
        <f>_xlfn.XLOOKUP(D355,'Liste '!$V$2:$V$168,'Liste '!$X$2:$X$168,"-",0)</f>
        <v>0</v>
      </c>
      <c r="F355" s="3">
        <f>_xlfn.XLOOKUP(D355,'Liste '!$V$2:$V$168,'Liste '!$Y$2:$Y$168,"-",0)</f>
        <v>0</v>
      </c>
      <c r="H355" s="3">
        <f t="shared" si="35"/>
        <v>0</v>
      </c>
      <c r="I355" s="3">
        <f t="shared" si="33"/>
        <v>0</v>
      </c>
      <c r="J355" s="3">
        <f t="shared" si="34"/>
        <v>100000</v>
      </c>
      <c r="K355" s="43">
        <f t="shared" si="30"/>
        <v>100000</v>
      </c>
      <c r="M355">
        <f t="shared" si="31"/>
        <v>0</v>
      </c>
      <c r="N355" s="44"/>
      <c r="O355" s="44"/>
      <c r="P355" s="44"/>
      <c r="R355">
        <f t="shared" si="32"/>
        <v>0</v>
      </c>
    </row>
    <row r="356" spans="1:20">
      <c r="C356">
        <f>_xlfn.XLOOKUP(D356,'Liste '!$V$2:$V$168,'Liste '!$W$2:$W$168,"-",0)</f>
        <v>0</v>
      </c>
      <c r="E356">
        <f>_xlfn.XLOOKUP(D356,'Liste '!$V$2:$V$168,'Liste '!$X$2:$X$168,"-",0)</f>
        <v>0</v>
      </c>
      <c r="F356" s="3">
        <f>_xlfn.XLOOKUP(D356,'Liste '!$V$2:$V$168,'Liste '!$Y$2:$Y$168,"-",0)</f>
        <v>0</v>
      </c>
      <c r="H356" s="3">
        <f t="shared" si="35"/>
        <v>0</v>
      </c>
      <c r="I356" s="3">
        <f t="shared" si="33"/>
        <v>0</v>
      </c>
      <c r="J356" s="3">
        <f t="shared" si="34"/>
        <v>100000</v>
      </c>
      <c r="K356" s="43">
        <f t="shared" si="30"/>
        <v>100000</v>
      </c>
      <c r="M356">
        <f t="shared" si="31"/>
        <v>0</v>
      </c>
      <c r="N356" s="44"/>
      <c r="O356" s="44"/>
      <c r="P356" s="44"/>
      <c r="R356">
        <f t="shared" si="32"/>
        <v>0</v>
      </c>
    </row>
    <row r="357" spans="1:20">
      <c r="C357">
        <f>_xlfn.XLOOKUP(D357,'Liste '!$V$2:$V$168,'Liste '!$W$2:$W$168,"-",0)</f>
        <v>0</v>
      </c>
      <c r="E357">
        <f>_xlfn.XLOOKUP(D357,'Liste '!$V$2:$V$168,'Liste '!$X$2:$X$168,"-",0)</f>
        <v>0</v>
      </c>
      <c r="F357" s="3">
        <f>_xlfn.XLOOKUP(D357,'Liste '!$V$2:$V$168,'Liste '!$Y$2:$Y$168,"-",0)</f>
        <v>0</v>
      </c>
      <c r="H357" s="3">
        <f t="shared" si="35"/>
        <v>0</v>
      </c>
      <c r="I357" s="3">
        <f t="shared" si="33"/>
        <v>0</v>
      </c>
      <c r="J357" s="3">
        <f t="shared" si="34"/>
        <v>100000</v>
      </c>
      <c r="K357" s="43">
        <f t="shared" si="30"/>
        <v>100000</v>
      </c>
      <c r="M357">
        <f t="shared" si="31"/>
        <v>0</v>
      </c>
      <c r="N357" s="44"/>
      <c r="O357" s="44"/>
      <c r="P357" s="44"/>
      <c r="R357">
        <f t="shared" si="32"/>
        <v>0</v>
      </c>
    </row>
    <row r="358" spans="1:20">
      <c r="C358">
        <f>_xlfn.XLOOKUP(D358,'Liste '!$V$2:$V$168,'Liste '!$W$2:$W$168,"-",0)</f>
        <v>0</v>
      </c>
      <c r="E358">
        <f>_xlfn.XLOOKUP(D358,'Liste '!$V$2:$V$168,'Liste '!$X$2:$X$168,"-",0)</f>
        <v>0</v>
      </c>
      <c r="F358" s="3">
        <f>_xlfn.XLOOKUP(D358,'Liste '!$V$2:$V$168,'Liste '!$Y$2:$Y$168,"-",0)</f>
        <v>0</v>
      </c>
      <c r="H358" s="3">
        <f t="shared" si="35"/>
        <v>0</v>
      </c>
      <c r="I358" s="3">
        <f t="shared" si="33"/>
        <v>0</v>
      </c>
      <c r="J358" s="3">
        <f t="shared" si="34"/>
        <v>100000</v>
      </c>
      <c r="K358" s="43">
        <f t="shared" si="30"/>
        <v>100000</v>
      </c>
      <c r="M358">
        <f t="shared" si="31"/>
        <v>0</v>
      </c>
      <c r="N358" s="44"/>
      <c r="O358" s="44"/>
      <c r="P358" s="44"/>
      <c r="R358">
        <f t="shared" si="32"/>
        <v>0</v>
      </c>
    </row>
    <row r="359" spans="1:20">
      <c r="C359">
        <f>_xlfn.XLOOKUP(D359,'Liste '!$V$2:$V$168,'Liste '!$W$2:$W$168,"-",0)</f>
        <v>0</v>
      </c>
      <c r="E359">
        <f>_xlfn.XLOOKUP(D359,'Liste '!$V$2:$V$168,'Liste '!$X$2:$X$168,"-",0)</f>
        <v>0</v>
      </c>
      <c r="F359" s="3">
        <f>_xlfn.XLOOKUP(D359,'Liste '!$V$2:$V$168,'Liste '!$Y$2:$Y$168,"-",0)</f>
        <v>0</v>
      </c>
      <c r="H359" s="3">
        <f t="shared" si="35"/>
        <v>0</v>
      </c>
      <c r="I359" s="3">
        <f t="shared" si="33"/>
        <v>0</v>
      </c>
      <c r="J359" s="3">
        <f t="shared" si="34"/>
        <v>100000</v>
      </c>
      <c r="K359" s="43">
        <f t="shared" si="30"/>
        <v>100000</v>
      </c>
      <c r="M359">
        <f t="shared" si="31"/>
        <v>0</v>
      </c>
      <c r="N359" s="44"/>
      <c r="O359" s="44"/>
      <c r="P359" s="44"/>
      <c r="R359">
        <f t="shared" si="32"/>
        <v>0</v>
      </c>
    </row>
    <row r="360" spans="1:20">
      <c r="C360">
        <f>_xlfn.XLOOKUP(D360,'Liste '!$V$2:$V$168,'Liste '!$W$2:$W$168,"-",0)</f>
        <v>0</v>
      </c>
      <c r="E360">
        <f>_xlfn.XLOOKUP(D360,'Liste '!$V$2:$V$168,'Liste '!$X$2:$X$168,"-",0)</f>
        <v>0</v>
      </c>
      <c r="F360" s="3">
        <f>_xlfn.XLOOKUP(D360,'Liste '!$V$2:$V$168,'Liste '!$Y$2:$Y$168,"-",0)</f>
        <v>0</v>
      </c>
      <c r="H360" s="3">
        <f t="shared" si="35"/>
        <v>0</v>
      </c>
      <c r="I360" s="3">
        <f t="shared" si="33"/>
        <v>0</v>
      </c>
      <c r="J360" s="3">
        <f t="shared" si="34"/>
        <v>100000</v>
      </c>
      <c r="K360" s="43">
        <f t="shared" si="30"/>
        <v>100000</v>
      </c>
      <c r="M360">
        <f t="shared" si="31"/>
        <v>0</v>
      </c>
      <c r="N360" s="44"/>
      <c r="O360" s="44"/>
      <c r="P360" s="44"/>
      <c r="R360">
        <f t="shared" si="32"/>
        <v>0</v>
      </c>
    </row>
    <row r="361" spans="1:20">
      <c r="C361">
        <f>_xlfn.XLOOKUP(D361,'Liste '!$V$2:$V$168,'Liste '!$W$2:$W$168,"-",0)</f>
        <v>0</v>
      </c>
      <c r="E361">
        <f>_xlfn.XLOOKUP(D361,'Liste '!$V$2:$V$168,'Liste '!$X$2:$X$168,"-",0)</f>
        <v>0</v>
      </c>
      <c r="F361" s="3">
        <f>_xlfn.XLOOKUP(D361,'Liste '!$V$2:$V$168,'Liste '!$Y$2:$Y$168,"-",0)</f>
        <v>0</v>
      </c>
      <c r="H361" s="3">
        <f t="shared" si="35"/>
        <v>0</v>
      </c>
      <c r="I361" s="3">
        <f t="shared" si="33"/>
        <v>0</v>
      </c>
      <c r="J361" s="3">
        <f t="shared" si="34"/>
        <v>100000</v>
      </c>
      <c r="K361" s="43">
        <f t="shared" si="30"/>
        <v>100000</v>
      </c>
      <c r="M361">
        <f t="shared" si="31"/>
        <v>0</v>
      </c>
      <c r="N361" s="44"/>
      <c r="O361" s="44"/>
      <c r="P361" s="44"/>
      <c r="R361">
        <f t="shared" si="32"/>
        <v>0</v>
      </c>
    </row>
    <row r="362" spans="1:20">
      <c r="C362">
        <f>_xlfn.XLOOKUP(D362,'Liste '!$V$2:$V$168,'Liste '!$W$2:$W$168,"-",0)</f>
        <v>0</v>
      </c>
      <c r="E362">
        <f>_xlfn.XLOOKUP(D362,'Liste '!$V$2:$V$168,'Liste '!$X$2:$X$168,"-",0)</f>
        <v>0</v>
      </c>
      <c r="F362" s="3">
        <f>_xlfn.XLOOKUP(D362,'Liste '!$V$2:$V$168,'Liste '!$Y$2:$Y$168,"-",0)</f>
        <v>0</v>
      </c>
      <c r="H362" s="3">
        <f t="shared" si="35"/>
        <v>0</v>
      </c>
      <c r="I362" s="3">
        <f t="shared" si="33"/>
        <v>0</v>
      </c>
      <c r="J362" s="3">
        <f t="shared" si="34"/>
        <v>100000</v>
      </c>
      <c r="K362" s="43">
        <f t="shared" si="30"/>
        <v>100000</v>
      </c>
      <c r="M362">
        <f t="shared" si="31"/>
        <v>0</v>
      </c>
      <c r="N362" s="44"/>
      <c r="O362" s="44"/>
      <c r="P362" s="44"/>
      <c r="R362">
        <f t="shared" si="32"/>
        <v>0</v>
      </c>
    </row>
    <row r="363" spans="1:20">
      <c r="C363">
        <f>_xlfn.XLOOKUP(D363,'Liste '!$V$2:$V$168,'Liste '!$W$2:$W$168,"-",0)</f>
        <v>0</v>
      </c>
      <c r="E363">
        <f>_xlfn.XLOOKUP(D363,'Liste '!$V$2:$V$168,'Liste '!$X$2:$X$168,"-",0)</f>
        <v>0</v>
      </c>
      <c r="F363" s="3">
        <f>_xlfn.XLOOKUP(D363,'Liste '!$V$2:$V$168,'Liste '!$Y$2:$Y$168,"-",0)</f>
        <v>0</v>
      </c>
      <c r="H363" s="3">
        <f t="shared" si="35"/>
        <v>0</v>
      </c>
      <c r="I363" s="3">
        <f t="shared" si="33"/>
        <v>0</v>
      </c>
      <c r="J363" s="3">
        <f t="shared" si="34"/>
        <v>100000</v>
      </c>
      <c r="K363" s="43">
        <f t="shared" si="30"/>
        <v>100000</v>
      </c>
      <c r="M363">
        <f t="shared" si="31"/>
        <v>0</v>
      </c>
      <c r="N363" s="44"/>
      <c r="O363" s="44"/>
      <c r="P363" s="44"/>
      <c r="R363">
        <f t="shared" si="32"/>
        <v>0</v>
      </c>
    </row>
    <row r="364" spans="1:20">
      <c r="C364">
        <f>_xlfn.XLOOKUP(D364,'Liste '!$V$2:$V$168,'Liste '!$W$2:$W$168,"-",0)</f>
        <v>0</v>
      </c>
      <c r="E364">
        <f>_xlfn.XLOOKUP(D364,'Liste '!$V$2:$V$168,'Liste '!$X$2:$X$168,"-",0)</f>
        <v>0</v>
      </c>
      <c r="F364" s="3">
        <f>_xlfn.XLOOKUP(D364,'Liste '!$V$2:$V$168,'Liste '!$Y$2:$Y$168,"-",0)</f>
        <v>0</v>
      </c>
      <c r="H364" s="3">
        <f t="shared" si="35"/>
        <v>0</v>
      </c>
      <c r="I364" s="3">
        <f t="shared" si="33"/>
        <v>0</v>
      </c>
      <c r="J364" s="3">
        <f t="shared" si="34"/>
        <v>100000</v>
      </c>
      <c r="K364" s="43">
        <f t="shared" si="30"/>
        <v>100000</v>
      </c>
      <c r="M364">
        <f t="shared" si="31"/>
        <v>0</v>
      </c>
      <c r="N364" s="44"/>
      <c r="O364" s="44"/>
      <c r="P364" s="44"/>
      <c r="R364">
        <f t="shared" si="32"/>
        <v>0</v>
      </c>
    </row>
    <row r="365" spans="1:20">
      <c r="C365">
        <f>_xlfn.XLOOKUP(D365,'Liste '!$V$2:$V$168,'Liste '!$W$2:$W$168,"-",0)</f>
        <v>0</v>
      </c>
      <c r="E365">
        <f>_xlfn.XLOOKUP(D365,'Liste '!$V$2:$V$168,'Liste '!$X$2:$X$168,"-",0)</f>
        <v>0</v>
      </c>
      <c r="F365" s="3">
        <f>_xlfn.XLOOKUP(D365,'Liste '!$V$2:$V$168,'Liste '!$Y$2:$Y$168,"-",0)</f>
        <v>0</v>
      </c>
      <c r="H365" s="3">
        <f t="shared" si="35"/>
        <v>0</v>
      </c>
      <c r="I365" s="3">
        <f t="shared" si="33"/>
        <v>0</v>
      </c>
      <c r="J365" s="3">
        <f t="shared" si="34"/>
        <v>100000</v>
      </c>
      <c r="K365" s="43">
        <f t="shared" si="30"/>
        <v>100000</v>
      </c>
      <c r="M365">
        <f t="shared" si="31"/>
        <v>0</v>
      </c>
      <c r="N365" s="44"/>
      <c r="O365" s="44"/>
      <c r="P365" s="44"/>
      <c r="R365">
        <f t="shared" si="32"/>
        <v>0</v>
      </c>
    </row>
    <row r="366" spans="1:20">
      <c r="C366">
        <f>_xlfn.XLOOKUP(D366,'Liste '!$V$2:$V$168,'Liste '!$W$2:$W$168,"-",0)</f>
        <v>0</v>
      </c>
      <c r="E366">
        <f>_xlfn.XLOOKUP(D366,'Liste '!$V$2:$V$168,'Liste '!$X$2:$X$168,"-",0)</f>
        <v>0</v>
      </c>
      <c r="F366" s="3">
        <f>_xlfn.XLOOKUP(D366,'Liste '!$V$2:$V$168,'Liste '!$Y$2:$Y$168,"-",0)</f>
        <v>0</v>
      </c>
      <c r="H366" s="3">
        <f t="shared" si="35"/>
        <v>0</v>
      </c>
      <c r="I366" s="3">
        <f t="shared" si="33"/>
        <v>0</v>
      </c>
      <c r="J366" s="3">
        <f t="shared" si="34"/>
        <v>100000</v>
      </c>
      <c r="K366" s="43">
        <f t="shared" si="30"/>
        <v>100000</v>
      </c>
      <c r="M366">
        <f t="shared" si="31"/>
        <v>0</v>
      </c>
      <c r="N366" s="44"/>
      <c r="O366" s="44"/>
      <c r="P366" s="44"/>
      <c r="R366">
        <f t="shared" si="32"/>
        <v>0</v>
      </c>
    </row>
    <row r="367" spans="1:20">
      <c r="C367">
        <f>_xlfn.XLOOKUP(D367,'Liste '!$V$2:$V$168,'Liste '!$W$2:$W$168,"-",0)</f>
        <v>0</v>
      </c>
      <c r="E367">
        <f>_xlfn.XLOOKUP(D367,'Liste '!$V$2:$V$168,'Liste '!$X$2:$X$168,"-",0)</f>
        <v>0</v>
      </c>
      <c r="F367" s="3">
        <f>_xlfn.XLOOKUP(D367,'Liste '!$V$2:$V$168,'Liste '!$Y$2:$Y$168,"-",0)</f>
        <v>0</v>
      </c>
      <c r="H367" s="3">
        <f t="shared" si="35"/>
        <v>0</v>
      </c>
      <c r="I367" s="3">
        <f t="shared" si="33"/>
        <v>0</v>
      </c>
      <c r="J367" s="3">
        <f t="shared" si="34"/>
        <v>100000</v>
      </c>
      <c r="K367" s="43">
        <f t="shared" si="30"/>
        <v>100000</v>
      </c>
      <c r="M367">
        <f t="shared" si="31"/>
        <v>0</v>
      </c>
      <c r="N367" s="44"/>
      <c r="O367" s="44"/>
      <c r="P367" s="44"/>
      <c r="R367">
        <f t="shared" si="32"/>
        <v>0</v>
      </c>
    </row>
    <row r="368" spans="1:20">
      <c r="C368">
        <f>_xlfn.XLOOKUP(D368,'Liste '!$V$2:$V$168,'Liste '!$W$2:$W$168,"-",0)</f>
        <v>0</v>
      </c>
      <c r="E368">
        <f>_xlfn.XLOOKUP(D368,'Liste '!$V$2:$V$168,'Liste '!$X$2:$X$168,"-",0)</f>
        <v>0</v>
      </c>
      <c r="F368" s="3">
        <f>_xlfn.XLOOKUP(D368,'Liste '!$V$2:$V$168,'Liste '!$Y$2:$Y$168,"-",0)</f>
        <v>0</v>
      </c>
      <c r="H368" s="3">
        <f t="shared" si="35"/>
        <v>0</v>
      </c>
      <c r="I368" s="3">
        <f t="shared" si="33"/>
        <v>0</v>
      </c>
      <c r="J368" s="3">
        <f t="shared" si="34"/>
        <v>100000</v>
      </c>
      <c r="K368" s="43">
        <f t="shared" si="30"/>
        <v>100000</v>
      </c>
      <c r="M368">
        <f t="shared" si="31"/>
        <v>0</v>
      </c>
      <c r="N368" s="44"/>
      <c r="O368" s="44"/>
      <c r="P368" s="44"/>
      <c r="R368">
        <f t="shared" si="32"/>
        <v>0</v>
      </c>
    </row>
    <row r="369" spans="3:18">
      <c r="C369">
        <f>_xlfn.XLOOKUP(D369,'Liste '!$V$2:$V$168,'Liste '!$W$2:$W$168,"-",0)</f>
        <v>0</v>
      </c>
      <c r="E369">
        <f>_xlfn.XLOOKUP(D369,'Liste '!$V$2:$V$168,'Liste '!$X$2:$X$168,"-",0)</f>
        <v>0</v>
      </c>
      <c r="F369" s="3">
        <f>_xlfn.XLOOKUP(D369,'Liste '!$V$2:$V$168,'Liste '!$Y$2:$Y$168,"-",0)</f>
        <v>0</v>
      </c>
      <c r="H369" s="3">
        <f t="shared" si="35"/>
        <v>0</v>
      </c>
      <c r="I369" s="3">
        <f t="shared" si="33"/>
        <v>0</v>
      </c>
      <c r="J369" s="3">
        <f t="shared" si="34"/>
        <v>100000</v>
      </c>
      <c r="K369" s="43">
        <f t="shared" si="30"/>
        <v>100000</v>
      </c>
      <c r="M369">
        <f t="shared" si="31"/>
        <v>0</v>
      </c>
      <c r="N369" s="44"/>
      <c r="O369" s="44"/>
      <c r="P369" s="44"/>
      <c r="R369">
        <f t="shared" si="32"/>
        <v>0</v>
      </c>
    </row>
    <row r="370" spans="3:18">
      <c r="C370">
        <f>_xlfn.XLOOKUP(D370,'Liste '!$V$2:$V$168,'Liste '!$W$2:$W$168,"-",0)</f>
        <v>0</v>
      </c>
      <c r="E370">
        <f>_xlfn.XLOOKUP(D370,'Liste '!$V$2:$V$168,'Liste '!$X$2:$X$168,"-",0)</f>
        <v>0</v>
      </c>
      <c r="F370" s="3">
        <f>_xlfn.XLOOKUP(D370,'Liste '!$V$2:$V$168,'Liste '!$Y$2:$Y$168,"-",0)</f>
        <v>0</v>
      </c>
      <c r="H370" s="3">
        <f t="shared" si="35"/>
        <v>0</v>
      </c>
      <c r="I370" s="3">
        <f t="shared" si="33"/>
        <v>0</v>
      </c>
      <c r="J370" s="3">
        <f t="shared" si="34"/>
        <v>100000</v>
      </c>
      <c r="K370" s="43">
        <f t="shared" si="30"/>
        <v>100000</v>
      </c>
      <c r="M370">
        <f t="shared" si="31"/>
        <v>0</v>
      </c>
      <c r="N370" s="44"/>
      <c r="O370" s="44"/>
      <c r="P370" s="44"/>
      <c r="R370">
        <f t="shared" si="32"/>
        <v>0</v>
      </c>
    </row>
    <row r="371" spans="3:18">
      <c r="C371">
        <f>_xlfn.XLOOKUP(D371,'Liste '!$V$2:$V$168,'Liste '!$W$2:$W$168,"-",0)</f>
        <v>0</v>
      </c>
      <c r="E371">
        <f>_xlfn.XLOOKUP(D371,'Liste '!$V$2:$V$168,'Liste '!$X$2:$X$168,"-",0)</f>
        <v>0</v>
      </c>
      <c r="F371" s="3">
        <f>_xlfn.XLOOKUP(D371,'Liste '!$V$2:$V$168,'Liste '!$Y$2:$Y$168,"-",0)</f>
        <v>0</v>
      </c>
      <c r="H371" s="3">
        <f t="shared" si="35"/>
        <v>0</v>
      </c>
      <c r="I371" s="3">
        <f t="shared" si="33"/>
        <v>0</v>
      </c>
      <c r="J371" s="3">
        <f t="shared" si="34"/>
        <v>100000</v>
      </c>
      <c r="K371" s="43">
        <f t="shared" si="30"/>
        <v>100000</v>
      </c>
      <c r="M371">
        <f t="shared" si="31"/>
        <v>0</v>
      </c>
      <c r="N371" s="44"/>
      <c r="O371" s="44"/>
      <c r="P371" s="44"/>
      <c r="R371">
        <f t="shared" si="32"/>
        <v>0</v>
      </c>
    </row>
    <row r="372" spans="3:18">
      <c r="C372">
        <f>_xlfn.XLOOKUP(D372,'Liste '!$V$2:$V$168,'Liste '!$W$2:$W$168,"-",0)</f>
        <v>0</v>
      </c>
      <c r="E372">
        <f>_xlfn.XLOOKUP(D372,'Liste '!$V$2:$V$168,'Liste '!$X$2:$X$168,"-",0)</f>
        <v>0</v>
      </c>
      <c r="F372" s="3">
        <f>_xlfn.XLOOKUP(D372,'Liste '!$V$2:$V$168,'Liste '!$Y$2:$Y$168,"-",0)</f>
        <v>0</v>
      </c>
      <c r="H372" s="3">
        <f t="shared" si="35"/>
        <v>0</v>
      </c>
      <c r="I372" s="3">
        <f t="shared" si="33"/>
        <v>0</v>
      </c>
      <c r="J372" s="3">
        <f t="shared" si="34"/>
        <v>100000</v>
      </c>
      <c r="K372" s="43">
        <f t="shared" si="30"/>
        <v>100000</v>
      </c>
      <c r="M372">
        <f t="shared" si="31"/>
        <v>0</v>
      </c>
      <c r="N372" s="44"/>
      <c r="O372" s="44"/>
      <c r="P372" s="44"/>
      <c r="R372">
        <f t="shared" si="32"/>
        <v>0</v>
      </c>
    </row>
    <row r="373" spans="3:18">
      <c r="C373">
        <f>_xlfn.XLOOKUP(D373,'Liste '!$V$2:$V$168,'Liste '!$W$2:$W$168,"-",0)</f>
        <v>0</v>
      </c>
      <c r="E373">
        <f>_xlfn.XLOOKUP(D373,'Liste '!$V$2:$V$168,'Liste '!$X$2:$X$168,"-",0)</f>
        <v>0</v>
      </c>
      <c r="F373" s="3">
        <f>_xlfn.XLOOKUP(D373,'Liste '!$V$2:$V$168,'Liste '!$Y$2:$Y$168,"-",0)</f>
        <v>0</v>
      </c>
      <c r="H373" s="3">
        <f t="shared" si="35"/>
        <v>0</v>
      </c>
      <c r="I373" s="3">
        <f t="shared" si="33"/>
        <v>0</v>
      </c>
      <c r="J373" s="3">
        <f t="shared" si="34"/>
        <v>100000</v>
      </c>
      <c r="K373" s="43">
        <f t="shared" si="30"/>
        <v>100000</v>
      </c>
      <c r="M373">
        <f t="shared" si="31"/>
        <v>0</v>
      </c>
      <c r="N373" s="44"/>
      <c r="O373" s="44"/>
      <c r="P373" s="44"/>
      <c r="R373">
        <f t="shared" si="32"/>
        <v>0</v>
      </c>
    </row>
    <row r="374" spans="3:18">
      <c r="C374">
        <f>_xlfn.XLOOKUP(D374,'Liste '!$V$2:$V$168,'Liste '!$W$2:$W$168,"-",0)</f>
        <v>0</v>
      </c>
      <c r="E374">
        <f>_xlfn.XLOOKUP(D374,'Liste '!$V$2:$V$168,'Liste '!$X$2:$X$168,"-",0)</f>
        <v>0</v>
      </c>
      <c r="F374" s="3">
        <f>_xlfn.XLOOKUP(D374,'Liste '!$V$2:$V$168,'Liste '!$Y$2:$Y$168,"-",0)</f>
        <v>0</v>
      </c>
      <c r="H374" s="3">
        <f t="shared" si="35"/>
        <v>0</v>
      </c>
      <c r="I374" s="3">
        <f t="shared" si="33"/>
        <v>0</v>
      </c>
      <c r="J374" s="3">
        <f t="shared" si="34"/>
        <v>100000</v>
      </c>
      <c r="K374" s="43">
        <f t="shared" si="30"/>
        <v>100000</v>
      </c>
      <c r="M374">
        <f t="shared" si="31"/>
        <v>0</v>
      </c>
      <c r="N374" s="44"/>
      <c r="O374" s="44"/>
      <c r="P374" s="44"/>
      <c r="R374">
        <f t="shared" si="32"/>
        <v>0</v>
      </c>
    </row>
    <row r="375" spans="3:18">
      <c r="C375">
        <f>_xlfn.XLOOKUP(D375,'Liste '!$V$2:$V$168,'Liste '!$W$2:$W$168,"-",0)</f>
        <v>0</v>
      </c>
      <c r="E375">
        <f>_xlfn.XLOOKUP(D375,'Liste '!$V$2:$V$168,'Liste '!$X$2:$X$168,"-",0)</f>
        <v>0</v>
      </c>
      <c r="F375" s="3">
        <f>_xlfn.XLOOKUP(D375,'Liste '!$V$2:$V$168,'Liste '!$Y$2:$Y$168,"-",0)</f>
        <v>0</v>
      </c>
      <c r="H375" s="3">
        <f t="shared" si="35"/>
        <v>0</v>
      </c>
      <c r="I375" s="3">
        <f t="shared" si="33"/>
        <v>0</v>
      </c>
      <c r="J375" s="3">
        <f t="shared" si="34"/>
        <v>100000</v>
      </c>
      <c r="K375" s="43">
        <f t="shared" si="30"/>
        <v>100000</v>
      </c>
      <c r="M375">
        <f t="shared" si="31"/>
        <v>0</v>
      </c>
      <c r="N375" s="44"/>
      <c r="O375" s="44"/>
      <c r="P375" s="44"/>
      <c r="R375">
        <f t="shared" si="32"/>
        <v>0</v>
      </c>
    </row>
    <row r="376" spans="3:18">
      <c r="C376">
        <f>_xlfn.XLOOKUP(D376,'Liste '!$V$2:$V$168,'Liste '!$W$2:$W$168,"-",0)</f>
        <v>0</v>
      </c>
      <c r="E376">
        <f>_xlfn.XLOOKUP(D376,'Liste '!$V$2:$V$168,'Liste '!$X$2:$X$168,"-",0)</f>
        <v>0</v>
      </c>
      <c r="F376" s="3">
        <f>_xlfn.XLOOKUP(D376,'Liste '!$V$2:$V$168,'Liste '!$Y$2:$Y$168,"-",0)</f>
        <v>0</v>
      </c>
      <c r="H376" s="3">
        <f t="shared" si="35"/>
        <v>0</v>
      </c>
      <c r="I376" s="3">
        <f t="shared" si="33"/>
        <v>0</v>
      </c>
      <c r="J376" s="3">
        <f t="shared" si="34"/>
        <v>100000</v>
      </c>
      <c r="K376" s="43">
        <f t="shared" si="30"/>
        <v>100000</v>
      </c>
      <c r="M376">
        <f t="shared" si="31"/>
        <v>0</v>
      </c>
      <c r="N376" s="44"/>
      <c r="O376" s="44"/>
      <c r="P376" s="44"/>
      <c r="R376">
        <f t="shared" si="32"/>
        <v>0</v>
      </c>
    </row>
    <row r="377" spans="3:18">
      <c r="C377">
        <f>_xlfn.XLOOKUP(D377,'Liste '!$V$2:$V$168,'Liste '!$W$2:$W$168,"-",0)</f>
        <v>0</v>
      </c>
      <c r="E377">
        <f>_xlfn.XLOOKUP(D377,'Liste '!$V$2:$V$168,'Liste '!$X$2:$X$168,"-",0)</f>
        <v>0</v>
      </c>
      <c r="F377" s="3">
        <f>_xlfn.XLOOKUP(D377,'Liste '!$V$2:$V$168,'Liste '!$Y$2:$Y$168,"-",0)</f>
        <v>0</v>
      </c>
      <c r="H377" s="3">
        <f t="shared" si="35"/>
        <v>0</v>
      </c>
      <c r="I377" s="3">
        <f t="shared" si="33"/>
        <v>0</v>
      </c>
      <c r="J377" s="3">
        <f t="shared" si="34"/>
        <v>100000</v>
      </c>
      <c r="K377" s="43">
        <f t="shared" si="30"/>
        <v>100000</v>
      </c>
      <c r="M377">
        <f t="shared" si="31"/>
        <v>0</v>
      </c>
      <c r="N377" s="44"/>
      <c r="O377" s="44"/>
      <c r="P377" s="44"/>
      <c r="R377">
        <f t="shared" si="32"/>
        <v>0</v>
      </c>
    </row>
    <row r="378" spans="3:18">
      <c r="C378">
        <f>_xlfn.XLOOKUP(D378,'Liste '!$V$2:$V$168,'Liste '!$W$2:$W$168,"-",0)</f>
        <v>0</v>
      </c>
      <c r="E378">
        <f>_xlfn.XLOOKUP(D378,'Liste '!$V$2:$V$168,'Liste '!$X$2:$X$168,"-",0)</f>
        <v>0</v>
      </c>
      <c r="F378" s="3">
        <f>_xlfn.XLOOKUP(D378,'Liste '!$V$2:$V$168,'Liste '!$Y$2:$Y$168,"-",0)</f>
        <v>0</v>
      </c>
      <c r="H378" s="3">
        <f t="shared" si="35"/>
        <v>0</v>
      </c>
      <c r="I378" s="3">
        <f t="shared" si="33"/>
        <v>0</v>
      </c>
      <c r="J378" s="3">
        <f t="shared" si="34"/>
        <v>100000</v>
      </c>
      <c r="K378" s="43">
        <f t="shared" si="30"/>
        <v>100000</v>
      </c>
      <c r="M378">
        <f t="shared" si="31"/>
        <v>0</v>
      </c>
      <c r="N378" s="44"/>
      <c r="O378" s="44"/>
      <c r="P378" s="44"/>
      <c r="R378">
        <f t="shared" si="32"/>
        <v>0</v>
      </c>
    </row>
    <row r="379" spans="3:18">
      <c r="C379">
        <f>_xlfn.XLOOKUP(D379,'Liste '!$V$2:$V$168,'Liste '!$W$2:$W$168,"-",0)</f>
        <v>0</v>
      </c>
      <c r="E379">
        <f>_xlfn.XLOOKUP(D379,'Liste '!$V$2:$V$168,'Liste '!$X$2:$X$168,"-",0)</f>
        <v>0</v>
      </c>
      <c r="F379" s="3">
        <f>_xlfn.XLOOKUP(D379,'Liste '!$V$2:$V$168,'Liste '!$Y$2:$Y$168,"-",0)</f>
        <v>0</v>
      </c>
      <c r="H379" s="3">
        <f t="shared" si="35"/>
        <v>0</v>
      </c>
      <c r="I379" s="3">
        <f t="shared" si="33"/>
        <v>0</v>
      </c>
      <c r="J379" s="3">
        <f t="shared" si="34"/>
        <v>100000</v>
      </c>
      <c r="K379" s="43">
        <f t="shared" si="30"/>
        <v>100000</v>
      </c>
      <c r="M379">
        <f t="shared" si="31"/>
        <v>0</v>
      </c>
      <c r="N379" s="44"/>
      <c r="O379" s="44"/>
      <c r="P379" s="44"/>
      <c r="R379">
        <f t="shared" si="32"/>
        <v>0</v>
      </c>
    </row>
    <row r="380" spans="3:18">
      <c r="C380">
        <f>_xlfn.XLOOKUP(D380,'Liste '!$V$2:$V$168,'Liste '!$W$2:$W$168,"-",0)</f>
        <v>0</v>
      </c>
      <c r="E380">
        <f>_xlfn.XLOOKUP(D380,'Liste '!$V$2:$V$168,'Liste '!$X$2:$X$168,"-",0)</f>
        <v>0</v>
      </c>
      <c r="F380" s="3">
        <f>_xlfn.XLOOKUP(D380,'Liste '!$V$2:$V$168,'Liste '!$Y$2:$Y$168,"-",0)</f>
        <v>0</v>
      </c>
      <c r="H380" s="3">
        <f t="shared" si="35"/>
        <v>0</v>
      </c>
      <c r="I380" s="3">
        <f t="shared" si="33"/>
        <v>0</v>
      </c>
      <c r="J380" s="3">
        <f t="shared" si="34"/>
        <v>100000</v>
      </c>
      <c r="K380" s="43">
        <f t="shared" si="30"/>
        <v>100000</v>
      </c>
      <c r="M380">
        <f t="shared" si="31"/>
        <v>0</v>
      </c>
      <c r="N380" s="44"/>
      <c r="O380" s="44"/>
      <c r="P380" s="44"/>
      <c r="R380">
        <f t="shared" si="32"/>
        <v>0</v>
      </c>
    </row>
    <row r="381" spans="3:18">
      <c r="C381">
        <f>_xlfn.XLOOKUP(D381,'Liste '!$V$2:$V$168,'Liste '!$W$2:$W$168,"-",0)</f>
        <v>0</v>
      </c>
      <c r="E381">
        <f>_xlfn.XLOOKUP(D381,'Liste '!$V$2:$V$168,'Liste '!$X$2:$X$168,"-",0)</f>
        <v>0</v>
      </c>
      <c r="F381" s="3">
        <f>_xlfn.XLOOKUP(D381,'Liste '!$V$2:$V$168,'Liste '!$Y$2:$Y$168,"-",0)</f>
        <v>0</v>
      </c>
      <c r="H381" s="3">
        <f t="shared" si="35"/>
        <v>0</v>
      </c>
      <c r="I381" s="3">
        <f t="shared" si="33"/>
        <v>0</v>
      </c>
      <c r="J381" s="3">
        <f t="shared" si="34"/>
        <v>100000</v>
      </c>
      <c r="K381" s="43">
        <f t="shared" si="30"/>
        <v>100000</v>
      </c>
      <c r="M381">
        <f t="shared" si="31"/>
        <v>0</v>
      </c>
      <c r="N381" s="44"/>
      <c r="O381" s="44"/>
      <c r="P381" s="44"/>
      <c r="R381">
        <f t="shared" si="32"/>
        <v>0</v>
      </c>
    </row>
    <row r="382" spans="3:18">
      <c r="C382">
        <f>_xlfn.XLOOKUP(D382,'Liste '!$V$2:$V$168,'Liste '!$W$2:$W$168,"-",0)</f>
        <v>0</v>
      </c>
      <c r="E382">
        <f>_xlfn.XLOOKUP(D382,'Liste '!$V$2:$V$168,'Liste '!$X$2:$X$168,"-",0)</f>
        <v>0</v>
      </c>
      <c r="F382" s="3">
        <f>_xlfn.XLOOKUP(D382,'Liste '!$V$2:$V$168,'Liste '!$Y$2:$Y$168,"-",0)</f>
        <v>0</v>
      </c>
      <c r="H382" s="3">
        <f t="shared" si="35"/>
        <v>0</v>
      </c>
      <c r="I382" s="3">
        <f t="shared" si="33"/>
        <v>0</v>
      </c>
      <c r="J382" s="3">
        <f t="shared" si="34"/>
        <v>100000</v>
      </c>
      <c r="K382" s="43">
        <f t="shared" si="30"/>
        <v>100000</v>
      </c>
      <c r="M382">
        <f t="shared" si="31"/>
        <v>0</v>
      </c>
      <c r="N382" s="44"/>
      <c r="O382" s="44"/>
      <c r="P382" s="44"/>
      <c r="R382">
        <f t="shared" si="32"/>
        <v>0</v>
      </c>
    </row>
    <row r="383" spans="3:18">
      <c r="C383">
        <f>_xlfn.XLOOKUP(D383,'Liste '!$V$2:$V$168,'Liste '!$W$2:$W$168,"-",0)</f>
        <v>0</v>
      </c>
      <c r="E383">
        <f>_xlfn.XLOOKUP(D383,'Liste '!$V$2:$V$168,'Liste '!$X$2:$X$168,"-",0)</f>
        <v>0</v>
      </c>
      <c r="F383" s="3">
        <f>_xlfn.XLOOKUP(D383,'Liste '!$V$2:$V$168,'Liste '!$Y$2:$Y$168,"-",0)</f>
        <v>0</v>
      </c>
      <c r="H383" s="3">
        <f>$F$2*$G$2</f>
        <v>0</v>
      </c>
      <c r="I383" s="3">
        <f>I382+H383</f>
        <v>0</v>
      </c>
      <c r="J383" s="3">
        <f t="shared" si="34"/>
        <v>100000</v>
      </c>
      <c r="K383" s="43">
        <f>J383-I383</f>
        <v>100000</v>
      </c>
      <c r="M383">
        <f>L383-G383</f>
        <v>0</v>
      </c>
      <c r="N383" s="44"/>
      <c r="O383" s="44"/>
      <c r="P383" s="44"/>
      <c r="R383">
        <f>N383-O383</f>
        <v>0</v>
      </c>
    </row>
    <row r="384" spans="3:18">
      <c r="C384">
        <f>_xlfn.XLOOKUP(D384,'Liste '!$V$2:$V$168,'Liste '!$W$2:$W$168,"-",0)</f>
        <v>0</v>
      </c>
      <c r="E384">
        <f>_xlfn.XLOOKUP(D384,'Liste '!$V$2:$V$168,'Liste '!$X$2:$X$168,"-",0)</f>
        <v>0</v>
      </c>
      <c r="F384" s="3">
        <f>_xlfn.XLOOKUP(D384,'Liste '!$V$2:$V$168,'Liste '!$Y$2:$Y$168,"-",0)</f>
        <v>0</v>
      </c>
      <c r="H384" s="3">
        <f t="shared" si="35"/>
        <v>0</v>
      </c>
      <c r="I384" s="3">
        <f>I382+H384</f>
        <v>0</v>
      </c>
      <c r="J384" s="3">
        <f>K382</f>
        <v>100000</v>
      </c>
      <c r="K384" s="43">
        <f t="shared" si="30"/>
        <v>100000</v>
      </c>
      <c r="M384">
        <f t="shared" si="31"/>
        <v>0</v>
      </c>
      <c r="N384" s="44"/>
      <c r="O384" s="44"/>
      <c r="P384" s="44"/>
      <c r="R384">
        <f t="shared" si="32"/>
        <v>0</v>
      </c>
    </row>
    <row r="385" spans="1:20">
      <c r="A385" s="52"/>
      <c r="B385" s="52"/>
      <c r="C385" s="52">
        <f>_xlfn.XLOOKUP(D385,'Liste '!$H$2:$H$168,'Liste '!$I$2:$I$168,"-",0)</f>
        <v>0</v>
      </c>
      <c r="D385" s="53"/>
      <c r="E385" s="54" t="s">
        <v>90</v>
      </c>
      <c r="F385" s="55">
        <f>_xlfn.XLOOKUP(D385,'Liste '!$H$2:$H$168,'Liste '!$K$2:$K$168,"-",0)</f>
        <v>0</v>
      </c>
      <c r="G385" s="52"/>
      <c r="H385" s="55">
        <f>SUM(H354:H384)</f>
        <v>0</v>
      </c>
      <c r="I385" s="55"/>
      <c r="J385" s="55"/>
      <c r="K385" s="56"/>
      <c r="L385" s="52"/>
      <c r="M385" s="52"/>
      <c r="N385" s="57"/>
      <c r="O385" s="57"/>
      <c r="P385" s="57"/>
      <c r="Q385" s="52"/>
      <c r="R385" s="52"/>
      <c r="S385" s="52"/>
      <c r="T385" s="86"/>
    </row>
    <row r="386" spans="1:20">
      <c r="C386">
        <f>_xlfn.XLOOKUP(D386,'Liste '!$H$2:$H$168,'Liste '!$I$2:$I$168,"-",0)</f>
        <v>0</v>
      </c>
      <c r="D386" s="25"/>
      <c r="E386">
        <f>_xlfn.XLOOKUP(D386,'Liste '!$H$2:$H$168,'Liste '!$J$2:$J$168,"-",0)</f>
        <v>0</v>
      </c>
      <c r="F386" s="3">
        <f>_xlfn.XLOOKUP(D386,'Liste '!$H$2:$H$168,'Liste '!$K$2:$K$168,"-",0)</f>
        <v>0</v>
      </c>
      <c r="H386" s="3">
        <f t="shared" ref="H386" si="36">$F$2*$G$2</f>
        <v>0</v>
      </c>
      <c r="I386" s="3">
        <f t="shared" si="33"/>
        <v>0</v>
      </c>
      <c r="J386" s="3">
        <f t="shared" si="34"/>
        <v>0</v>
      </c>
      <c r="K386" s="43">
        <f t="shared" si="30"/>
        <v>0</v>
      </c>
      <c r="M386">
        <f t="shared" si="31"/>
        <v>0</v>
      </c>
      <c r="N386" s="44"/>
      <c r="O386" s="44"/>
      <c r="P386" s="44"/>
      <c r="R386">
        <f t="shared" si="32"/>
        <v>0</v>
      </c>
    </row>
  </sheetData>
  <conditionalFormatting sqref="A2:T386">
    <cfRule type="expression" dxfId="78" priority="9">
      <formula>$Q2="Annulé"</formula>
    </cfRule>
  </conditionalFormatting>
  <conditionalFormatting sqref="A2:T386">
    <cfRule type="expression" dxfId="77" priority="8">
      <formula>$Q2="Complet"</formula>
    </cfRule>
  </conditionalFormatting>
  <conditionalFormatting sqref="A2:T386">
    <cfRule type="expression" dxfId="76" priority="7">
      <formula>$Q2="Partiel"</formula>
    </cfRule>
  </conditionalFormatting>
  <conditionalFormatting sqref="A2:T386">
    <cfRule type="expression" dxfId="75" priority="6">
      <formula>$Q2="Litige"</formula>
    </cfRule>
  </conditionalFormatting>
  <conditionalFormatting sqref="A2:T386">
    <cfRule type="expression" dxfId="74" priority="5">
      <formula>$Q2="Erreur"</formula>
    </cfRule>
  </conditionalFormatting>
  <conditionalFormatting sqref="A2:T386">
    <cfRule type="expression" dxfId="73" priority="4">
      <formula>$Q2="A RELANCER"</formula>
    </cfRule>
  </conditionalFormatting>
  <conditionalFormatting sqref="A2:T386">
    <cfRule type="expression" dxfId="72" priority="3">
      <formula>$Q2="Relance faite"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promptTitle="Statut" xr:uid="{347075D3-01DF-4D78-BDBC-DB51B29B8C33}">
          <x14:formula1>
            <xm:f>'Liste '!$AC$2:$AC$8</xm:f>
          </x14:formula1>
          <xm:sqref>Q2:Q32 Q34:Q64 Q66:Q96 Q98:Q128 Q130:Q160 Q162:Q192 Q194:Q224 Q226:Q256 Q258:Q288 Q290:Q320 Q322:Q352 Q354:Q384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1CBD5-10F6-4586-B877-70EB6F1E14E8}">
  <sheetPr>
    <tabColor theme="9" tint="0.79998168889431442"/>
  </sheetPr>
  <dimension ref="A1:K55"/>
  <sheetViews>
    <sheetView workbookViewId="0">
      <selection activeCell="K20" sqref="K20"/>
    </sheetView>
  </sheetViews>
  <sheetFormatPr defaultColWidth="8.7109375" defaultRowHeight="15"/>
  <cols>
    <col min="1" max="1" width="15.7109375" customWidth="1"/>
    <col min="2" max="2" width="18.28515625" customWidth="1"/>
    <col min="3" max="3" width="15.42578125" customWidth="1"/>
    <col min="4" max="4" width="64.5703125" customWidth="1"/>
    <col min="5" max="5" width="24" customWidth="1"/>
    <col min="6" max="6" width="14.140625" customWidth="1"/>
    <col min="7" max="8" width="11.85546875" style="3" bestFit="1" customWidth="1"/>
    <col min="9" max="9" width="25.5703125" customWidth="1"/>
    <col min="10" max="10" width="66.28515625" customWidth="1"/>
    <col min="11" max="11" width="26.42578125" style="3" customWidth="1"/>
  </cols>
  <sheetData>
    <row r="1" spans="1:11">
      <c r="A1" s="105" t="s">
        <v>97</v>
      </c>
      <c r="B1" s="105"/>
      <c r="C1" s="105"/>
      <c r="D1" s="105"/>
      <c r="E1" s="105"/>
      <c r="F1" s="105"/>
      <c r="G1" s="105"/>
      <c r="H1" s="105"/>
      <c r="I1" s="105"/>
      <c r="J1" s="105"/>
    </row>
    <row r="2" spans="1:11">
      <c r="A2" s="105"/>
      <c r="B2" s="105"/>
      <c r="C2" s="105"/>
      <c r="D2" s="105"/>
      <c r="E2" s="105"/>
      <c r="F2" s="105"/>
      <c r="G2" s="105"/>
      <c r="H2" s="105"/>
      <c r="I2" s="105"/>
      <c r="J2" s="105"/>
    </row>
    <row r="3" spans="1:11">
      <c r="A3" s="105"/>
      <c r="B3" s="105"/>
      <c r="C3" s="105"/>
      <c r="D3" s="105"/>
      <c r="E3" s="105"/>
      <c r="F3" s="105"/>
      <c r="G3" s="105"/>
      <c r="H3" s="105"/>
      <c r="I3" s="105"/>
      <c r="J3" s="105"/>
    </row>
    <row r="4" spans="1:11">
      <c r="A4" s="105"/>
      <c r="B4" s="105"/>
      <c r="C4" s="105"/>
      <c r="D4" s="105"/>
      <c r="E4" s="105"/>
      <c r="F4" s="105"/>
      <c r="G4" s="105"/>
      <c r="H4" s="105"/>
      <c r="I4" s="105"/>
      <c r="J4" s="105"/>
    </row>
    <row r="5" spans="1:11">
      <c r="A5" s="105"/>
      <c r="B5" s="105"/>
      <c r="C5" s="105"/>
      <c r="D5" s="105"/>
      <c r="E5" s="105"/>
      <c r="F5" s="105"/>
      <c r="G5" s="105"/>
      <c r="H5" s="105"/>
      <c r="I5" s="105"/>
      <c r="J5" s="105"/>
    </row>
    <row r="7" spans="1:11">
      <c r="A7" s="15" t="s">
        <v>65</v>
      </c>
      <c r="B7" s="15" t="s">
        <v>5</v>
      </c>
      <c r="C7" s="15" t="s">
        <v>35</v>
      </c>
      <c r="D7" s="15" t="s">
        <v>66</v>
      </c>
      <c r="E7" s="15" t="s">
        <v>67</v>
      </c>
      <c r="F7" s="15" t="s">
        <v>38</v>
      </c>
      <c r="G7" s="33" t="s">
        <v>68</v>
      </c>
      <c r="H7" s="33" t="s">
        <v>69</v>
      </c>
      <c r="I7" s="15" t="s">
        <v>70</v>
      </c>
      <c r="J7" s="34" t="s">
        <v>93</v>
      </c>
      <c r="K7" s="33" t="s">
        <v>71</v>
      </c>
    </row>
    <row r="8" spans="1:11">
      <c r="A8" s="15"/>
      <c r="B8" s="15"/>
      <c r="C8" s="15"/>
      <c r="D8" s="15"/>
      <c r="E8" s="34"/>
      <c r="F8" s="34"/>
      <c r="G8" s="16"/>
      <c r="H8" s="16">
        <f t="shared" ref="H8:H55" si="0">G8*F8</f>
        <v>0</v>
      </c>
      <c r="I8" s="34"/>
      <c r="J8" s="34"/>
      <c r="K8" s="16"/>
    </row>
    <row r="9" spans="1:11">
      <c r="A9" s="15"/>
      <c r="B9" s="15"/>
      <c r="C9" s="15"/>
      <c r="E9" s="34"/>
      <c r="F9" s="34"/>
      <c r="G9" s="17"/>
      <c r="H9" s="16">
        <f t="shared" si="0"/>
        <v>0</v>
      </c>
      <c r="I9" s="34"/>
      <c r="J9" s="34"/>
      <c r="K9" s="16"/>
    </row>
    <row r="10" spans="1:11">
      <c r="A10" s="15"/>
      <c r="B10" s="15"/>
      <c r="C10" s="15"/>
      <c r="E10" s="34"/>
      <c r="F10" s="34"/>
      <c r="G10" s="16"/>
      <c r="H10" s="16">
        <f t="shared" si="0"/>
        <v>0</v>
      </c>
      <c r="I10" s="34"/>
      <c r="J10" s="34"/>
      <c r="K10" s="16"/>
    </row>
    <row r="11" spans="1:11">
      <c r="A11" s="38"/>
      <c r="B11" s="38"/>
      <c r="C11" s="38"/>
      <c r="D11" s="38"/>
      <c r="E11" s="34"/>
      <c r="F11" s="34"/>
      <c r="G11" s="16"/>
      <c r="H11" s="16">
        <f>G11*F11</f>
        <v>0</v>
      </c>
      <c r="I11" s="34"/>
      <c r="J11" s="34"/>
      <c r="K11" s="16"/>
    </row>
    <row r="12" spans="1:11">
      <c r="A12" s="15"/>
      <c r="B12" s="15"/>
      <c r="C12" s="15"/>
      <c r="E12" s="34"/>
      <c r="F12" s="34"/>
      <c r="G12" s="16"/>
      <c r="H12" s="16">
        <f t="shared" si="0"/>
        <v>0</v>
      </c>
      <c r="I12" s="34"/>
      <c r="J12" s="34"/>
      <c r="K12" s="16"/>
    </row>
    <row r="13" spans="1:11">
      <c r="A13" s="15"/>
      <c r="B13" s="15"/>
      <c r="C13" s="15"/>
      <c r="E13" s="34"/>
      <c r="F13" s="34"/>
      <c r="G13" s="16"/>
      <c r="H13" s="16">
        <f t="shared" si="0"/>
        <v>0</v>
      </c>
      <c r="I13" s="34"/>
      <c r="J13" s="34"/>
      <c r="K13" s="16"/>
    </row>
    <row r="14" spans="1:11">
      <c r="A14" s="15"/>
      <c r="B14" s="15"/>
      <c r="C14" s="15"/>
      <c r="E14" s="34"/>
      <c r="F14" s="34"/>
      <c r="G14" s="16"/>
      <c r="H14" s="16">
        <f t="shared" si="0"/>
        <v>0</v>
      </c>
      <c r="I14" s="34"/>
      <c r="J14" s="34"/>
      <c r="K14" s="16"/>
    </row>
    <row r="15" spans="1:11">
      <c r="A15" s="15"/>
      <c r="B15" s="15"/>
      <c r="C15" s="15"/>
      <c r="E15" s="34"/>
      <c r="F15" s="34"/>
      <c r="G15" s="16"/>
      <c r="H15" s="16">
        <f t="shared" si="0"/>
        <v>0</v>
      </c>
      <c r="I15" s="34"/>
      <c r="J15" s="34"/>
      <c r="K15" s="16"/>
    </row>
    <row r="16" spans="1:11">
      <c r="A16" s="15"/>
      <c r="B16" s="15"/>
      <c r="C16" s="15"/>
      <c r="E16" s="34"/>
      <c r="F16" s="34"/>
      <c r="G16" s="16"/>
      <c r="H16" s="16">
        <f t="shared" si="0"/>
        <v>0</v>
      </c>
      <c r="I16" s="34"/>
      <c r="J16" s="34"/>
      <c r="K16" s="16"/>
    </row>
    <row r="17" spans="1:11">
      <c r="A17" s="15"/>
      <c r="B17" s="15"/>
      <c r="C17" s="15"/>
      <c r="E17" s="34"/>
      <c r="F17" s="34"/>
      <c r="G17" s="16"/>
      <c r="H17" s="16">
        <f t="shared" si="0"/>
        <v>0</v>
      </c>
      <c r="I17" s="34"/>
      <c r="J17" s="34"/>
      <c r="K17" s="16"/>
    </row>
    <row r="18" spans="1:11">
      <c r="A18" s="15"/>
      <c r="B18" s="15"/>
      <c r="C18" s="15"/>
      <c r="E18" s="34"/>
      <c r="F18" s="34"/>
      <c r="G18" s="16"/>
      <c r="H18" s="16">
        <f t="shared" si="0"/>
        <v>0</v>
      </c>
      <c r="I18" s="34"/>
      <c r="J18" s="34"/>
      <c r="K18" s="16"/>
    </row>
    <row r="19" spans="1:11">
      <c r="A19" s="38"/>
      <c r="B19" s="15"/>
      <c r="C19" s="15"/>
      <c r="E19" s="34"/>
      <c r="F19" s="34"/>
      <c r="G19" s="16"/>
      <c r="H19" s="16">
        <f t="shared" si="0"/>
        <v>0</v>
      </c>
      <c r="I19" s="34"/>
      <c r="J19" s="34"/>
      <c r="K19" s="16"/>
    </row>
    <row r="20" spans="1:11">
      <c r="A20" s="38"/>
      <c r="B20" s="38"/>
      <c r="C20" s="38"/>
      <c r="D20" s="18"/>
      <c r="E20" s="34"/>
      <c r="F20" s="34"/>
      <c r="G20" s="16"/>
      <c r="H20" s="16">
        <f>G20*F20</f>
        <v>0</v>
      </c>
      <c r="I20" s="34"/>
      <c r="J20" s="34"/>
      <c r="K20" s="16">
        <f>SUM(H8:H20)</f>
        <v>0</v>
      </c>
    </row>
    <row r="21" spans="1:11">
      <c r="A21" s="38"/>
      <c r="B21" s="38"/>
      <c r="C21" s="18"/>
      <c r="D21" s="18"/>
      <c r="F21" s="34"/>
      <c r="G21" s="16"/>
      <c r="H21" s="16">
        <f t="shared" si="0"/>
        <v>0</v>
      </c>
      <c r="I21" s="34"/>
      <c r="J21" s="34"/>
      <c r="K21" s="16">
        <f>H21</f>
        <v>0</v>
      </c>
    </row>
    <row r="22" spans="1:11">
      <c r="A22" s="38"/>
      <c r="B22" s="38"/>
      <c r="E22" s="34"/>
      <c r="F22" s="34"/>
      <c r="G22" s="16"/>
      <c r="H22" s="16">
        <f t="shared" si="0"/>
        <v>0</v>
      </c>
      <c r="I22" s="34"/>
      <c r="J22" s="34"/>
      <c r="K22" s="16">
        <f>H22</f>
        <v>0</v>
      </c>
    </row>
    <row r="23" spans="1:11">
      <c r="A23" s="34"/>
      <c r="B23" s="34"/>
      <c r="C23" s="34"/>
      <c r="D23" s="34"/>
      <c r="E23" s="34"/>
      <c r="F23" s="34"/>
      <c r="G23" s="16"/>
      <c r="H23" s="16">
        <f t="shared" si="0"/>
        <v>0</v>
      </c>
      <c r="I23" s="34"/>
      <c r="J23" s="34"/>
      <c r="K23" s="16"/>
    </row>
    <row r="24" spans="1:11">
      <c r="A24" s="34"/>
      <c r="B24" s="34"/>
      <c r="C24" s="34"/>
      <c r="D24" s="34"/>
      <c r="E24" s="34"/>
      <c r="F24" s="34"/>
      <c r="G24" s="16"/>
      <c r="H24" s="16">
        <f t="shared" si="0"/>
        <v>0</v>
      </c>
      <c r="I24" s="34"/>
      <c r="J24" s="34"/>
      <c r="K24" s="16"/>
    </row>
    <row r="25" spans="1:11">
      <c r="A25" s="34"/>
      <c r="B25" s="34"/>
      <c r="C25" s="34"/>
      <c r="D25" s="34"/>
      <c r="E25" s="34"/>
      <c r="F25" s="34"/>
      <c r="G25" s="16"/>
      <c r="H25" s="16">
        <f t="shared" si="0"/>
        <v>0</v>
      </c>
      <c r="I25" s="34"/>
      <c r="J25" s="34"/>
      <c r="K25" s="16"/>
    </row>
    <row r="26" spans="1:11">
      <c r="A26" s="34"/>
      <c r="B26" s="34"/>
      <c r="C26" s="34"/>
      <c r="D26" s="34"/>
      <c r="E26" s="34"/>
      <c r="F26" s="34"/>
      <c r="G26" s="16"/>
      <c r="H26" s="16">
        <f t="shared" si="0"/>
        <v>0</v>
      </c>
      <c r="I26" s="34"/>
      <c r="J26" s="34"/>
      <c r="K26" s="16"/>
    </row>
    <row r="27" spans="1:11">
      <c r="A27" s="34"/>
      <c r="B27" s="34"/>
      <c r="C27" s="34"/>
      <c r="D27" s="34"/>
      <c r="E27" s="34"/>
      <c r="F27" s="34"/>
      <c r="G27" s="16"/>
      <c r="H27" s="16">
        <f t="shared" si="0"/>
        <v>0</v>
      </c>
      <c r="I27" s="34"/>
      <c r="J27" s="34"/>
      <c r="K27" s="16"/>
    </row>
    <row r="28" spans="1:11">
      <c r="A28" s="34"/>
      <c r="B28" s="34"/>
      <c r="C28" s="34"/>
      <c r="D28" s="34"/>
      <c r="E28" s="34"/>
      <c r="F28" s="34"/>
      <c r="G28" s="16"/>
      <c r="H28" s="16">
        <f t="shared" si="0"/>
        <v>0</v>
      </c>
      <c r="I28" s="34"/>
      <c r="J28" s="34"/>
      <c r="K28" s="16"/>
    </row>
    <row r="29" spans="1:11">
      <c r="A29" s="34"/>
      <c r="B29" s="34"/>
      <c r="C29" s="34"/>
      <c r="D29" s="34"/>
      <c r="E29" s="34"/>
      <c r="F29" s="34"/>
      <c r="G29" s="16"/>
      <c r="H29" s="16">
        <f t="shared" si="0"/>
        <v>0</v>
      </c>
      <c r="I29" s="34"/>
      <c r="J29" s="34"/>
      <c r="K29" s="16"/>
    </row>
    <row r="30" spans="1:11">
      <c r="A30" s="34"/>
      <c r="B30" s="34"/>
      <c r="C30" s="34"/>
      <c r="D30" s="34"/>
      <c r="E30" s="34"/>
      <c r="F30" s="34"/>
      <c r="G30" s="16"/>
      <c r="H30" s="16">
        <f t="shared" si="0"/>
        <v>0</v>
      </c>
      <c r="I30" s="34"/>
      <c r="J30" s="34"/>
      <c r="K30" s="16"/>
    </row>
    <row r="31" spans="1:11">
      <c r="A31" s="34"/>
      <c r="B31" s="34"/>
      <c r="C31" s="34"/>
      <c r="D31" s="34"/>
      <c r="E31" s="34"/>
      <c r="F31" s="34"/>
      <c r="G31" s="16"/>
      <c r="H31" s="16">
        <f t="shared" si="0"/>
        <v>0</v>
      </c>
      <c r="I31" s="34"/>
      <c r="J31" s="34"/>
      <c r="K31" s="16"/>
    </row>
    <row r="32" spans="1:11">
      <c r="A32" s="34"/>
      <c r="B32" s="34"/>
      <c r="C32" s="34"/>
      <c r="D32" s="34"/>
      <c r="E32" s="34"/>
      <c r="F32" s="34"/>
      <c r="G32" s="16"/>
      <c r="H32" s="16">
        <f t="shared" si="0"/>
        <v>0</v>
      </c>
      <c r="I32" s="34"/>
      <c r="J32" s="34"/>
      <c r="K32" s="16"/>
    </row>
    <row r="33" spans="1:11">
      <c r="A33" s="34"/>
      <c r="B33" s="34"/>
      <c r="C33" s="34"/>
      <c r="D33" s="34"/>
      <c r="E33" s="34"/>
      <c r="F33" s="34"/>
      <c r="G33" s="16"/>
      <c r="H33" s="16">
        <f t="shared" si="0"/>
        <v>0</v>
      </c>
      <c r="I33" s="34"/>
      <c r="J33" s="34"/>
      <c r="K33" s="16"/>
    </row>
    <row r="34" spans="1:11">
      <c r="A34" s="34"/>
      <c r="B34" s="34"/>
      <c r="C34" s="34"/>
      <c r="D34" s="34"/>
      <c r="E34" s="34"/>
      <c r="F34" s="34"/>
      <c r="G34" s="16"/>
      <c r="H34" s="16">
        <f t="shared" si="0"/>
        <v>0</v>
      </c>
      <c r="I34" s="34"/>
      <c r="J34" s="34"/>
      <c r="K34" s="16"/>
    </row>
    <row r="35" spans="1:11">
      <c r="A35" s="34"/>
      <c r="B35" s="34"/>
      <c r="C35" s="34"/>
      <c r="D35" s="34"/>
      <c r="E35" s="34"/>
      <c r="F35" s="34"/>
      <c r="G35" s="16"/>
      <c r="H35" s="16">
        <f t="shared" si="0"/>
        <v>0</v>
      </c>
      <c r="I35" s="34"/>
      <c r="J35" s="34"/>
      <c r="K35" s="16"/>
    </row>
    <row r="36" spans="1:11">
      <c r="A36" s="34"/>
      <c r="B36" s="34"/>
      <c r="C36" s="34"/>
      <c r="D36" s="34"/>
      <c r="E36" s="34"/>
      <c r="F36" s="34"/>
      <c r="G36" s="16"/>
      <c r="H36" s="16">
        <f t="shared" si="0"/>
        <v>0</v>
      </c>
      <c r="I36" s="34"/>
      <c r="J36" s="34"/>
      <c r="K36" s="16"/>
    </row>
    <row r="37" spans="1:11">
      <c r="A37" s="34"/>
      <c r="B37" s="34"/>
      <c r="C37" s="34"/>
      <c r="D37" s="34"/>
      <c r="E37" s="34"/>
      <c r="F37" s="34"/>
      <c r="G37" s="16"/>
      <c r="H37" s="16">
        <f t="shared" si="0"/>
        <v>0</v>
      </c>
      <c r="I37" s="34"/>
      <c r="J37" s="34"/>
      <c r="K37" s="16"/>
    </row>
    <row r="38" spans="1:11">
      <c r="A38" s="34"/>
      <c r="B38" s="34"/>
      <c r="C38" s="34"/>
      <c r="D38" s="34"/>
      <c r="E38" s="34"/>
      <c r="F38" s="34"/>
      <c r="G38" s="16"/>
      <c r="H38" s="16">
        <f t="shared" si="0"/>
        <v>0</v>
      </c>
      <c r="I38" s="34"/>
      <c r="J38" s="34"/>
      <c r="K38" s="16"/>
    </row>
    <row r="39" spans="1:11">
      <c r="A39" s="34"/>
      <c r="B39" s="34"/>
      <c r="C39" s="34"/>
      <c r="D39" s="34"/>
      <c r="E39" s="34"/>
      <c r="F39" s="34"/>
      <c r="G39" s="16"/>
      <c r="H39" s="16">
        <f t="shared" si="0"/>
        <v>0</v>
      </c>
      <c r="I39" s="34"/>
      <c r="J39" s="34"/>
      <c r="K39" s="16"/>
    </row>
    <row r="40" spans="1:11">
      <c r="A40" s="34"/>
      <c r="B40" s="34"/>
      <c r="C40" s="34"/>
      <c r="D40" s="34"/>
      <c r="E40" s="34"/>
      <c r="F40" s="34"/>
      <c r="G40" s="16"/>
      <c r="H40" s="16">
        <f t="shared" si="0"/>
        <v>0</v>
      </c>
      <c r="I40" s="34"/>
      <c r="J40" s="34"/>
      <c r="K40" s="16"/>
    </row>
    <row r="41" spans="1:11">
      <c r="A41" s="34"/>
      <c r="B41" s="34"/>
      <c r="C41" s="34"/>
      <c r="D41" s="34"/>
      <c r="E41" s="34"/>
      <c r="F41" s="34"/>
      <c r="G41" s="16"/>
      <c r="H41" s="16">
        <f t="shared" si="0"/>
        <v>0</v>
      </c>
      <c r="I41" s="34"/>
      <c r="J41" s="34"/>
      <c r="K41" s="16"/>
    </row>
    <row r="42" spans="1:11">
      <c r="A42" s="34"/>
      <c r="B42" s="34"/>
      <c r="C42" s="34"/>
      <c r="D42" s="34"/>
      <c r="E42" s="34"/>
      <c r="F42" s="34"/>
      <c r="G42" s="16"/>
      <c r="H42" s="16">
        <f t="shared" si="0"/>
        <v>0</v>
      </c>
      <c r="I42" s="34"/>
      <c r="J42" s="34"/>
      <c r="K42" s="16"/>
    </row>
    <row r="43" spans="1:11">
      <c r="A43" s="34"/>
      <c r="B43" s="34"/>
      <c r="C43" s="34"/>
      <c r="D43" s="34"/>
      <c r="E43" s="34"/>
      <c r="F43" s="34"/>
      <c r="G43" s="16"/>
      <c r="H43" s="16">
        <f t="shared" si="0"/>
        <v>0</v>
      </c>
      <c r="I43" s="34"/>
      <c r="J43" s="34"/>
      <c r="K43" s="16"/>
    </row>
    <row r="44" spans="1:11">
      <c r="A44" s="34"/>
      <c r="B44" s="34"/>
      <c r="C44" s="34"/>
      <c r="D44" s="34"/>
      <c r="E44" s="34"/>
      <c r="F44" s="34"/>
      <c r="G44" s="16"/>
      <c r="H44" s="16">
        <f t="shared" si="0"/>
        <v>0</v>
      </c>
      <c r="I44" s="34"/>
      <c r="J44" s="34"/>
      <c r="K44" s="16"/>
    </row>
    <row r="45" spans="1:11">
      <c r="A45" s="34"/>
      <c r="B45" s="34"/>
      <c r="C45" s="34"/>
      <c r="D45" s="34"/>
      <c r="E45" s="34"/>
      <c r="F45" s="34"/>
      <c r="G45" s="16"/>
      <c r="H45" s="16">
        <f t="shared" si="0"/>
        <v>0</v>
      </c>
      <c r="I45" s="34"/>
      <c r="J45" s="34"/>
      <c r="K45" s="16"/>
    </row>
    <row r="46" spans="1:11">
      <c r="A46" s="34"/>
      <c r="B46" s="34"/>
      <c r="C46" s="34"/>
      <c r="D46" s="34"/>
      <c r="E46" s="34"/>
      <c r="F46" s="34"/>
      <c r="G46" s="16"/>
      <c r="H46" s="16">
        <f t="shared" si="0"/>
        <v>0</v>
      </c>
      <c r="I46" s="34"/>
      <c r="J46" s="34"/>
      <c r="K46" s="16"/>
    </row>
    <row r="47" spans="1:11">
      <c r="A47" s="34"/>
      <c r="B47" s="34"/>
      <c r="C47" s="34"/>
      <c r="D47" s="34"/>
      <c r="E47" s="34"/>
      <c r="F47" s="34"/>
      <c r="G47" s="16"/>
      <c r="H47" s="16">
        <f t="shared" si="0"/>
        <v>0</v>
      </c>
      <c r="I47" s="34"/>
      <c r="J47" s="34"/>
      <c r="K47" s="16"/>
    </row>
    <row r="48" spans="1:11">
      <c r="A48" s="34"/>
      <c r="B48" s="34"/>
      <c r="C48" s="34"/>
      <c r="D48" s="34"/>
      <c r="E48" s="34"/>
      <c r="F48" s="34"/>
      <c r="G48" s="16"/>
      <c r="H48" s="16">
        <f t="shared" si="0"/>
        <v>0</v>
      </c>
      <c r="I48" s="34"/>
      <c r="J48" s="34"/>
      <c r="K48" s="16"/>
    </row>
    <row r="49" spans="1:11">
      <c r="A49" s="34"/>
      <c r="B49" s="34"/>
      <c r="C49" s="34"/>
      <c r="D49" s="34"/>
      <c r="E49" s="34"/>
      <c r="F49" s="34"/>
      <c r="G49" s="16"/>
      <c r="H49" s="16">
        <f t="shared" si="0"/>
        <v>0</v>
      </c>
      <c r="I49" s="34"/>
      <c r="J49" s="34"/>
      <c r="K49" s="16"/>
    </row>
    <row r="50" spans="1:11">
      <c r="A50" s="34"/>
      <c r="B50" s="34"/>
      <c r="C50" s="34"/>
      <c r="D50" s="34"/>
      <c r="E50" s="34"/>
      <c r="F50" s="34"/>
      <c r="G50" s="16"/>
      <c r="H50" s="16">
        <f t="shared" si="0"/>
        <v>0</v>
      </c>
      <c r="I50" s="34"/>
      <c r="J50" s="34"/>
      <c r="K50" s="16"/>
    </row>
    <row r="51" spans="1:11">
      <c r="A51" s="34"/>
      <c r="B51" s="34"/>
      <c r="C51" s="34"/>
      <c r="D51" s="34"/>
      <c r="E51" s="34"/>
      <c r="F51" s="34"/>
      <c r="G51" s="16"/>
      <c r="H51" s="16">
        <f t="shared" si="0"/>
        <v>0</v>
      </c>
      <c r="I51" s="34"/>
      <c r="J51" s="34"/>
      <c r="K51" s="16"/>
    </row>
    <row r="52" spans="1:11">
      <c r="A52" s="34"/>
      <c r="B52" s="34"/>
      <c r="C52" s="34"/>
      <c r="D52" s="34"/>
      <c r="E52" s="34"/>
      <c r="F52" s="34"/>
      <c r="G52" s="16"/>
      <c r="H52" s="16">
        <f t="shared" si="0"/>
        <v>0</v>
      </c>
      <c r="I52" s="34"/>
      <c r="J52" s="34"/>
      <c r="K52" s="16"/>
    </row>
    <row r="53" spans="1:11">
      <c r="A53" s="34"/>
      <c r="B53" s="34"/>
      <c r="C53" s="34"/>
      <c r="D53" s="34"/>
      <c r="E53" s="34"/>
      <c r="F53" s="34"/>
      <c r="G53" s="16"/>
      <c r="H53" s="16">
        <f t="shared" si="0"/>
        <v>0</v>
      </c>
      <c r="I53" s="34"/>
      <c r="J53" s="34"/>
      <c r="K53" s="16"/>
    </row>
    <row r="54" spans="1:11">
      <c r="A54" s="34"/>
      <c r="B54" s="34"/>
      <c r="C54" s="34"/>
      <c r="D54" s="34"/>
      <c r="E54" s="34"/>
      <c r="F54" s="34"/>
      <c r="G54" s="16"/>
      <c r="H54" s="16">
        <f t="shared" si="0"/>
        <v>0</v>
      </c>
      <c r="I54" s="34"/>
      <c r="J54" s="34"/>
      <c r="K54" s="16"/>
    </row>
    <row r="55" spans="1:11">
      <c r="A55" s="34"/>
      <c r="B55" s="34"/>
      <c r="C55" s="34"/>
      <c r="D55" s="34"/>
      <c r="E55" s="34"/>
      <c r="F55" s="34"/>
      <c r="G55" s="16"/>
      <c r="H55" s="16">
        <f t="shared" si="0"/>
        <v>0</v>
      </c>
      <c r="I55" s="34"/>
      <c r="J55" s="34"/>
      <c r="K55" s="16"/>
    </row>
  </sheetData>
  <mergeCells count="1">
    <mergeCell ref="A1:J5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2" tint="-0.499984740745262"/>
  </sheetPr>
  <dimension ref="A1:AC168"/>
  <sheetViews>
    <sheetView workbookViewId="0">
      <selection activeCell="X48" sqref="X48"/>
    </sheetView>
  </sheetViews>
  <sheetFormatPr defaultRowHeight="15"/>
  <cols>
    <col min="1" max="1" width="12.28515625" style="25" bestFit="1" customWidth="1"/>
    <col min="2" max="2" width="13.85546875" bestFit="1" customWidth="1"/>
    <col min="3" max="3" width="63.7109375" bestFit="1" customWidth="1"/>
    <col min="4" max="4" width="11.28515625" style="3" bestFit="1" customWidth="1"/>
    <col min="5" max="5" width="15.7109375" style="34" bestFit="1" customWidth="1"/>
    <col min="8" max="8" width="18.42578125" style="26" bestFit="1" customWidth="1"/>
    <col min="9" max="9" width="17.140625" bestFit="1" customWidth="1"/>
    <col min="10" max="10" width="67.85546875" bestFit="1" customWidth="1"/>
    <col min="11" max="11" width="11.85546875" style="3" bestFit="1" customWidth="1"/>
    <col min="12" max="12" width="15.7109375" style="34" bestFit="1" customWidth="1"/>
    <col min="15" max="15" width="15.7109375" style="25" bestFit="1" customWidth="1"/>
    <col min="16" max="16" width="14" bestFit="1" customWidth="1"/>
    <col min="17" max="17" width="73" bestFit="1" customWidth="1"/>
    <col min="18" max="18" width="11.85546875" style="3" bestFit="1" customWidth="1"/>
    <col min="19" max="19" width="15.7109375" style="34" bestFit="1" customWidth="1"/>
    <col min="22" max="22" width="19.85546875" style="25" bestFit="1" customWidth="1"/>
    <col min="23" max="23" width="11.85546875" bestFit="1" customWidth="1"/>
    <col min="24" max="24" width="76.5703125" bestFit="1" customWidth="1"/>
    <col min="25" max="25" width="11.85546875" style="3" bestFit="1" customWidth="1"/>
    <col min="26" max="26" width="15.7109375" style="34" bestFit="1" customWidth="1"/>
    <col min="29" max="29" width="12.42578125" bestFit="1" customWidth="1"/>
  </cols>
  <sheetData>
    <row r="1" spans="1:29">
      <c r="A1" s="25" t="s">
        <v>35</v>
      </c>
      <c r="B1" t="s">
        <v>5</v>
      </c>
      <c r="C1" t="s">
        <v>98</v>
      </c>
      <c r="D1" s="3" t="s">
        <v>37</v>
      </c>
      <c r="E1" s="16" t="s">
        <v>99</v>
      </c>
      <c r="H1" s="26" t="s">
        <v>35</v>
      </c>
      <c r="I1" t="s">
        <v>5</v>
      </c>
      <c r="J1" t="s">
        <v>100</v>
      </c>
      <c r="K1" s="3" t="s">
        <v>37</v>
      </c>
      <c r="L1" s="16" t="s">
        <v>99</v>
      </c>
      <c r="O1" s="25" t="s">
        <v>35</v>
      </c>
      <c r="P1" t="s">
        <v>5</v>
      </c>
      <c r="Q1" t="s">
        <v>101</v>
      </c>
      <c r="R1" s="3" t="s">
        <v>37</v>
      </c>
      <c r="S1" s="16" t="s">
        <v>99</v>
      </c>
      <c r="V1" s="25" t="s">
        <v>35</v>
      </c>
      <c r="W1" t="s">
        <v>5</v>
      </c>
      <c r="X1" t="s">
        <v>102</v>
      </c>
      <c r="Y1" s="3" t="s">
        <v>37</v>
      </c>
      <c r="Z1" s="16" t="s">
        <v>99</v>
      </c>
      <c r="AC1" t="s">
        <v>48</v>
      </c>
    </row>
    <row r="2" spans="1:29">
      <c r="A2" s="25">
        <v>62411</v>
      </c>
      <c r="B2" t="s">
        <v>8</v>
      </c>
      <c r="C2" s="1" t="s">
        <v>103</v>
      </c>
      <c r="D2" s="3">
        <v>12.36</v>
      </c>
      <c r="E2" s="34" t="s">
        <v>104</v>
      </c>
      <c r="H2" s="38" t="s">
        <v>105</v>
      </c>
      <c r="I2" t="s">
        <v>106</v>
      </c>
      <c r="J2" t="s">
        <v>107</v>
      </c>
      <c r="K2" s="3">
        <v>30.8</v>
      </c>
      <c r="L2" s="34" t="s">
        <v>108</v>
      </c>
      <c r="O2" s="38" t="s">
        <v>109</v>
      </c>
      <c r="P2" t="s">
        <v>106</v>
      </c>
      <c r="Q2" t="s">
        <v>110</v>
      </c>
      <c r="R2" s="3">
        <v>4.12</v>
      </c>
      <c r="S2" s="34" t="s">
        <v>111</v>
      </c>
      <c r="V2" s="25" t="s">
        <v>112</v>
      </c>
      <c r="W2" t="s">
        <v>26</v>
      </c>
      <c r="X2" t="s">
        <v>113</v>
      </c>
      <c r="Y2" s="3">
        <v>2.2000000000000002</v>
      </c>
      <c r="Z2" s="34" t="s">
        <v>114</v>
      </c>
      <c r="AC2" t="s">
        <v>115</v>
      </c>
    </row>
    <row r="3" spans="1:29">
      <c r="A3" s="25">
        <v>62413</v>
      </c>
      <c r="B3" t="s">
        <v>8</v>
      </c>
      <c r="C3" s="1" t="s">
        <v>116</v>
      </c>
      <c r="D3" s="3">
        <v>24.41</v>
      </c>
      <c r="E3" s="34" t="s">
        <v>104</v>
      </c>
      <c r="H3" s="38" t="s">
        <v>117</v>
      </c>
      <c r="I3" t="s">
        <v>106</v>
      </c>
      <c r="J3" t="s">
        <v>118</v>
      </c>
      <c r="K3" s="3">
        <v>30.8</v>
      </c>
      <c r="L3" s="34" t="s">
        <v>108</v>
      </c>
      <c r="O3" s="38" t="s">
        <v>119</v>
      </c>
      <c r="P3" t="s">
        <v>106</v>
      </c>
      <c r="Q3" t="s">
        <v>120</v>
      </c>
      <c r="R3" s="3">
        <v>2.98</v>
      </c>
      <c r="S3" s="34" t="s">
        <v>111</v>
      </c>
      <c r="V3" s="25" t="s">
        <v>121</v>
      </c>
      <c r="W3" t="s">
        <v>26</v>
      </c>
      <c r="X3" t="s">
        <v>122</v>
      </c>
      <c r="Y3" s="3">
        <v>2.2000000000000002</v>
      </c>
      <c r="Z3" s="34" t="s">
        <v>114</v>
      </c>
      <c r="AC3" t="s">
        <v>123</v>
      </c>
    </row>
    <row r="4" spans="1:29">
      <c r="A4" s="25">
        <v>75760</v>
      </c>
      <c r="B4" t="s">
        <v>8</v>
      </c>
      <c r="C4" s="1" t="s">
        <v>124</v>
      </c>
      <c r="D4" s="3">
        <v>85.9</v>
      </c>
      <c r="E4" s="34" t="s">
        <v>104</v>
      </c>
      <c r="H4" s="38" t="s">
        <v>125</v>
      </c>
      <c r="I4" t="s">
        <v>106</v>
      </c>
      <c r="J4" t="s">
        <v>126</v>
      </c>
      <c r="K4" s="3">
        <v>30.8</v>
      </c>
      <c r="L4" s="34" t="s">
        <v>108</v>
      </c>
      <c r="O4" s="38" t="s">
        <v>127</v>
      </c>
      <c r="P4" t="s">
        <v>24</v>
      </c>
      <c r="Q4" t="s">
        <v>128</v>
      </c>
      <c r="R4" s="3">
        <v>1.3</v>
      </c>
      <c r="S4" s="34" t="s">
        <v>111</v>
      </c>
      <c r="V4" t="s">
        <v>129</v>
      </c>
      <c r="W4" t="s">
        <v>26</v>
      </c>
      <c r="X4" t="s">
        <v>130</v>
      </c>
      <c r="Y4" s="3">
        <v>2.2000000000000002</v>
      </c>
      <c r="Z4" s="34" t="s">
        <v>114</v>
      </c>
      <c r="AC4" t="s">
        <v>131</v>
      </c>
    </row>
    <row r="5" spans="1:29">
      <c r="A5" s="25">
        <v>73759</v>
      </c>
      <c r="B5" t="s">
        <v>8</v>
      </c>
      <c r="C5" s="1" t="s">
        <v>132</v>
      </c>
      <c r="D5" s="3">
        <v>7.59</v>
      </c>
      <c r="E5" s="34" t="s">
        <v>104</v>
      </c>
      <c r="H5" s="38" t="s">
        <v>133</v>
      </c>
      <c r="I5" t="s">
        <v>106</v>
      </c>
      <c r="J5" t="s">
        <v>134</v>
      </c>
      <c r="K5" s="3">
        <v>30.8</v>
      </c>
      <c r="L5" s="34" t="s">
        <v>108</v>
      </c>
      <c r="O5" s="38" t="s">
        <v>135</v>
      </c>
      <c r="P5" t="s">
        <v>24</v>
      </c>
      <c r="Q5" t="s">
        <v>136</v>
      </c>
      <c r="R5" s="3">
        <v>1.5</v>
      </c>
      <c r="S5" s="34" t="s">
        <v>111</v>
      </c>
      <c r="V5" t="s">
        <v>137</v>
      </c>
      <c r="W5" t="s">
        <v>26</v>
      </c>
      <c r="X5" t="s">
        <v>138</v>
      </c>
      <c r="Y5" s="3">
        <v>2.2000000000000002</v>
      </c>
      <c r="Z5" s="34" t="s">
        <v>114</v>
      </c>
      <c r="AC5" t="s">
        <v>139</v>
      </c>
    </row>
    <row r="6" spans="1:29">
      <c r="A6" s="25">
        <v>35563</v>
      </c>
      <c r="B6" t="s">
        <v>8</v>
      </c>
      <c r="C6" s="1" t="s">
        <v>140</v>
      </c>
      <c r="D6" s="3">
        <v>29.29</v>
      </c>
      <c r="E6" s="34" t="s">
        <v>104</v>
      </c>
      <c r="H6" s="38" t="s">
        <v>141</v>
      </c>
      <c r="I6" t="s">
        <v>106</v>
      </c>
      <c r="J6" t="s">
        <v>142</v>
      </c>
      <c r="K6" s="3">
        <v>32.9</v>
      </c>
      <c r="L6" s="34" t="s">
        <v>108</v>
      </c>
      <c r="O6" s="26" t="s">
        <v>143</v>
      </c>
      <c r="P6" t="s">
        <v>24</v>
      </c>
      <c r="Q6" t="s">
        <v>144</v>
      </c>
      <c r="R6" s="3">
        <v>3.85</v>
      </c>
      <c r="S6" s="34" t="s">
        <v>111</v>
      </c>
      <c r="V6" t="s">
        <v>145</v>
      </c>
      <c r="W6" t="s">
        <v>26</v>
      </c>
      <c r="X6" t="s">
        <v>146</v>
      </c>
      <c r="Y6" s="3">
        <v>7.3</v>
      </c>
      <c r="Z6" s="34" t="s">
        <v>114</v>
      </c>
      <c r="AC6" t="s">
        <v>147</v>
      </c>
    </row>
    <row r="7" spans="1:29">
      <c r="A7" s="25">
        <v>28317</v>
      </c>
      <c r="B7" t="s">
        <v>8</v>
      </c>
      <c r="C7" s="1" t="s">
        <v>148</v>
      </c>
      <c r="D7" s="3">
        <v>3.44</v>
      </c>
      <c r="E7" s="34" t="s">
        <v>104</v>
      </c>
      <c r="H7" s="38" t="s">
        <v>149</v>
      </c>
      <c r="I7" t="s">
        <v>106</v>
      </c>
      <c r="J7" t="s">
        <v>150</v>
      </c>
      <c r="K7" s="3">
        <v>37</v>
      </c>
      <c r="L7" s="34" t="s">
        <v>108</v>
      </c>
      <c r="O7" s="38" t="s">
        <v>94</v>
      </c>
      <c r="P7" t="s">
        <v>24</v>
      </c>
      <c r="Q7" t="s">
        <v>23</v>
      </c>
      <c r="R7" s="3">
        <v>4.41</v>
      </c>
      <c r="S7" s="34" t="s">
        <v>111</v>
      </c>
      <c r="V7" t="s">
        <v>151</v>
      </c>
      <c r="W7" t="s">
        <v>26</v>
      </c>
      <c r="X7" t="s">
        <v>152</v>
      </c>
      <c r="Y7" s="3">
        <v>7.3</v>
      </c>
      <c r="Z7" s="34" t="s">
        <v>114</v>
      </c>
      <c r="AC7" t="s">
        <v>153</v>
      </c>
    </row>
    <row r="8" spans="1:29">
      <c r="A8" s="25">
        <v>10731</v>
      </c>
      <c r="B8" t="s">
        <v>8</v>
      </c>
      <c r="C8" s="2" t="s">
        <v>154</v>
      </c>
      <c r="D8" s="3">
        <v>6.37</v>
      </c>
      <c r="E8" s="34" t="s">
        <v>104</v>
      </c>
      <c r="H8" s="38">
        <v>738004001</v>
      </c>
      <c r="I8" t="s">
        <v>106</v>
      </c>
      <c r="J8" t="s">
        <v>155</v>
      </c>
      <c r="K8" s="3">
        <v>13.24</v>
      </c>
      <c r="L8" s="34" t="s">
        <v>156</v>
      </c>
      <c r="O8" s="38" t="s">
        <v>157</v>
      </c>
      <c r="P8" t="s">
        <v>24</v>
      </c>
      <c r="Q8" t="s">
        <v>158</v>
      </c>
      <c r="R8" s="3">
        <v>60.16</v>
      </c>
      <c r="S8" s="34" t="s">
        <v>111</v>
      </c>
      <c r="V8" t="s">
        <v>159</v>
      </c>
      <c r="W8" t="s">
        <v>26</v>
      </c>
      <c r="X8" t="s">
        <v>160</v>
      </c>
      <c r="Y8" s="3">
        <v>7.3</v>
      </c>
      <c r="Z8" s="34" t="s">
        <v>114</v>
      </c>
      <c r="AC8" t="s">
        <v>161</v>
      </c>
    </row>
    <row r="9" spans="1:29">
      <c r="A9" s="25">
        <v>10732</v>
      </c>
      <c r="B9" t="s">
        <v>8</v>
      </c>
      <c r="C9" s="2" t="s">
        <v>162</v>
      </c>
      <c r="D9" s="3">
        <v>6.37</v>
      </c>
      <c r="E9" s="34" t="s">
        <v>104</v>
      </c>
      <c r="H9" s="38">
        <v>738004002</v>
      </c>
      <c r="I9" t="s">
        <v>106</v>
      </c>
      <c r="J9" t="s">
        <v>163</v>
      </c>
      <c r="K9" s="3">
        <v>13.24</v>
      </c>
      <c r="L9" s="34" t="s">
        <v>156</v>
      </c>
      <c r="O9" s="38" t="s">
        <v>164</v>
      </c>
      <c r="P9" t="s">
        <v>24</v>
      </c>
      <c r="Q9" t="s">
        <v>165</v>
      </c>
      <c r="R9" s="3">
        <v>11.13</v>
      </c>
      <c r="S9" s="34" t="s">
        <v>111</v>
      </c>
      <c r="V9" t="s">
        <v>166</v>
      </c>
      <c r="W9" t="s">
        <v>26</v>
      </c>
      <c r="X9" t="s">
        <v>167</v>
      </c>
      <c r="Y9" s="3">
        <v>7.3</v>
      </c>
      <c r="Z9" s="34" t="s">
        <v>114</v>
      </c>
    </row>
    <row r="10" spans="1:29">
      <c r="A10" s="25">
        <v>75459</v>
      </c>
      <c r="B10" t="s">
        <v>8</v>
      </c>
      <c r="C10" s="2" t="s">
        <v>168</v>
      </c>
      <c r="D10" s="3">
        <v>10.32</v>
      </c>
      <c r="E10" s="34" t="s">
        <v>169</v>
      </c>
      <c r="H10" s="38">
        <v>738004003</v>
      </c>
      <c r="I10" t="s">
        <v>106</v>
      </c>
      <c r="J10" t="s">
        <v>170</v>
      </c>
      <c r="K10" s="3">
        <v>13.24</v>
      </c>
      <c r="L10" s="34" t="s">
        <v>156</v>
      </c>
      <c r="O10" s="26" t="s">
        <v>171</v>
      </c>
      <c r="P10" t="s">
        <v>24</v>
      </c>
      <c r="Q10" t="s">
        <v>172</v>
      </c>
      <c r="R10" s="3">
        <v>4.55</v>
      </c>
      <c r="S10" s="34" t="s">
        <v>111</v>
      </c>
      <c r="V10" t="s">
        <v>173</v>
      </c>
      <c r="W10" t="s">
        <v>26</v>
      </c>
      <c r="X10" t="s">
        <v>174</v>
      </c>
      <c r="Y10" s="3">
        <v>10.1</v>
      </c>
      <c r="Z10" s="34" t="s">
        <v>114</v>
      </c>
    </row>
    <row r="11" spans="1:29">
      <c r="A11" s="25">
        <v>34466</v>
      </c>
      <c r="B11" t="s">
        <v>8</v>
      </c>
      <c r="C11" s="2" t="s">
        <v>175</v>
      </c>
      <c r="D11" s="3">
        <v>1.76</v>
      </c>
      <c r="E11" s="34" t="s">
        <v>169</v>
      </c>
      <c r="H11" s="38">
        <v>738004004</v>
      </c>
      <c r="I11" t="s">
        <v>106</v>
      </c>
      <c r="J11" t="s">
        <v>176</v>
      </c>
      <c r="K11" s="3">
        <v>13.24</v>
      </c>
      <c r="L11" s="34" t="s">
        <v>156</v>
      </c>
      <c r="O11" s="38" t="s">
        <v>177</v>
      </c>
      <c r="P11" t="s">
        <v>106</v>
      </c>
      <c r="Q11" t="s">
        <v>178</v>
      </c>
      <c r="R11" s="3">
        <v>58.92</v>
      </c>
      <c r="S11" s="34" t="s">
        <v>179</v>
      </c>
      <c r="V11" t="s">
        <v>180</v>
      </c>
      <c r="W11" t="s">
        <v>26</v>
      </c>
      <c r="X11" t="s">
        <v>181</v>
      </c>
      <c r="Y11" s="3">
        <v>10.1</v>
      </c>
      <c r="Z11" s="34" t="s">
        <v>114</v>
      </c>
    </row>
    <row r="12" spans="1:29">
      <c r="A12" s="25">
        <v>84825</v>
      </c>
      <c r="B12" t="s">
        <v>8</v>
      </c>
      <c r="C12" s="2" t="s">
        <v>182</v>
      </c>
      <c r="D12" s="3">
        <v>37.659999999999997</v>
      </c>
      <c r="E12" s="34" t="s">
        <v>169</v>
      </c>
      <c r="H12" s="38">
        <v>738004005</v>
      </c>
      <c r="I12" t="s">
        <v>106</v>
      </c>
      <c r="J12" t="s">
        <v>183</v>
      </c>
      <c r="K12" s="3">
        <v>13.24</v>
      </c>
      <c r="L12" s="34" t="s">
        <v>156</v>
      </c>
      <c r="O12" s="38" t="s">
        <v>184</v>
      </c>
      <c r="P12" t="s">
        <v>106</v>
      </c>
      <c r="Q12" t="s">
        <v>185</v>
      </c>
      <c r="R12" s="3">
        <v>3.52</v>
      </c>
      <c r="S12" s="34" t="s">
        <v>179</v>
      </c>
      <c r="V12" t="s">
        <v>186</v>
      </c>
      <c r="W12" t="s">
        <v>26</v>
      </c>
      <c r="X12" t="s">
        <v>187</v>
      </c>
      <c r="Y12" s="3">
        <v>10.1</v>
      </c>
      <c r="Z12" s="34" t="s">
        <v>114</v>
      </c>
    </row>
    <row r="13" spans="1:29">
      <c r="A13" s="25">
        <v>84832</v>
      </c>
      <c r="B13" t="s">
        <v>8</v>
      </c>
      <c r="C13" s="2" t="s">
        <v>188</v>
      </c>
      <c r="D13" s="3">
        <v>46.5</v>
      </c>
      <c r="E13" s="34" t="s">
        <v>169</v>
      </c>
      <c r="H13" s="38">
        <v>738004006</v>
      </c>
      <c r="I13" t="s">
        <v>106</v>
      </c>
      <c r="J13" t="s">
        <v>189</v>
      </c>
      <c r="K13" s="3">
        <v>13.24</v>
      </c>
      <c r="L13" s="34" t="s">
        <v>156</v>
      </c>
      <c r="O13" s="38" t="s">
        <v>190</v>
      </c>
      <c r="P13" t="s">
        <v>106</v>
      </c>
      <c r="Q13" t="s">
        <v>191</v>
      </c>
      <c r="R13" s="3">
        <v>6.95</v>
      </c>
      <c r="S13" s="34" t="s">
        <v>179</v>
      </c>
      <c r="V13" t="s">
        <v>192</v>
      </c>
      <c r="W13" t="s">
        <v>26</v>
      </c>
      <c r="X13" t="s">
        <v>193</v>
      </c>
      <c r="Y13" s="3">
        <v>10.1</v>
      </c>
      <c r="Z13" s="34" t="s">
        <v>114</v>
      </c>
    </row>
    <row r="14" spans="1:29">
      <c r="A14" s="25">
        <v>78564</v>
      </c>
      <c r="B14" t="s">
        <v>8</v>
      </c>
      <c r="C14" s="2" t="s">
        <v>194</v>
      </c>
      <c r="D14" s="3">
        <v>1.58</v>
      </c>
      <c r="E14" s="34" t="s">
        <v>169</v>
      </c>
      <c r="H14" s="38">
        <v>738004007</v>
      </c>
      <c r="I14" t="s">
        <v>106</v>
      </c>
      <c r="J14" t="s">
        <v>195</v>
      </c>
      <c r="K14" s="3">
        <v>13.24</v>
      </c>
      <c r="L14" s="34" t="s">
        <v>156</v>
      </c>
      <c r="O14" s="38" t="s">
        <v>196</v>
      </c>
      <c r="P14" t="s">
        <v>106</v>
      </c>
      <c r="Q14" t="s">
        <v>197</v>
      </c>
      <c r="R14" s="3">
        <v>5.59</v>
      </c>
      <c r="S14" s="34" t="s">
        <v>179</v>
      </c>
      <c r="V14" t="s">
        <v>198</v>
      </c>
      <c r="W14" t="s">
        <v>26</v>
      </c>
      <c r="X14" t="s">
        <v>199</v>
      </c>
      <c r="Y14" s="3">
        <v>22.7</v>
      </c>
      <c r="Z14" s="34" t="s">
        <v>114</v>
      </c>
    </row>
    <row r="15" spans="1:29">
      <c r="A15" s="25">
        <v>36668</v>
      </c>
      <c r="B15" t="s">
        <v>8</v>
      </c>
      <c r="C15" s="2" t="s">
        <v>200</v>
      </c>
      <c r="D15" s="3">
        <v>7.92</v>
      </c>
      <c r="E15" s="34" t="s">
        <v>169</v>
      </c>
      <c r="H15" s="38" t="s">
        <v>201</v>
      </c>
      <c r="I15" t="s">
        <v>106</v>
      </c>
      <c r="J15" t="s">
        <v>202</v>
      </c>
      <c r="K15" s="3">
        <v>61.5</v>
      </c>
      <c r="L15" s="34" t="s">
        <v>156</v>
      </c>
      <c r="O15" t="s">
        <v>203</v>
      </c>
      <c r="P15" t="s">
        <v>24</v>
      </c>
      <c r="Q15" t="s">
        <v>204</v>
      </c>
      <c r="R15" s="3">
        <v>34.72</v>
      </c>
      <c r="S15" s="34" t="s">
        <v>179</v>
      </c>
      <c r="V15" t="s">
        <v>205</v>
      </c>
      <c r="W15" t="s">
        <v>26</v>
      </c>
      <c r="X15" t="s">
        <v>206</v>
      </c>
      <c r="Y15" s="3">
        <v>22.7</v>
      </c>
      <c r="Z15" s="34" t="s">
        <v>114</v>
      </c>
    </row>
    <row r="16" spans="1:29">
      <c r="A16" s="25">
        <v>12524</v>
      </c>
      <c r="B16" t="s">
        <v>8</v>
      </c>
      <c r="C16" s="2" t="s">
        <v>207</v>
      </c>
      <c r="D16" s="3">
        <v>0.71</v>
      </c>
      <c r="E16" s="34" t="s">
        <v>169</v>
      </c>
      <c r="H16" t="s">
        <v>208</v>
      </c>
      <c r="I16" t="s">
        <v>209</v>
      </c>
      <c r="J16" t="s">
        <v>210</v>
      </c>
      <c r="K16" s="3">
        <v>18.920000000000002</v>
      </c>
      <c r="L16" s="34" t="s">
        <v>156</v>
      </c>
      <c r="O16" s="13" t="s">
        <v>211</v>
      </c>
      <c r="P16" t="s">
        <v>24</v>
      </c>
      <c r="Q16" t="s">
        <v>212</v>
      </c>
      <c r="R16" s="3">
        <v>35.950000000000003</v>
      </c>
      <c r="S16" s="34" t="s">
        <v>179</v>
      </c>
      <c r="V16" t="s">
        <v>213</v>
      </c>
      <c r="W16" t="s">
        <v>26</v>
      </c>
      <c r="X16" t="s">
        <v>214</v>
      </c>
      <c r="Y16" s="3">
        <v>22.7</v>
      </c>
      <c r="Z16" s="34" t="s">
        <v>114</v>
      </c>
    </row>
    <row r="17" spans="1:26">
      <c r="A17" s="25">
        <v>20847</v>
      </c>
      <c r="B17" t="s">
        <v>8</v>
      </c>
      <c r="C17" s="2" t="s">
        <v>215</v>
      </c>
      <c r="D17" s="3">
        <v>1.84</v>
      </c>
      <c r="E17" s="34" t="s">
        <v>169</v>
      </c>
      <c r="H17" t="s">
        <v>216</v>
      </c>
      <c r="I17" t="s">
        <v>209</v>
      </c>
      <c r="J17" t="s">
        <v>217</v>
      </c>
      <c r="K17" s="3">
        <v>145.9</v>
      </c>
      <c r="L17" s="34" t="s">
        <v>156</v>
      </c>
      <c r="O17" s="38" t="s">
        <v>218</v>
      </c>
      <c r="P17" t="s">
        <v>106</v>
      </c>
      <c r="Q17" t="s">
        <v>219</v>
      </c>
      <c r="R17" s="3">
        <v>17.510000000000002</v>
      </c>
      <c r="S17" s="34" t="s">
        <v>179</v>
      </c>
      <c r="V17" t="s">
        <v>220</v>
      </c>
      <c r="W17" t="s">
        <v>26</v>
      </c>
      <c r="X17" t="s">
        <v>221</v>
      </c>
      <c r="Y17" s="3">
        <v>22.7</v>
      </c>
      <c r="Z17" s="34" t="s">
        <v>222</v>
      </c>
    </row>
    <row r="18" spans="1:26">
      <c r="A18" s="25">
        <v>67647</v>
      </c>
      <c r="B18" t="s">
        <v>8</v>
      </c>
      <c r="C18" s="2" t="s">
        <v>223</v>
      </c>
      <c r="D18" s="3">
        <v>0.32</v>
      </c>
      <c r="E18" s="34" t="s">
        <v>169</v>
      </c>
      <c r="H18" s="26" t="s">
        <v>224</v>
      </c>
      <c r="I18" t="s">
        <v>106</v>
      </c>
      <c r="J18" t="s">
        <v>225</v>
      </c>
      <c r="K18" s="3">
        <v>5.24</v>
      </c>
      <c r="L18" s="34" t="s">
        <v>156</v>
      </c>
      <c r="O18" s="26" t="s">
        <v>226</v>
      </c>
      <c r="P18" t="s">
        <v>24</v>
      </c>
      <c r="Q18" t="s">
        <v>227</v>
      </c>
      <c r="R18" s="3">
        <v>36.78</v>
      </c>
      <c r="S18" s="34" t="s">
        <v>228</v>
      </c>
      <c r="V18" s="25" t="s">
        <v>229</v>
      </c>
      <c r="W18" t="s">
        <v>13</v>
      </c>
      <c r="X18" t="s">
        <v>230</v>
      </c>
      <c r="Y18" s="3">
        <v>64.25</v>
      </c>
      <c r="Z18" s="34" t="s">
        <v>231</v>
      </c>
    </row>
    <row r="19" spans="1:26">
      <c r="A19" s="25" t="s">
        <v>232</v>
      </c>
      <c r="B19" t="s">
        <v>8</v>
      </c>
      <c r="C19" s="2" t="s">
        <v>233</v>
      </c>
      <c r="D19" s="3">
        <v>0.19</v>
      </c>
      <c r="E19" s="34" t="s">
        <v>169</v>
      </c>
      <c r="H19" s="38">
        <v>131006</v>
      </c>
      <c r="I19" t="s">
        <v>106</v>
      </c>
      <c r="J19" t="s">
        <v>234</v>
      </c>
      <c r="K19" s="3">
        <v>7.23</v>
      </c>
      <c r="L19" s="34" t="s">
        <v>235</v>
      </c>
      <c r="O19" s="38" t="s">
        <v>236</v>
      </c>
      <c r="P19" t="s">
        <v>106</v>
      </c>
      <c r="Q19" t="s">
        <v>237</v>
      </c>
      <c r="R19" s="3">
        <v>10.95</v>
      </c>
      <c r="S19" s="34" t="s">
        <v>228</v>
      </c>
      <c r="V19" s="38">
        <v>357161</v>
      </c>
      <c r="W19" t="s">
        <v>13</v>
      </c>
      <c r="X19" t="s">
        <v>238</v>
      </c>
      <c r="Y19" s="3">
        <v>149.4</v>
      </c>
      <c r="Z19" s="34" t="s">
        <v>231</v>
      </c>
    </row>
    <row r="20" spans="1:26">
      <c r="A20" s="25">
        <v>35329</v>
      </c>
      <c r="B20" t="s">
        <v>8</v>
      </c>
      <c r="C20" s="2" t="s">
        <v>239</v>
      </c>
      <c r="D20" s="3">
        <v>0.15</v>
      </c>
      <c r="E20" s="34" t="s">
        <v>169</v>
      </c>
      <c r="H20" s="38">
        <v>425054001</v>
      </c>
      <c r="I20" t="s">
        <v>106</v>
      </c>
      <c r="J20" t="s">
        <v>240</v>
      </c>
      <c r="K20" s="3">
        <v>45.24</v>
      </c>
      <c r="L20" s="34" t="s">
        <v>156</v>
      </c>
      <c r="O20" s="26" t="s">
        <v>241</v>
      </c>
      <c r="P20" t="s">
        <v>106</v>
      </c>
      <c r="Q20" t="s">
        <v>242</v>
      </c>
      <c r="R20" s="3">
        <v>10.95</v>
      </c>
      <c r="S20" s="34" t="s">
        <v>228</v>
      </c>
      <c r="V20" s="25" t="s">
        <v>243</v>
      </c>
      <c r="W20" t="s">
        <v>13</v>
      </c>
      <c r="X20" t="s">
        <v>244</v>
      </c>
      <c r="Y20" s="3">
        <v>4.54</v>
      </c>
      <c r="Z20" s="34" t="s">
        <v>231</v>
      </c>
    </row>
    <row r="21" spans="1:26">
      <c r="A21" s="25">
        <v>83147</v>
      </c>
      <c r="B21" t="s">
        <v>8</v>
      </c>
      <c r="C21" s="2" t="s">
        <v>245</v>
      </c>
      <c r="D21" s="3">
        <v>1.61</v>
      </c>
      <c r="E21" s="34" t="s">
        <v>169</v>
      </c>
      <c r="H21" s="38">
        <v>425054002</v>
      </c>
      <c r="I21" t="s">
        <v>106</v>
      </c>
      <c r="J21" t="s">
        <v>246</v>
      </c>
      <c r="K21" s="3">
        <v>45.24</v>
      </c>
      <c r="L21" s="34" t="s">
        <v>156</v>
      </c>
      <c r="O21" s="38" t="s">
        <v>247</v>
      </c>
      <c r="P21" t="s">
        <v>106</v>
      </c>
      <c r="Q21" t="s">
        <v>248</v>
      </c>
      <c r="R21" s="3">
        <v>10.95</v>
      </c>
      <c r="S21" s="34" t="s">
        <v>228</v>
      </c>
      <c r="V21" s="25" t="s">
        <v>249</v>
      </c>
      <c r="W21" t="s">
        <v>13</v>
      </c>
      <c r="X21" t="s">
        <v>250</v>
      </c>
      <c r="Y21" s="3">
        <v>4.54</v>
      </c>
      <c r="Z21" s="34" t="s">
        <v>231</v>
      </c>
    </row>
    <row r="22" spans="1:26">
      <c r="A22" s="25">
        <v>24077</v>
      </c>
      <c r="B22" t="s">
        <v>8</v>
      </c>
      <c r="C22" s="2" t="s">
        <v>251</v>
      </c>
      <c r="D22" s="3">
        <v>1.77</v>
      </c>
      <c r="E22" s="34" t="s">
        <v>169</v>
      </c>
      <c r="H22" s="38">
        <v>425054003</v>
      </c>
      <c r="I22" t="s">
        <v>106</v>
      </c>
      <c r="J22" t="s">
        <v>252</v>
      </c>
      <c r="K22" s="3">
        <v>45.24</v>
      </c>
      <c r="L22" s="34" t="s">
        <v>156</v>
      </c>
      <c r="O22" t="s">
        <v>253</v>
      </c>
      <c r="P22" t="s">
        <v>24</v>
      </c>
      <c r="Q22" t="s">
        <v>254</v>
      </c>
      <c r="R22" s="3">
        <v>51.04</v>
      </c>
      <c r="S22" s="34" t="s">
        <v>228</v>
      </c>
      <c r="V22" s="25" t="s">
        <v>255</v>
      </c>
      <c r="W22" t="s">
        <v>13</v>
      </c>
      <c r="X22" t="s">
        <v>256</v>
      </c>
      <c r="Y22" s="3">
        <v>4.54</v>
      </c>
      <c r="Z22" s="34" t="s">
        <v>231</v>
      </c>
    </row>
    <row r="23" spans="1:26">
      <c r="A23" s="25">
        <v>15004</v>
      </c>
      <c r="B23" t="s">
        <v>8</v>
      </c>
      <c r="C23" s="2" t="s">
        <v>257</v>
      </c>
      <c r="D23" s="3">
        <v>4.32</v>
      </c>
      <c r="E23" s="34" t="s">
        <v>169</v>
      </c>
      <c r="H23" s="38">
        <v>425054004</v>
      </c>
      <c r="I23" t="s">
        <v>106</v>
      </c>
      <c r="J23" t="s">
        <v>258</v>
      </c>
      <c r="K23" s="3">
        <v>45.24</v>
      </c>
      <c r="L23" s="34" t="s">
        <v>156</v>
      </c>
      <c r="O23" s="38">
        <v>28689</v>
      </c>
      <c r="P23" t="s">
        <v>8</v>
      </c>
      <c r="Q23" t="s">
        <v>259</v>
      </c>
      <c r="R23" s="3">
        <v>3.41</v>
      </c>
      <c r="S23" s="34" t="s">
        <v>228</v>
      </c>
      <c r="V23" s="25" t="s">
        <v>260</v>
      </c>
      <c r="W23" t="s">
        <v>13</v>
      </c>
      <c r="X23" t="s">
        <v>261</v>
      </c>
      <c r="Y23" s="3">
        <v>4.54</v>
      </c>
      <c r="Z23" s="34" t="s">
        <v>231</v>
      </c>
    </row>
    <row r="24" spans="1:26">
      <c r="A24" s="25">
        <v>15029</v>
      </c>
      <c r="B24" t="s">
        <v>8</v>
      </c>
      <c r="C24" s="2" t="s">
        <v>262</v>
      </c>
      <c r="D24" s="3">
        <v>4.21</v>
      </c>
      <c r="E24" s="34" t="s">
        <v>169</v>
      </c>
      <c r="H24" s="38">
        <v>425054005</v>
      </c>
      <c r="I24" t="s">
        <v>106</v>
      </c>
      <c r="J24" t="s">
        <v>263</v>
      </c>
      <c r="K24" s="3">
        <v>45.24</v>
      </c>
      <c r="L24" s="34" t="s">
        <v>156</v>
      </c>
      <c r="O24" s="26" t="s">
        <v>264</v>
      </c>
      <c r="P24" t="s">
        <v>24</v>
      </c>
      <c r="Q24" t="s">
        <v>265</v>
      </c>
      <c r="R24" s="3">
        <v>2.78</v>
      </c>
      <c r="S24" s="34" t="s">
        <v>228</v>
      </c>
      <c r="V24" s="25" t="s">
        <v>266</v>
      </c>
      <c r="W24" t="s">
        <v>13</v>
      </c>
      <c r="X24" t="s">
        <v>267</v>
      </c>
      <c r="Y24" s="3">
        <v>4.54</v>
      </c>
      <c r="Z24" s="34" t="s">
        <v>231</v>
      </c>
    </row>
    <row r="25" spans="1:26">
      <c r="A25" s="25">
        <v>10111</v>
      </c>
      <c r="B25" t="s">
        <v>8</v>
      </c>
      <c r="C25" s="2" t="s">
        <v>268</v>
      </c>
      <c r="D25" s="3">
        <v>0.37</v>
      </c>
      <c r="E25" s="34" t="s">
        <v>169</v>
      </c>
      <c r="H25" t="s">
        <v>269</v>
      </c>
      <c r="I25" t="s">
        <v>209</v>
      </c>
      <c r="J25" t="s">
        <v>270</v>
      </c>
      <c r="K25" s="3">
        <v>25.32</v>
      </c>
      <c r="L25" s="34" t="s">
        <v>235</v>
      </c>
      <c r="O25" s="26" t="s">
        <v>271</v>
      </c>
      <c r="P25" t="s">
        <v>24</v>
      </c>
      <c r="Q25" t="s">
        <v>272</v>
      </c>
      <c r="R25" s="3">
        <v>490</v>
      </c>
      <c r="S25" s="34" t="s">
        <v>228</v>
      </c>
      <c r="V25" s="38">
        <v>569985</v>
      </c>
      <c r="W25" t="s">
        <v>13</v>
      </c>
      <c r="X25" t="s">
        <v>273</v>
      </c>
      <c r="Y25" s="3">
        <v>60.75</v>
      </c>
      <c r="Z25" s="34" t="s">
        <v>231</v>
      </c>
    </row>
    <row r="26" spans="1:26">
      <c r="A26" s="25" t="s">
        <v>274</v>
      </c>
      <c r="B26" t="s">
        <v>8</v>
      </c>
      <c r="C26" s="2" t="s">
        <v>275</v>
      </c>
      <c r="D26" s="3">
        <v>2.06</v>
      </c>
      <c r="E26" s="34" t="s">
        <v>169</v>
      </c>
      <c r="H26" t="s">
        <v>276</v>
      </c>
      <c r="I26" t="s">
        <v>209</v>
      </c>
      <c r="J26" t="s">
        <v>277</v>
      </c>
      <c r="K26" s="3">
        <v>25.32</v>
      </c>
      <c r="L26" s="34" t="s">
        <v>235</v>
      </c>
      <c r="O26" s="38" t="s">
        <v>278</v>
      </c>
      <c r="P26" t="s">
        <v>106</v>
      </c>
      <c r="Q26" t="s">
        <v>279</v>
      </c>
      <c r="R26" s="3">
        <v>30.75</v>
      </c>
      <c r="S26" s="34" t="s">
        <v>280</v>
      </c>
      <c r="V26" s="38">
        <v>590087</v>
      </c>
      <c r="W26" t="s">
        <v>13</v>
      </c>
      <c r="X26" t="s">
        <v>281</v>
      </c>
      <c r="Y26" s="3">
        <v>60.9</v>
      </c>
      <c r="Z26" s="34" t="s">
        <v>231</v>
      </c>
    </row>
    <row r="27" spans="1:26">
      <c r="A27" s="25">
        <v>68018</v>
      </c>
      <c r="B27" t="s">
        <v>8</v>
      </c>
      <c r="C27" s="2" t="s">
        <v>282</v>
      </c>
      <c r="D27" s="3">
        <v>0.51</v>
      </c>
      <c r="E27" s="34" t="s">
        <v>169</v>
      </c>
      <c r="H27" t="s">
        <v>283</v>
      </c>
      <c r="I27" t="s">
        <v>209</v>
      </c>
      <c r="J27" t="s">
        <v>284</v>
      </c>
      <c r="K27" s="3">
        <v>25.32</v>
      </c>
      <c r="L27" s="34" t="s">
        <v>235</v>
      </c>
      <c r="O27" t="s">
        <v>285</v>
      </c>
      <c r="P27" t="s">
        <v>286</v>
      </c>
      <c r="Q27" t="s">
        <v>287</v>
      </c>
      <c r="R27" s="3">
        <v>257.04000000000002</v>
      </c>
      <c r="S27" s="34" t="s">
        <v>288</v>
      </c>
      <c r="V27" s="38">
        <v>588960</v>
      </c>
      <c r="W27" t="s">
        <v>13</v>
      </c>
      <c r="X27" t="s">
        <v>289</v>
      </c>
      <c r="Y27" s="3">
        <v>49.37</v>
      </c>
      <c r="Z27" s="34" t="s">
        <v>231</v>
      </c>
    </row>
    <row r="28" spans="1:26">
      <c r="A28" s="25">
        <v>51945</v>
      </c>
      <c r="B28" t="s">
        <v>8</v>
      </c>
      <c r="C28" s="2" t="s">
        <v>290</v>
      </c>
      <c r="D28" s="3">
        <v>0.4</v>
      </c>
      <c r="E28" s="34" t="s">
        <v>169</v>
      </c>
      <c r="H28" t="s">
        <v>291</v>
      </c>
      <c r="I28" t="s">
        <v>106</v>
      </c>
      <c r="J28" t="s">
        <v>292</v>
      </c>
      <c r="K28" s="3">
        <v>3.46</v>
      </c>
      <c r="L28" s="34" t="s">
        <v>235</v>
      </c>
      <c r="O28" t="s">
        <v>293</v>
      </c>
      <c r="P28" t="s">
        <v>24</v>
      </c>
      <c r="Q28" t="s">
        <v>294</v>
      </c>
      <c r="R28" s="3">
        <v>2.36</v>
      </c>
      <c r="S28" s="34" t="s">
        <v>288</v>
      </c>
      <c r="V28" s="38">
        <v>593822</v>
      </c>
      <c r="W28" t="s">
        <v>13</v>
      </c>
      <c r="X28" t="s">
        <v>295</v>
      </c>
      <c r="Y28" s="3">
        <v>70.489999999999995</v>
      </c>
      <c r="Z28" s="34" t="s">
        <v>296</v>
      </c>
    </row>
    <row r="29" spans="1:26">
      <c r="A29" s="25">
        <v>74373</v>
      </c>
      <c r="B29" t="s">
        <v>8</v>
      </c>
      <c r="C29" s="2" t="s">
        <v>297</v>
      </c>
      <c r="D29" s="3">
        <v>0.86</v>
      </c>
      <c r="E29" s="34" t="s">
        <v>169</v>
      </c>
      <c r="H29" t="s">
        <v>298</v>
      </c>
      <c r="I29" t="s">
        <v>106</v>
      </c>
      <c r="J29" t="s">
        <v>299</v>
      </c>
      <c r="K29" s="3">
        <v>3.46</v>
      </c>
      <c r="L29" s="34" t="s">
        <v>235</v>
      </c>
      <c r="O29" t="s">
        <v>300</v>
      </c>
      <c r="P29" t="s">
        <v>106</v>
      </c>
      <c r="Q29" t="s">
        <v>301</v>
      </c>
      <c r="R29" s="3">
        <v>12.67</v>
      </c>
      <c r="S29" s="34" t="s">
        <v>111</v>
      </c>
      <c r="V29" t="s">
        <v>302</v>
      </c>
      <c r="W29" t="s">
        <v>16</v>
      </c>
      <c r="X29" t="s">
        <v>31</v>
      </c>
      <c r="Y29" s="3">
        <v>85.29</v>
      </c>
      <c r="Z29" s="34" t="s">
        <v>231</v>
      </c>
    </row>
    <row r="30" spans="1:26">
      <c r="A30" s="25">
        <v>10186</v>
      </c>
      <c r="B30" t="s">
        <v>8</v>
      </c>
      <c r="C30" s="2" t="s">
        <v>303</v>
      </c>
      <c r="D30" s="3">
        <v>2.74</v>
      </c>
      <c r="E30" s="34" t="s">
        <v>169</v>
      </c>
      <c r="H30" t="s">
        <v>304</v>
      </c>
      <c r="I30" t="s">
        <v>106</v>
      </c>
      <c r="J30" t="s">
        <v>305</v>
      </c>
      <c r="K30" s="3">
        <v>3.46</v>
      </c>
      <c r="L30" s="34" t="s">
        <v>235</v>
      </c>
      <c r="O30" t="s">
        <v>306</v>
      </c>
      <c r="P30" t="s">
        <v>106</v>
      </c>
      <c r="Q30" t="s">
        <v>307</v>
      </c>
      <c r="R30" s="3">
        <v>12.67</v>
      </c>
      <c r="S30" s="34" t="s">
        <v>111</v>
      </c>
      <c r="V30" t="s">
        <v>308</v>
      </c>
      <c r="W30" t="s">
        <v>16</v>
      </c>
      <c r="X30" t="s">
        <v>309</v>
      </c>
      <c r="Y30" s="3">
        <v>146.06</v>
      </c>
      <c r="Z30" s="34" t="s">
        <v>231</v>
      </c>
    </row>
    <row r="31" spans="1:26">
      <c r="A31" s="25">
        <v>18281</v>
      </c>
      <c r="B31" t="s">
        <v>8</v>
      </c>
      <c r="C31" s="2" t="s">
        <v>310</v>
      </c>
      <c r="D31" s="3">
        <v>2.67</v>
      </c>
      <c r="E31" s="34" t="s">
        <v>169</v>
      </c>
      <c r="H31" s="38" t="s">
        <v>311</v>
      </c>
      <c r="I31" t="s">
        <v>106</v>
      </c>
      <c r="J31" t="s">
        <v>312</v>
      </c>
      <c r="K31" s="3">
        <v>6.83</v>
      </c>
      <c r="L31" s="34" t="s">
        <v>235</v>
      </c>
      <c r="O31" t="s">
        <v>313</v>
      </c>
      <c r="P31" t="s">
        <v>106</v>
      </c>
      <c r="Q31" t="s">
        <v>314</v>
      </c>
      <c r="R31" s="3">
        <v>12.67</v>
      </c>
      <c r="S31" s="34" t="s">
        <v>111</v>
      </c>
      <c r="V31" t="s">
        <v>315</v>
      </c>
      <c r="W31" t="s">
        <v>16</v>
      </c>
      <c r="X31" t="s">
        <v>316</v>
      </c>
      <c r="Y31" s="3">
        <v>155.51</v>
      </c>
      <c r="Z31" s="34" t="s">
        <v>231</v>
      </c>
    </row>
    <row r="32" spans="1:26">
      <c r="A32" s="25">
        <v>62853</v>
      </c>
      <c r="B32" t="s">
        <v>8</v>
      </c>
      <c r="C32" s="2" t="s">
        <v>317</v>
      </c>
      <c r="D32" s="3">
        <v>5.33</v>
      </c>
      <c r="E32" s="34" t="s">
        <v>169</v>
      </c>
      <c r="H32" s="38" t="s">
        <v>318</v>
      </c>
      <c r="I32" t="s">
        <v>106</v>
      </c>
      <c r="J32" t="s">
        <v>319</v>
      </c>
      <c r="K32" s="3">
        <v>6.83</v>
      </c>
      <c r="L32" s="34" t="s">
        <v>235</v>
      </c>
      <c r="V32" t="s">
        <v>320</v>
      </c>
      <c r="W32" t="s">
        <v>16</v>
      </c>
      <c r="X32" t="s">
        <v>321</v>
      </c>
      <c r="Y32" s="3">
        <v>198.59</v>
      </c>
      <c r="Z32" s="34" t="s">
        <v>322</v>
      </c>
    </row>
    <row r="33" spans="1:26">
      <c r="A33" s="25">
        <v>11460</v>
      </c>
      <c r="B33" t="s">
        <v>8</v>
      </c>
      <c r="C33" s="2" t="s">
        <v>323</v>
      </c>
      <c r="D33" s="3">
        <v>4.34</v>
      </c>
      <c r="E33" s="34" t="s">
        <v>169</v>
      </c>
      <c r="H33" s="38" t="s">
        <v>324</v>
      </c>
      <c r="I33" t="s">
        <v>106</v>
      </c>
      <c r="J33" t="s">
        <v>325</v>
      </c>
      <c r="K33" s="3">
        <v>6.83</v>
      </c>
      <c r="L33" s="34" t="s">
        <v>235</v>
      </c>
      <c r="V33" t="s">
        <v>326</v>
      </c>
      <c r="W33" t="s">
        <v>29</v>
      </c>
      <c r="X33" t="s">
        <v>327</v>
      </c>
      <c r="Y33" s="3">
        <v>197.26</v>
      </c>
      <c r="Z33" s="34" t="s">
        <v>296</v>
      </c>
    </row>
    <row r="34" spans="1:26">
      <c r="A34" s="25">
        <v>79576</v>
      </c>
      <c r="B34" t="s">
        <v>8</v>
      </c>
      <c r="C34" s="2" t="s">
        <v>328</v>
      </c>
      <c r="D34" s="3">
        <v>4.34</v>
      </c>
      <c r="E34" s="34" t="s">
        <v>169</v>
      </c>
      <c r="H34" s="38" t="s">
        <v>329</v>
      </c>
      <c r="I34" t="s">
        <v>106</v>
      </c>
      <c r="J34" t="s">
        <v>330</v>
      </c>
      <c r="K34" s="3">
        <v>6.83</v>
      </c>
      <c r="L34" s="34" t="s">
        <v>331</v>
      </c>
      <c r="V34" s="38">
        <v>24113</v>
      </c>
      <c r="W34" t="s">
        <v>8</v>
      </c>
      <c r="X34" t="s">
        <v>332</v>
      </c>
      <c r="Y34" s="3">
        <v>5.31</v>
      </c>
      <c r="Z34" s="34" t="s">
        <v>333</v>
      </c>
    </row>
    <row r="35" spans="1:26">
      <c r="A35" s="25">
        <v>54518</v>
      </c>
      <c r="B35" t="s">
        <v>8</v>
      </c>
      <c r="C35" s="2" t="s">
        <v>334</v>
      </c>
      <c r="D35" s="3">
        <v>20.58</v>
      </c>
      <c r="E35" s="34" t="s">
        <v>169</v>
      </c>
      <c r="H35" s="38" t="s">
        <v>335</v>
      </c>
      <c r="I35" t="s">
        <v>106</v>
      </c>
      <c r="J35" t="s">
        <v>336</v>
      </c>
      <c r="K35" s="3">
        <v>6.83</v>
      </c>
      <c r="L35" s="34" t="s">
        <v>331</v>
      </c>
      <c r="V35" t="s">
        <v>337</v>
      </c>
      <c r="W35" t="s">
        <v>29</v>
      </c>
      <c r="X35" t="s">
        <v>338</v>
      </c>
      <c r="Y35" s="3">
        <v>2.06</v>
      </c>
      <c r="Z35" s="34" t="s">
        <v>333</v>
      </c>
    </row>
    <row r="36" spans="1:26">
      <c r="A36" s="25">
        <v>54517</v>
      </c>
      <c r="B36" t="s">
        <v>8</v>
      </c>
      <c r="C36" s="2" t="s">
        <v>339</v>
      </c>
      <c r="D36" s="3">
        <v>25.82</v>
      </c>
      <c r="E36" s="34" t="s">
        <v>169</v>
      </c>
      <c r="H36" s="38" t="s">
        <v>340</v>
      </c>
      <c r="I36" t="s">
        <v>106</v>
      </c>
      <c r="J36" t="s">
        <v>341</v>
      </c>
      <c r="K36" s="3">
        <v>6.83</v>
      </c>
      <c r="L36" s="34" t="s">
        <v>331</v>
      </c>
      <c r="V36" t="s">
        <v>342</v>
      </c>
      <c r="W36" t="s">
        <v>29</v>
      </c>
      <c r="X36" t="s">
        <v>343</v>
      </c>
      <c r="Y36" s="14">
        <v>1.766</v>
      </c>
      <c r="Z36" s="34" t="s">
        <v>333</v>
      </c>
    </row>
    <row r="37" spans="1:26">
      <c r="A37" s="25">
        <v>64733</v>
      </c>
      <c r="B37" t="s">
        <v>8</v>
      </c>
      <c r="C37" s="2" t="s">
        <v>344</v>
      </c>
      <c r="D37" s="3">
        <v>8.5299999999999994</v>
      </c>
      <c r="E37" s="34" t="s">
        <v>169</v>
      </c>
      <c r="H37" s="38" t="s">
        <v>345</v>
      </c>
      <c r="I37" t="s">
        <v>106</v>
      </c>
      <c r="J37" t="s">
        <v>346</v>
      </c>
      <c r="K37" s="3">
        <v>10.14</v>
      </c>
      <c r="L37" s="34" t="s">
        <v>235</v>
      </c>
      <c r="V37" t="s">
        <v>347</v>
      </c>
      <c r="W37" t="s">
        <v>29</v>
      </c>
      <c r="X37" t="s">
        <v>348</v>
      </c>
      <c r="Y37" s="14">
        <v>1.6809000000000001</v>
      </c>
      <c r="Z37" s="34" t="s">
        <v>333</v>
      </c>
    </row>
    <row r="38" spans="1:26">
      <c r="A38" s="25">
        <v>29675</v>
      </c>
      <c r="B38" t="s">
        <v>8</v>
      </c>
      <c r="C38" s="2" t="s">
        <v>349</v>
      </c>
      <c r="D38" s="3">
        <v>37.770000000000003</v>
      </c>
      <c r="E38" s="34" t="s">
        <v>169</v>
      </c>
      <c r="H38" s="38" t="s">
        <v>350</v>
      </c>
      <c r="I38" t="s">
        <v>106</v>
      </c>
      <c r="J38" t="s">
        <v>351</v>
      </c>
      <c r="K38" s="3">
        <v>10.14</v>
      </c>
      <c r="L38" s="34" t="s">
        <v>235</v>
      </c>
      <c r="V38" t="s">
        <v>352</v>
      </c>
      <c r="W38" t="s">
        <v>29</v>
      </c>
      <c r="X38" t="s">
        <v>353</v>
      </c>
      <c r="Y38" s="14">
        <v>8.4042999999999992</v>
      </c>
      <c r="Z38" s="34" t="s">
        <v>333</v>
      </c>
    </row>
    <row r="39" spans="1:26">
      <c r="A39" s="26" t="s">
        <v>354</v>
      </c>
      <c r="B39" t="s">
        <v>8</v>
      </c>
      <c r="C39" s="2" t="s">
        <v>355</v>
      </c>
      <c r="D39" s="3">
        <v>12.57</v>
      </c>
      <c r="E39" s="34" t="s">
        <v>169</v>
      </c>
      <c r="H39" s="38" t="s">
        <v>356</v>
      </c>
      <c r="I39" t="s">
        <v>106</v>
      </c>
      <c r="J39" t="s">
        <v>357</v>
      </c>
      <c r="K39" s="3">
        <v>10.14</v>
      </c>
      <c r="L39" s="34" t="s">
        <v>235</v>
      </c>
      <c r="V39" t="s">
        <v>358</v>
      </c>
      <c r="W39" t="s">
        <v>29</v>
      </c>
      <c r="X39" t="s">
        <v>359</v>
      </c>
      <c r="Y39" s="3">
        <v>35.200000000000003</v>
      </c>
      <c r="Z39" s="34" t="s">
        <v>333</v>
      </c>
    </row>
    <row r="40" spans="1:26">
      <c r="A40" s="25">
        <v>209610</v>
      </c>
      <c r="B40" t="s">
        <v>360</v>
      </c>
      <c r="C40" s="2" t="s">
        <v>361</v>
      </c>
      <c r="D40" s="3">
        <v>14.22</v>
      </c>
      <c r="E40" s="34" t="s">
        <v>169</v>
      </c>
      <c r="H40" s="38" t="s">
        <v>362</v>
      </c>
      <c r="I40" t="s">
        <v>106</v>
      </c>
      <c r="J40" t="s">
        <v>363</v>
      </c>
      <c r="K40" s="3">
        <v>10.14</v>
      </c>
      <c r="L40" s="34" t="s">
        <v>331</v>
      </c>
      <c r="V40" s="38">
        <v>181953</v>
      </c>
      <c r="W40" t="s">
        <v>18</v>
      </c>
      <c r="X40" t="s">
        <v>364</v>
      </c>
      <c r="Y40" s="3">
        <v>0.51</v>
      </c>
      <c r="Z40" s="34" t="s">
        <v>333</v>
      </c>
    </row>
    <row r="41" spans="1:26">
      <c r="A41" s="25">
        <v>217716</v>
      </c>
      <c r="B41" t="s">
        <v>360</v>
      </c>
      <c r="C41" s="2" t="s">
        <v>365</v>
      </c>
      <c r="D41" s="3">
        <v>4.1500000000000004</v>
      </c>
      <c r="E41" s="34" t="s">
        <v>169</v>
      </c>
      <c r="H41" s="38" t="s">
        <v>366</v>
      </c>
      <c r="I41" t="s">
        <v>106</v>
      </c>
      <c r="J41" t="s">
        <v>367</v>
      </c>
      <c r="K41" s="3">
        <v>10.14</v>
      </c>
      <c r="L41" s="34" t="s">
        <v>331</v>
      </c>
      <c r="V41" s="38">
        <v>181967</v>
      </c>
      <c r="W41" t="s">
        <v>18</v>
      </c>
      <c r="X41" t="s">
        <v>368</v>
      </c>
      <c r="Y41" s="3">
        <v>2.63</v>
      </c>
      <c r="Z41" s="34" t="s">
        <v>333</v>
      </c>
    </row>
    <row r="42" spans="1:26">
      <c r="A42" s="25">
        <v>64190</v>
      </c>
      <c r="B42" t="s">
        <v>8</v>
      </c>
      <c r="C42" s="2" t="s">
        <v>369</v>
      </c>
      <c r="D42" s="3">
        <v>2.25</v>
      </c>
      <c r="E42" s="34" t="s">
        <v>169</v>
      </c>
      <c r="H42" s="38" t="s">
        <v>370</v>
      </c>
      <c r="I42" t="s">
        <v>106</v>
      </c>
      <c r="J42" t="s">
        <v>371</v>
      </c>
      <c r="K42" s="3">
        <v>10.14</v>
      </c>
      <c r="L42" s="34" t="s">
        <v>331</v>
      </c>
      <c r="V42" s="38">
        <v>314813</v>
      </c>
      <c r="W42" t="s">
        <v>18</v>
      </c>
      <c r="X42" t="s">
        <v>372</v>
      </c>
      <c r="Y42" s="3">
        <v>15.52</v>
      </c>
      <c r="Z42" s="34" t="s">
        <v>333</v>
      </c>
    </row>
    <row r="43" spans="1:26">
      <c r="A43" s="25">
        <v>11619</v>
      </c>
      <c r="B43" t="s">
        <v>8</v>
      </c>
      <c r="C43" s="2" t="s">
        <v>373</v>
      </c>
      <c r="D43" s="3">
        <v>1</v>
      </c>
      <c r="E43" s="34" t="s">
        <v>169</v>
      </c>
      <c r="H43" s="38" t="s">
        <v>374</v>
      </c>
      <c r="I43" t="s">
        <v>106</v>
      </c>
      <c r="J43" t="s">
        <v>375</v>
      </c>
      <c r="K43" s="3">
        <v>19.14</v>
      </c>
      <c r="L43" s="34" t="s">
        <v>331</v>
      </c>
      <c r="V43" t="s">
        <v>376</v>
      </c>
      <c r="W43" t="s">
        <v>377</v>
      </c>
      <c r="X43" t="s">
        <v>378</v>
      </c>
      <c r="Y43" s="3">
        <v>144</v>
      </c>
      <c r="Z43" s="34" t="s">
        <v>379</v>
      </c>
    </row>
    <row r="44" spans="1:26">
      <c r="A44" s="25">
        <v>86164</v>
      </c>
      <c r="B44" t="s">
        <v>8</v>
      </c>
      <c r="C44" s="2" t="s">
        <v>380</v>
      </c>
      <c r="D44" s="3">
        <v>153.38</v>
      </c>
      <c r="E44" s="34" t="s">
        <v>169</v>
      </c>
      <c r="H44" s="38">
        <v>184003</v>
      </c>
      <c r="I44" t="s">
        <v>106</v>
      </c>
      <c r="J44" t="s">
        <v>381</v>
      </c>
      <c r="K44" s="3">
        <v>27</v>
      </c>
      <c r="L44" s="34" t="s">
        <v>331</v>
      </c>
      <c r="V44" s="25" t="s">
        <v>382</v>
      </c>
      <c r="W44" t="s">
        <v>377</v>
      </c>
      <c r="X44" t="s">
        <v>383</v>
      </c>
      <c r="Y44" s="3">
        <v>334.29</v>
      </c>
      <c r="Z44" s="34" t="s">
        <v>379</v>
      </c>
    </row>
    <row r="45" spans="1:26">
      <c r="A45" s="25">
        <v>34713</v>
      </c>
      <c r="B45" t="s">
        <v>8</v>
      </c>
      <c r="C45" s="2" t="s">
        <v>384</v>
      </c>
      <c r="D45" s="3">
        <v>16.61</v>
      </c>
      <c r="E45" s="34" t="s">
        <v>169</v>
      </c>
      <c r="H45" s="38" t="s">
        <v>385</v>
      </c>
      <c r="I45" t="s">
        <v>106</v>
      </c>
      <c r="J45" t="s">
        <v>386</v>
      </c>
      <c r="K45" s="3">
        <v>23.36</v>
      </c>
      <c r="L45" s="34" t="s">
        <v>387</v>
      </c>
      <c r="V45" s="106" t="s">
        <v>388</v>
      </c>
      <c r="W45" t="s">
        <v>389</v>
      </c>
      <c r="X45" t="s">
        <v>390</v>
      </c>
      <c r="Y45" s="3">
        <v>260</v>
      </c>
      <c r="Z45" s="34" t="s">
        <v>391</v>
      </c>
    </row>
    <row r="46" spans="1:26">
      <c r="A46" s="25" t="s">
        <v>392</v>
      </c>
      <c r="B46" t="s">
        <v>8</v>
      </c>
      <c r="C46" s="2" t="s">
        <v>393</v>
      </c>
      <c r="D46" s="3">
        <v>0.95</v>
      </c>
      <c r="E46" s="34" t="s">
        <v>169</v>
      </c>
      <c r="H46" t="s">
        <v>394</v>
      </c>
      <c r="I46" t="s">
        <v>209</v>
      </c>
      <c r="J46" t="s">
        <v>395</v>
      </c>
      <c r="K46" s="3">
        <v>26.09</v>
      </c>
      <c r="L46" s="34" t="s">
        <v>387</v>
      </c>
    </row>
    <row r="47" spans="1:26">
      <c r="A47" s="25" t="s">
        <v>396</v>
      </c>
      <c r="B47" t="s">
        <v>8</v>
      </c>
      <c r="C47" s="2" t="s">
        <v>397</v>
      </c>
      <c r="D47" s="3">
        <v>0.95</v>
      </c>
      <c r="E47" s="34" t="s">
        <v>169</v>
      </c>
      <c r="H47" s="38" t="s">
        <v>398</v>
      </c>
      <c r="I47" t="s">
        <v>106</v>
      </c>
      <c r="J47" t="s">
        <v>399</v>
      </c>
      <c r="K47" s="3">
        <v>21.14</v>
      </c>
      <c r="L47" s="34" t="s">
        <v>387</v>
      </c>
    </row>
    <row r="48" spans="1:26">
      <c r="A48" s="25" t="s">
        <v>400</v>
      </c>
      <c r="B48" t="s">
        <v>8</v>
      </c>
      <c r="C48" s="2" t="s">
        <v>401</v>
      </c>
      <c r="D48" s="3">
        <v>0.95</v>
      </c>
      <c r="E48" s="34" t="s">
        <v>169</v>
      </c>
      <c r="H48" s="38" t="s">
        <v>402</v>
      </c>
      <c r="I48" t="s">
        <v>106</v>
      </c>
      <c r="J48" t="s">
        <v>403</v>
      </c>
      <c r="K48" s="3">
        <v>31.41</v>
      </c>
      <c r="L48" s="34" t="s">
        <v>387</v>
      </c>
    </row>
    <row r="49" spans="1:12">
      <c r="A49" s="25" t="s">
        <v>404</v>
      </c>
      <c r="B49" t="s">
        <v>8</v>
      </c>
      <c r="C49" s="2" t="s">
        <v>405</v>
      </c>
      <c r="D49" s="3">
        <v>0.95</v>
      </c>
      <c r="E49" s="34" t="s">
        <v>169</v>
      </c>
      <c r="H49" s="26" t="s">
        <v>406</v>
      </c>
      <c r="I49" t="s">
        <v>29</v>
      </c>
      <c r="J49" t="s">
        <v>15</v>
      </c>
      <c r="K49" s="3">
        <v>114.81</v>
      </c>
      <c r="L49" s="34" t="s">
        <v>387</v>
      </c>
    </row>
    <row r="50" spans="1:12">
      <c r="A50" s="25" t="s">
        <v>407</v>
      </c>
      <c r="B50" t="s">
        <v>8</v>
      </c>
      <c r="C50" s="2" t="s">
        <v>408</v>
      </c>
      <c r="D50" s="3">
        <v>0.95</v>
      </c>
      <c r="E50" s="34" t="s">
        <v>169</v>
      </c>
      <c r="H50" s="38" t="s">
        <v>409</v>
      </c>
      <c r="I50" t="s">
        <v>106</v>
      </c>
      <c r="J50" t="s">
        <v>410</v>
      </c>
      <c r="K50" s="3">
        <v>12.5</v>
      </c>
      <c r="L50" s="34" t="s">
        <v>411</v>
      </c>
    </row>
    <row r="51" spans="1:12">
      <c r="A51" s="25" t="s">
        <v>412</v>
      </c>
      <c r="B51" t="s">
        <v>8</v>
      </c>
      <c r="C51" s="2" t="s">
        <v>413</v>
      </c>
      <c r="D51" s="3">
        <v>0.95</v>
      </c>
      <c r="E51" s="34" t="s">
        <v>169</v>
      </c>
      <c r="H51" s="38" t="s">
        <v>414</v>
      </c>
      <c r="I51" t="s">
        <v>106</v>
      </c>
      <c r="J51" t="s">
        <v>415</v>
      </c>
      <c r="K51" s="3">
        <v>57.6</v>
      </c>
      <c r="L51" s="34" t="s">
        <v>411</v>
      </c>
    </row>
    <row r="52" spans="1:12">
      <c r="A52" s="25">
        <v>78324</v>
      </c>
      <c r="B52" t="s">
        <v>8</v>
      </c>
      <c r="C52" s="2" t="s">
        <v>416</v>
      </c>
      <c r="D52" s="3">
        <v>0.22</v>
      </c>
      <c r="E52" s="34" t="s">
        <v>169</v>
      </c>
      <c r="H52" s="38" t="s">
        <v>417</v>
      </c>
      <c r="I52" t="s">
        <v>106</v>
      </c>
      <c r="J52" t="s">
        <v>418</v>
      </c>
      <c r="K52" s="3">
        <v>57.6</v>
      </c>
      <c r="L52" s="34" t="s">
        <v>411</v>
      </c>
    </row>
    <row r="53" spans="1:12">
      <c r="A53" s="25">
        <v>78325</v>
      </c>
      <c r="B53" t="s">
        <v>8</v>
      </c>
      <c r="C53" s="2" t="s">
        <v>419</v>
      </c>
      <c r="D53" s="3">
        <v>0.53</v>
      </c>
      <c r="E53" s="34" t="s">
        <v>169</v>
      </c>
      <c r="H53" s="38" t="s">
        <v>420</v>
      </c>
      <c r="I53" t="s">
        <v>106</v>
      </c>
      <c r="J53" t="s">
        <v>421</v>
      </c>
      <c r="K53" s="3">
        <v>57.6</v>
      </c>
      <c r="L53" s="34" t="s">
        <v>411</v>
      </c>
    </row>
    <row r="54" spans="1:12">
      <c r="A54" s="25">
        <v>78326</v>
      </c>
      <c r="B54" t="s">
        <v>8</v>
      </c>
      <c r="C54" s="2" t="s">
        <v>422</v>
      </c>
      <c r="D54" s="3">
        <v>0.59</v>
      </c>
      <c r="E54" s="34" t="s">
        <v>169</v>
      </c>
      <c r="H54" s="38" t="s">
        <v>423</v>
      </c>
      <c r="I54" t="s">
        <v>106</v>
      </c>
      <c r="J54" t="s">
        <v>424</v>
      </c>
      <c r="K54" s="3">
        <v>57.6</v>
      </c>
      <c r="L54" s="34" t="s">
        <v>411</v>
      </c>
    </row>
    <row r="55" spans="1:12">
      <c r="A55" s="25">
        <v>25053</v>
      </c>
      <c r="B55" t="s">
        <v>8</v>
      </c>
      <c r="C55" s="2" t="s">
        <v>425</v>
      </c>
      <c r="D55" s="3">
        <v>13.15</v>
      </c>
      <c r="E55" s="34" t="s">
        <v>169</v>
      </c>
      <c r="H55" s="38" t="s">
        <v>426</v>
      </c>
      <c r="I55" t="s">
        <v>106</v>
      </c>
      <c r="J55" t="s">
        <v>427</v>
      </c>
      <c r="K55" s="3">
        <v>57.6</v>
      </c>
      <c r="L55" s="34" t="s">
        <v>411</v>
      </c>
    </row>
    <row r="56" spans="1:12">
      <c r="A56" s="25">
        <v>23157</v>
      </c>
      <c r="B56" t="s">
        <v>8</v>
      </c>
      <c r="C56" s="2" t="s">
        <v>428</v>
      </c>
      <c r="D56" s="3">
        <v>7.18</v>
      </c>
      <c r="E56" s="34" t="s">
        <v>169</v>
      </c>
      <c r="H56" s="38" t="s">
        <v>429</v>
      </c>
      <c r="I56" t="s">
        <v>106</v>
      </c>
      <c r="J56" t="s">
        <v>430</v>
      </c>
      <c r="K56" s="3">
        <v>37.799999999999997</v>
      </c>
      <c r="L56" s="34" t="s">
        <v>431</v>
      </c>
    </row>
    <row r="57" spans="1:12">
      <c r="A57" s="25">
        <v>85490</v>
      </c>
      <c r="B57" t="s">
        <v>8</v>
      </c>
      <c r="C57" s="2" t="s">
        <v>432</v>
      </c>
      <c r="D57" s="3">
        <v>40.92</v>
      </c>
      <c r="E57" s="34" t="s">
        <v>169</v>
      </c>
      <c r="H57" s="38" t="s">
        <v>433</v>
      </c>
      <c r="I57" t="s">
        <v>106</v>
      </c>
      <c r="J57" t="s">
        <v>434</v>
      </c>
      <c r="K57" s="3">
        <v>37.799999999999997</v>
      </c>
      <c r="L57" s="34" t="s">
        <v>431</v>
      </c>
    </row>
    <row r="58" spans="1:12">
      <c r="A58" s="25">
        <v>83383</v>
      </c>
      <c r="B58" t="s">
        <v>8</v>
      </c>
      <c r="C58" s="1" t="s">
        <v>435</v>
      </c>
      <c r="D58" s="3">
        <v>0.79</v>
      </c>
      <c r="E58" s="34" t="s">
        <v>169</v>
      </c>
      <c r="H58" s="38" t="s">
        <v>436</v>
      </c>
      <c r="I58" t="s">
        <v>106</v>
      </c>
      <c r="J58" t="s">
        <v>437</v>
      </c>
      <c r="K58" s="3">
        <v>37.799999999999997</v>
      </c>
      <c r="L58" s="34" t="s">
        <v>431</v>
      </c>
    </row>
    <row r="59" spans="1:12">
      <c r="A59" s="25" t="s">
        <v>438</v>
      </c>
      <c r="B59" t="s">
        <v>8</v>
      </c>
      <c r="C59" s="1" t="s">
        <v>439</v>
      </c>
      <c r="D59" s="3" t="s">
        <v>440</v>
      </c>
      <c r="E59" s="34" t="s">
        <v>169</v>
      </c>
      <c r="H59" s="38" t="s">
        <v>441</v>
      </c>
      <c r="I59" t="s">
        <v>106</v>
      </c>
      <c r="J59" t="s">
        <v>442</v>
      </c>
      <c r="K59" s="3">
        <v>37.799999999999997</v>
      </c>
      <c r="L59" s="34" t="s">
        <v>431</v>
      </c>
    </row>
    <row r="60" spans="1:12">
      <c r="A60" s="25" t="s">
        <v>443</v>
      </c>
      <c r="B60" t="s">
        <v>8</v>
      </c>
      <c r="C60" s="1" t="s">
        <v>444</v>
      </c>
      <c r="D60" s="3">
        <v>2.06</v>
      </c>
      <c r="E60" s="34" t="s">
        <v>445</v>
      </c>
      <c r="H60" s="38" t="s">
        <v>446</v>
      </c>
      <c r="I60" t="s">
        <v>106</v>
      </c>
      <c r="J60" t="s">
        <v>447</v>
      </c>
      <c r="K60" s="3">
        <v>37.799999999999997</v>
      </c>
      <c r="L60" s="34" t="s">
        <v>431</v>
      </c>
    </row>
    <row r="61" spans="1:12">
      <c r="A61" s="25" t="s">
        <v>448</v>
      </c>
      <c r="B61" t="s">
        <v>8</v>
      </c>
      <c r="C61" s="1" t="s">
        <v>449</v>
      </c>
      <c r="D61" s="3">
        <v>7.3</v>
      </c>
      <c r="E61" s="34" t="s">
        <v>445</v>
      </c>
      <c r="H61" s="38" t="s">
        <v>450</v>
      </c>
      <c r="I61" t="s">
        <v>106</v>
      </c>
      <c r="J61" t="s">
        <v>451</v>
      </c>
      <c r="K61" s="3">
        <v>37.799999999999997</v>
      </c>
      <c r="L61" s="34" t="s">
        <v>431</v>
      </c>
    </row>
    <row r="62" spans="1:12">
      <c r="A62" s="25" t="s">
        <v>452</v>
      </c>
      <c r="B62" t="s">
        <v>8</v>
      </c>
      <c r="C62" s="1" t="s">
        <v>453</v>
      </c>
      <c r="D62" s="3">
        <v>0.7</v>
      </c>
      <c r="E62" s="34" t="s">
        <v>445</v>
      </c>
      <c r="H62" t="s">
        <v>454</v>
      </c>
      <c r="I62" t="s">
        <v>209</v>
      </c>
      <c r="J62" t="s">
        <v>455</v>
      </c>
      <c r="K62" s="3">
        <v>30.09</v>
      </c>
      <c r="L62" s="34" t="s">
        <v>456</v>
      </c>
    </row>
    <row r="63" spans="1:12">
      <c r="A63" s="25" t="s">
        <v>457</v>
      </c>
      <c r="B63" t="s">
        <v>8</v>
      </c>
      <c r="C63" s="1" t="s">
        <v>458</v>
      </c>
      <c r="D63" s="3">
        <v>8.4700000000000006</v>
      </c>
      <c r="E63" s="34" t="s">
        <v>445</v>
      </c>
      <c r="H63" t="s">
        <v>459</v>
      </c>
      <c r="I63" t="s">
        <v>209</v>
      </c>
      <c r="J63" t="s">
        <v>460</v>
      </c>
      <c r="K63" s="3">
        <v>30.09</v>
      </c>
      <c r="L63" s="34" t="s">
        <v>456</v>
      </c>
    </row>
    <row r="64" spans="1:12">
      <c r="A64" s="25">
        <v>11029</v>
      </c>
      <c r="B64" t="s">
        <v>8</v>
      </c>
      <c r="C64" s="1" t="s">
        <v>461</v>
      </c>
      <c r="D64" s="3">
        <v>8.42</v>
      </c>
      <c r="E64" s="34" t="s">
        <v>445</v>
      </c>
      <c r="H64" t="s">
        <v>462</v>
      </c>
      <c r="I64" t="s">
        <v>209</v>
      </c>
      <c r="J64" t="s">
        <v>463</v>
      </c>
      <c r="K64" s="3">
        <v>30.09</v>
      </c>
      <c r="L64" s="34" t="s">
        <v>456</v>
      </c>
    </row>
    <row r="65" spans="1:12">
      <c r="A65" s="25">
        <v>63305</v>
      </c>
      <c r="B65" t="s">
        <v>8</v>
      </c>
      <c r="C65" s="1" t="s">
        <v>464</v>
      </c>
      <c r="D65" s="3">
        <v>17.84</v>
      </c>
      <c r="E65" s="34" t="s">
        <v>445</v>
      </c>
      <c r="H65" t="s">
        <v>465</v>
      </c>
      <c r="I65" t="s">
        <v>209</v>
      </c>
      <c r="J65" t="s">
        <v>466</v>
      </c>
      <c r="K65" s="3">
        <v>43.51</v>
      </c>
      <c r="L65" s="34" t="s">
        <v>456</v>
      </c>
    </row>
    <row r="66" spans="1:12">
      <c r="A66" s="25">
        <v>24238</v>
      </c>
      <c r="B66" t="s">
        <v>8</v>
      </c>
      <c r="C66" s="1" t="s">
        <v>467</v>
      </c>
      <c r="D66" s="3">
        <v>3.01</v>
      </c>
      <c r="E66" s="34" t="s">
        <v>445</v>
      </c>
      <c r="H66" t="s">
        <v>468</v>
      </c>
      <c r="I66" t="s">
        <v>209</v>
      </c>
      <c r="J66" t="s">
        <v>469</v>
      </c>
      <c r="K66" s="3">
        <v>43.51</v>
      </c>
      <c r="L66" s="34" t="s">
        <v>456</v>
      </c>
    </row>
    <row r="67" spans="1:12">
      <c r="A67" s="25">
        <v>48569</v>
      </c>
      <c r="B67" t="s">
        <v>8</v>
      </c>
      <c r="C67" s="1" t="s">
        <v>470</v>
      </c>
      <c r="D67" s="3">
        <v>3.41</v>
      </c>
      <c r="E67" s="34" t="s">
        <v>445</v>
      </c>
      <c r="H67" t="s">
        <v>471</v>
      </c>
      <c r="I67" t="s">
        <v>209</v>
      </c>
      <c r="J67" t="s">
        <v>472</v>
      </c>
      <c r="K67" s="3">
        <v>43.51</v>
      </c>
      <c r="L67" s="34" t="s">
        <v>456</v>
      </c>
    </row>
    <row r="68" spans="1:12">
      <c r="A68" s="25" t="s">
        <v>473</v>
      </c>
      <c r="B68" t="s">
        <v>8</v>
      </c>
      <c r="C68" s="1" t="s">
        <v>474</v>
      </c>
      <c r="D68" s="3">
        <v>7.44</v>
      </c>
      <c r="E68" s="34" t="s">
        <v>445</v>
      </c>
      <c r="H68" t="s">
        <v>475</v>
      </c>
      <c r="I68" t="s">
        <v>209</v>
      </c>
      <c r="J68" t="s">
        <v>476</v>
      </c>
      <c r="K68" s="3">
        <v>43.51</v>
      </c>
      <c r="L68" s="34" t="s">
        <v>456</v>
      </c>
    </row>
    <row r="69" spans="1:12">
      <c r="A69" s="25" t="s">
        <v>477</v>
      </c>
      <c r="B69" t="s">
        <v>8</v>
      </c>
      <c r="C69" s="1" t="s">
        <v>478</v>
      </c>
      <c r="D69" s="3">
        <v>29.04</v>
      </c>
      <c r="E69" s="34" t="s">
        <v>445</v>
      </c>
      <c r="H69" s="38">
        <v>418036001</v>
      </c>
      <c r="I69" t="s">
        <v>106</v>
      </c>
      <c r="J69" t="s">
        <v>479</v>
      </c>
      <c r="K69" s="3">
        <v>106.1</v>
      </c>
      <c r="L69" s="34" t="s">
        <v>456</v>
      </c>
    </row>
    <row r="70" spans="1:12">
      <c r="A70" s="25">
        <v>64076</v>
      </c>
      <c r="B70" t="s">
        <v>8</v>
      </c>
      <c r="C70" s="2" t="s">
        <v>480</v>
      </c>
      <c r="D70" s="3">
        <v>2.38</v>
      </c>
      <c r="E70" s="34" t="s">
        <v>445</v>
      </c>
      <c r="H70" s="38">
        <v>418036002</v>
      </c>
      <c r="I70" t="s">
        <v>106</v>
      </c>
      <c r="J70" t="s">
        <v>481</v>
      </c>
      <c r="K70" s="3">
        <v>106.1</v>
      </c>
      <c r="L70" s="34" t="s">
        <v>456</v>
      </c>
    </row>
    <row r="71" spans="1:12">
      <c r="A71" s="25">
        <v>63208</v>
      </c>
      <c r="B71" t="s">
        <v>8</v>
      </c>
      <c r="C71" s="1" t="s">
        <v>482</v>
      </c>
      <c r="D71" s="3">
        <v>0.74</v>
      </c>
      <c r="E71" s="34" t="s">
        <v>445</v>
      </c>
      <c r="H71" s="38">
        <v>418036003</v>
      </c>
      <c r="I71" t="s">
        <v>106</v>
      </c>
      <c r="J71" t="s">
        <v>483</v>
      </c>
      <c r="K71" s="3">
        <v>106.1</v>
      </c>
      <c r="L71" s="34" t="s">
        <v>456</v>
      </c>
    </row>
    <row r="72" spans="1:12">
      <c r="A72" s="25">
        <v>64075</v>
      </c>
      <c r="B72" t="s">
        <v>8</v>
      </c>
      <c r="C72" s="2" t="s">
        <v>484</v>
      </c>
      <c r="D72" s="3">
        <v>2.4900000000000002</v>
      </c>
      <c r="E72" s="34" t="s">
        <v>445</v>
      </c>
      <c r="H72" s="38">
        <v>418036004</v>
      </c>
      <c r="I72" t="s">
        <v>106</v>
      </c>
      <c r="J72" t="s">
        <v>485</v>
      </c>
      <c r="K72" s="3">
        <v>106.1</v>
      </c>
      <c r="L72" s="34" t="s">
        <v>456</v>
      </c>
    </row>
    <row r="73" spans="1:12">
      <c r="A73" s="25">
        <v>10526</v>
      </c>
      <c r="B73" t="s">
        <v>8</v>
      </c>
      <c r="C73" s="1" t="s">
        <v>486</v>
      </c>
      <c r="D73" s="3">
        <v>1.2</v>
      </c>
      <c r="E73" s="34" t="s">
        <v>445</v>
      </c>
      <c r="H73" t="s">
        <v>487</v>
      </c>
      <c r="I73" t="s">
        <v>209</v>
      </c>
      <c r="J73" t="s">
        <v>488</v>
      </c>
      <c r="K73" s="3">
        <v>107.99</v>
      </c>
      <c r="L73" s="34" t="s">
        <v>489</v>
      </c>
    </row>
    <row r="74" spans="1:12">
      <c r="A74" s="25">
        <v>10527</v>
      </c>
      <c r="B74" t="s">
        <v>8</v>
      </c>
      <c r="C74" s="1" t="s">
        <v>490</v>
      </c>
      <c r="D74" s="3">
        <v>1.2</v>
      </c>
      <c r="E74" s="34" t="s">
        <v>445</v>
      </c>
      <c r="H74" t="s">
        <v>491</v>
      </c>
      <c r="I74" t="s">
        <v>209</v>
      </c>
      <c r="J74" t="s">
        <v>492</v>
      </c>
      <c r="K74" s="3">
        <v>107.99</v>
      </c>
      <c r="L74" s="34" t="s">
        <v>489</v>
      </c>
    </row>
    <row r="75" spans="1:12">
      <c r="A75" s="25">
        <v>66615</v>
      </c>
      <c r="B75" t="s">
        <v>8</v>
      </c>
      <c r="C75" s="1" t="s">
        <v>493</v>
      </c>
      <c r="D75" s="3">
        <v>18.399999999999999</v>
      </c>
      <c r="E75" s="34" t="s">
        <v>445</v>
      </c>
      <c r="H75" t="s">
        <v>494</v>
      </c>
      <c r="I75" t="s">
        <v>209</v>
      </c>
      <c r="J75" t="s">
        <v>495</v>
      </c>
      <c r="K75" s="3">
        <v>107.99</v>
      </c>
      <c r="L75" s="34" t="s">
        <v>489</v>
      </c>
    </row>
    <row r="76" spans="1:12">
      <c r="A76" s="25" t="s">
        <v>496</v>
      </c>
      <c r="B76" t="s">
        <v>8</v>
      </c>
      <c r="C76" s="1" t="s">
        <v>497</v>
      </c>
      <c r="D76" s="3">
        <v>5.68</v>
      </c>
      <c r="E76" s="34" t="s">
        <v>445</v>
      </c>
      <c r="H76" t="s">
        <v>498</v>
      </c>
      <c r="I76" t="s">
        <v>209</v>
      </c>
      <c r="J76" t="s">
        <v>499</v>
      </c>
      <c r="K76" s="3">
        <v>107.99</v>
      </c>
      <c r="L76" s="34" t="s">
        <v>489</v>
      </c>
    </row>
    <row r="77" spans="1:12">
      <c r="A77" s="25" t="s">
        <v>500</v>
      </c>
      <c r="B77" t="s">
        <v>8</v>
      </c>
      <c r="C77" s="1" t="s">
        <v>7</v>
      </c>
      <c r="D77" s="3">
        <v>4.49</v>
      </c>
      <c r="E77" s="34" t="s">
        <v>445</v>
      </c>
      <c r="H77" t="s">
        <v>501</v>
      </c>
      <c r="I77" t="s">
        <v>209</v>
      </c>
      <c r="J77" t="s">
        <v>502</v>
      </c>
      <c r="K77" s="3">
        <v>107.99</v>
      </c>
      <c r="L77" s="34" t="s">
        <v>489</v>
      </c>
    </row>
    <row r="78" spans="1:12">
      <c r="A78" s="25" t="s">
        <v>503</v>
      </c>
      <c r="B78" t="s">
        <v>8</v>
      </c>
      <c r="C78" s="1" t="s">
        <v>504</v>
      </c>
      <c r="D78" s="3">
        <v>3.23</v>
      </c>
      <c r="E78" s="34" t="s">
        <v>445</v>
      </c>
      <c r="H78" t="s">
        <v>505</v>
      </c>
      <c r="I78" t="s">
        <v>209</v>
      </c>
      <c r="J78" t="s">
        <v>506</v>
      </c>
      <c r="K78" s="3">
        <v>107.99</v>
      </c>
      <c r="L78" s="34" t="s">
        <v>489</v>
      </c>
    </row>
    <row r="79" spans="1:12">
      <c r="A79" s="25" t="s">
        <v>507</v>
      </c>
      <c r="B79" t="s">
        <v>8</v>
      </c>
      <c r="C79" s="1" t="s">
        <v>508</v>
      </c>
      <c r="D79" s="3">
        <v>3.63</v>
      </c>
      <c r="E79" s="34" t="s">
        <v>445</v>
      </c>
      <c r="H79" t="s">
        <v>509</v>
      </c>
      <c r="I79" t="s">
        <v>209</v>
      </c>
      <c r="J79" t="s">
        <v>510</v>
      </c>
      <c r="K79" s="3">
        <v>107.99</v>
      </c>
      <c r="L79" s="34" t="s">
        <v>489</v>
      </c>
    </row>
    <row r="80" spans="1:12">
      <c r="A80" s="25" t="s">
        <v>511</v>
      </c>
      <c r="B80" t="s">
        <v>8</v>
      </c>
      <c r="C80" s="1" t="s">
        <v>512</v>
      </c>
      <c r="D80" s="3">
        <v>21.84</v>
      </c>
      <c r="E80" s="34" t="s">
        <v>445</v>
      </c>
      <c r="H80" t="s">
        <v>513</v>
      </c>
      <c r="I80" t="s">
        <v>209</v>
      </c>
      <c r="J80" t="s">
        <v>514</v>
      </c>
      <c r="K80" s="3">
        <v>107.99</v>
      </c>
      <c r="L80" s="34" t="s">
        <v>489</v>
      </c>
    </row>
    <row r="81" spans="1:12">
      <c r="A81" s="25" t="s">
        <v>515</v>
      </c>
      <c r="B81" t="s">
        <v>8</v>
      </c>
      <c r="C81" s="1" t="s">
        <v>516</v>
      </c>
      <c r="D81" s="3">
        <v>7.68</v>
      </c>
      <c r="E81" s="34" t="s">
        <v>445</v>
      </c>
      <c r="H81" t="s">
        <v>517</v>
      </c>
      <c r="I81" t="s">
        <v>209</v>
      </c>
      <c r="J81" t="s">
        <v>518</v>
      </c>
      <c r="K81" s="3">
        <v>107.99</v>
      </c>
      <c r="L81" s="34" t="s">
        <v>489</v>
      </c>
    </row>
    <row r="82" spans="1:12">
      <c r="A82" s="25">
        <v>41908</v>
      </c>
      <c r="B82" t="s">
        <v>8</v>
      </c>
      <c r="C82" s="1" t="s">
        <v>519</v>
      </c>
      <c r="D82" s="3" t="s">
        <v>440</v>
      </c>
      <c r="E82" s="34" t="s">
        <v>445</v>
      </c>
      <c r="H82" t="s">
        <v>520</v>
      </c>
      <c r="I82" t="s">
        <v>209</v>
      </c>
      <c r="J82" t="s">
        <v>521</v>
      </c>
      <c r="K82" s="3">
        <v>107.99</v>
      </c>
      <c r="L82" s="34" t="s">
        <v>489</v>
      </c>
    </row>
    <row r="83" spans="1:12">
      <c r="A83" s="25">
        <v>38066</v>
      </c>
      <c r="B83" t="s">
        <v>8</v>
      </c>
      <c r="C83" s="1" t="s">
        <v>522</v>
      </c>
      <c r="D83" s="3">
        <v>49.32</v>
      </c>
      <c r="E83" s="34" t="s">
        <v>445</v>
      </c>
      <c r="H83" t="s">
        <v>523</v>
      </c>
      <c r="I83" t="s">
        <v>209</v>
      </c>
      <c r="J83" t="s">
        <v>524</v>
      </c>
      <c r="K83" s="3">
        <v>107.99</v>
      </c>
      <c r="L83" s="34" t="s">
        <v>489</v>
      </c>
    </row>
    <row r="84" spans="1:12">
      <c r="A84" s="25">
        <v>64227</v>
      </c>
      <c r="B84" t="s">
        <v>8</v>
      </c>
      <c r="C84" s="1" t="s">
        <v>525</v>
      </c>
      <c r="D84" s="3">
        <v>10.5</v>
      </c>
      <c r="E84" s="34" t="s">
        <v>445</v>
      </c>
      <c r="H84" t="s">
        <v>526</v>
      </c>
      <c r="I84" t="s">
        <v>209</v>
      </c>
      <c r="J84" t="s">
        <v>527</v>
      </c>
      <c r="K84" s="3">
        <v>107.99</v>
      </c>
      <c r="L84" s="34" t="s">
        <v>489</v>
      </c>
    </row>
    <row r="85" spans="1:12">
      <c r="A85" s="25">
        <v>22157</v>
      </c>
      <c r="B85" t="s">
        <v>8</v>
      </c>
      <c r="C85" s="1" t="s">
        <v>528</v>
      </c>
      <c r="D85" s="3">
        <v>8.3800000000000008</v>
      </c>
      <c r="E85" s="34" t="s">
        <v>445</v>
      </c>
      <c r="H85" t="s">
        <v>529</v>
      </c>
      <c r="I85" t="s">
        <v>209</v>
      </c>
      <c r="J85" t="s">
        <v>530</v>
      </c>
      <c r="K85" s="3">
        <v>107.99</v>
      </c>
      <c r="L85" s="34" t="s">
        <v>489</v>
      </c>
    </row>
    <row r="86" spans="1:12">
      <c r="A86" s="25">
        <v>19348</v>
      </c>
      <c r="B86" t="s">
        <v>8</v>
      </c>
      <c r="C86" s="1" t="s">
        <v>531</v>
      </c>
      <c r="D86" s="3">
        <v>5.88</v>
      </c>
      <c r="E86" s="34" t="s">
        <v>445</v>
      </c>
      <c r="H86" t="s">
        <v>532</v>
      </c>
      <c r="I86" t="s">
        <v>209</v>
      </c>
      <c r="J86" t="s">
        <v>533</v>
      </c>
      <c r="K86" s="3">
        <v>20.82</v>
      </c>
      <c r="L86" s="34" t="s">
        <v>534</v>
      </c>
    </row>
    <row r="87" spans="1:12">
      <c r="A87" s="25" t="s">
        <v>535</v>
      </c>
      <c r="B87" t="s">
        <v>8</v>
      </c>
      <c r="C87" s="1" t="s">
        <v>536</v>
      </c>
      <c r="D87" s="3">
        <v>33.090000000000003</v>
      </c>
      <c r="E87" s="34" t="s">
        <v>445</v>
      </c>
      <c r="H87" s="38" t="s">
        <v>537</v>
      </c>
      <c r="I87" t="s">
        <v>106</v>
      </c>
      <c r="J87" t="s">
        <v>538</v>
      </c>
      <c r="K87" s="3">
        <v>1.35</v>
      </c>
      <c r="L87" s="34" t="s">
        <v>534</v>
      </c>
    </row>
    <row r="88" spans="1:12">
      <c r="A88" s="25" t="s">
        <v>539</v>
      </c>
      <c r="B88" t="s">
        <v>8</v>
      </c>
      <c r="C88" s="1" t="s">
        <v>540</v>
      </c>
      <c r="D88" s="3">
        <v>2.14</v>
      </c>
      <c r="E88" s="34" t="s">
        <v>445</v>
      </c>
      <c r="H88" s="38" t="s">
        <v>541</v>
      </c>
      <c r="I88" t="s">
        <v>106</v>
      </c>
      <c r="J88" t="s">
        <v>542</v>
      </c>
      <c r="K88" s="3">
        <v>4.3499999999999996</v>
      </c>
      <c r="L88" s="34" t="s">
        <v>534</v>
      </c>
    </row>
    <row r="89" spans="1:12">
      <c r="A89" s="25" t="s">
        <v>543</v>
      </c>
      <c r="B89" t="s">
        <v>8</v>
      </c>
      <c r="C89" s="1" t="s">
        <v>544</v>
      </c>
      <c r="D89" s="3">
        <v>2.14</v>
      </c>
      <c r="E89" s="34" t="s">
        <v>445</v>
      </c>
      <c r="H89" s="38" t="s">
        <v>545</v>
      </c>
      <c r="I89" t="s">
        <v>106</v>
      </c>
      <c r="J89" t="s">
        <v>546</v>
      </c>
      <c r="K89" s="3">
        <v>9.02</v>
      </c>
      <c r="L89" s="34" t="s">
        <v>534</v>
      </c>
    </row>
    <row r="90" spans="1:12">
      <c r="A90" s="25" t="s">
        <v>547</v>
      </c>
      <c r="B90" t="s">
        <v>8</v>
      </c>
      <c r="C90" s="1" t="s">
        <v>548</v>
      </c>
      <c r="D90" s="3">
        <v>2.14</v>
      </c>
      <c r="E90" s="34" t="s">
        <v>445</v>
      </c>
      <c r="H90" t="s">
        <v>549</v>
      </c>
      <c r="I90" t="s">
        <v>209</v>
      </c>
      <c r="J90" t="s">
        <v>550</v>
      </c>
      <c r="K90" s="3">
        <v>1.91</v>
      </c>
      <c r="L90" s="34" t="s">
        <v>551</v>
      </c>
    </row>
    <row r="91" spans="1:12">
      <c r="A91" s="25" t="s">
        <v>552</v>
      </c>
      <c r="B91" t="s">
        <v>8</v>
      </c>
      <c r="C91" s="1" t="s">
        <v>553</v>
      </c>
      <c r="D91" s="3">
        <v>2.14</v>
      </c>
      <c r="E91" s="34" t="s">
        <v>445</v>
      </c>
      <c r="H91" t="s">
        <v>554</v>
      </c>
      <c r="I91" t="s">
        <v>209</v>
      </c>
      <c r="J91" t="s">
        <v>555</v>
      </c>
      <c r="K91" s="3">
        <v>21.75</v>
      </c>
      <c r="L91" s="34" t="s">
        <v>551</v>
      </c>
    </row>
    <row r="92" spans="1:12">
      <c r="A92" s="25" t="s">
        <v>556</v>
      </c>
      <c r="B92" t="s">
        <v>8</v>
      </c>
      <c r="C92" s="1" t="s">
        <v>557</v>
      </c>
      <c r="D92" s="3">
        <v>2.14</v>
      </c>
      <c r="E92" s="34" t="s">
        <v>445</v>
      </c>
      <c r="H92" t="s">
        <v>558</v>
      </c>
      <c r="I92" t="s">
        <v>209</v>
      </c>
      <c r="J92" t="s">
        <v>559</v>
      </c>
      <c r="K92" s="3">
        <v>21.75</v>
      </c>
      <c r="L92" s="34" t="s">
        <v>551</v>
      </c>
    </row>
    <row r="93" spans="1:12">
      <c r="A93" s="25" t="s">
        <v>560</v>
      </c>
      <c r="B93" t="s">
        <v>8</v>
      </c>
      <c r="C93" s="1" t="s">
        <v>561</v>
      </c>
      <c r="D93" s="3">
        <v>1.21</v>
      </c>
      <c r="E93" s="34" t="s">
        <v>445</v>
      </c>
      <c r="H93" t="s">
        <v>562</v>
      </c>
      <c r="I93" t="s">
        <v>209</v>
      </c>
      <c r="J93" t="s">
        <v>563</v>
      </c>
      <c r="K93" s="3">
        <v>21.75</v>
      </c>
      <c r="L93" s="34" t="s">
        <v>551</v>
      </c>
    </row>
    <row r="94" spans="1:12">
      <c r="A94" s="25" t="s">
        <v>564</v>
      </c>
      <c r="B94" t="s">
        <v>8</v>
      </c>
      <c r="C94" s="1" t="s">
        <v>565</v>
      </c>
      <c r="D94" s="3">
        <v>1.21</v>
      </c>
      <c r="E94" s="34" t="s">
        <v>445</v>
      </c>
      <c r="H94" t="s">
        <v>566</v>
      </c>
      <c r="I94" t="s">
        <v>209</v>
      </c>
      <c r="J94" t="s">
        <v>567</v>
      </c>
      <c r="K94" s="3">
        <v>21.75</v>
      </c>
      <c r="L94" s="34" t="s">
        <v>551</v>
      </c>
    </row>
    <row r="95" spans="1:12">
      <c r="A95" s="25" t="s">
        <v>568</v>
      </c>
      <c r="B95" t="s">
        <v>8</v>
      </c>
      <c r="C95" s="1" t="s">
        <v>569</v>
      </c>
      <c r="D95" s="3">
        <v>1.21</v>
      </c>
      <c r="E95" s="34" t="s">
        <v>445</v>
      </c>
      <c r="H95" t="s">
        <v>570</v>
      </c>
      <c r="I95" t="s">
        <v>209</v>
      </c>
      <c r="J95" t="s">
        <v>571</v>
      </c>
      <c r="K95" s="3">
        <v>21.75</v>
      </c>
      <c r="L95" s="34" t="s">
        <v>551</v>
      </c>
    </row>
    <row r="96" spans="1:12">
      <c r="A96" s="25" t="s">
        <v>572</v>
      </c>
      <c r="B96" t="s">
        <v>8</v>
      </c>
      <c r="C96" s="1" t="s">
        <v>573</v>
      </c>
      <c r="D96" s="3">
        <v>3.16</v>
      </c>
      <c r="E96" s="34" t="s">
        <v>445</v>
      </c>
      <c r="H96" t="s">
        <v>574</v>
      </c>
      <c r="I96" t="s">
        <v>209</v>
      </c>
      <c r="J96" t="s">
        <v>575</v>
      </c>
      <c r="K96" s="3">
        <v>21.75</v>
      </c>
      <c r="L96" s="34" t="s">
        <v>551</v>
      </c>
    </row>
    <row r="97" spans="1:5">
      <c r="A97" s="25" t="s">
        <v>576</v>
      </c>
      <c r="B97" t="s">
        <v>8</v>
      </c>
      <c r="C97" s="1" t="s">
        <v>577</v>
      </c>
      <c r="D97" s="3">
        <v>3.89</v>
      </c>
      <c r="E97" s="34" t="s">
        <v>445</v>
      </c>
    </row>
    <row r="98" spans="1:5">
      <c r="A98" s="25">
        <v>50813</v>
      </c>
      <c r="B98" t="s">
        <v>8</v>
      </c>
      <c r="C98" s="1" t="s">
        <v>578</v>
      </c>
      <c r="D98" s="3">
        <v>2.98</v>
      </c>
      <c r="E98" s="34" t="s">
        <v>445</v>
      </c>
    </row>
    <row r="99" spans="1:5">
      <c r="A99" s="25">
        <v>48662</v>
      </c>
      <c r="B99" t="s">
        <v>8</v>
      </c>
      <c r="C99" s="1" t="s">
        <v>579</v>
      </c>
      <c r="D99" s="3">
        <v>2.0499999999999998</v>
      </c>
      <c r="E99" s="34" t="s">
        <v>445</v>
      </c>
    </row>
    <row r="100" spans="1:5">
      <c r="A100" s="25">
        <v>74611</v>
      </c>
      <c r="B100" t="s">
        <v>8</v>
      </c>
      <c r="C100" s="1" t="s">
        <v>580</v>
      </c>
      <c r="D100" s="3">
        <v>3.81</v>
      </c>
      <c r="E100" s="34" t="s">
        <v>445</v>
      </c>
    </row>
    <row r="101" spans="1:5">
      <c r="A101" s="25" t="s">
        <v>581</v>
      </c>
      <c r="B101" t="s">
        <v>8</v>
      </c>
      <c r="C101" s="1" t="s">
        <v>582</v>
      </c>
      <c r="D101" s="3">
        <v>3.61</v>
      </c>
      <c r="E101" s="34" t="s">
        <v>445</v>
      </c>
    </row>
    <row r="102" spans="1:5">
      <c r="C102" s="1"/>
    </row>
    <row r="103" spans="1:5">
      <c r="C103" s="1"/>
    </row>
    <row r="104" spans="1:5">
      <c r="C104" s="1"/>
    </row>
    <row r="105" spans="1:5">
      <c r="C105" s="1"/>
    </row>
    <row r="106" spans="1:5">
      <c r="C106" s="1"/>
    </row>
    <row r="107" spans="1:5">
      <c r="C107" s="1"/>
    </row>
    <row r="108" spans="1:5">
      <c r="C108" s="1"/>
    </row>
    <row r="109" spans="1:5">
      <c r="C109" s="1"/>
    </row>
    <row r="110" spans="1:5">
      <c r="C110" s="1"/>
    </row>
    <row r="111" spans="1:5">
      <c r="C111" s="1"/>
    </row>
    <row r="112" spans="1:5">
      <c r="C112" s="1"/>
    </row>
    <row r="113" spans="3:3">
      <c r="C113" s="1"/>
    </row>
    <row r="114" spans="3:3">
      <c r="C114" s="1"/>
    </row>
    <row r="115" spans="3:3">
      <c r="C115" s="1"/>
    </row>
    <row r="116" spans="3:3">
      <c r="C116" s="1"/>
    </row>
    <row r="117" spans="3:3">
      <c r="C117" s="1"/>
    </row>
    <row r="118" spans="3:3">
      <c r="C118" s="1"/>
    </row>
    <row r="119" spans="3:3">
      <c r="C119" s="1"/>
    </row>
    <row r="120" spans="3:3">
      <c r="C120" s="1"/>
    </row>
    <row r="121" spans="3:3">
      <c r="C121" s="1"/>
    </row>
    <row r="122" spans="3:3">
      <c r="C122" s="1"/>
    </row>
    <row r="123" spans="3:3">
      <c r="C123" s="1"/>
    </row>
    <row r="124" spans="3:3">
      <c r="C124" s="1"/>
    </row>
    <row r="125" spans="3:3">
      <c r="C125" s="1"/>
    </row>
    <row r="126" spans="3:3">
      <c r="C126" s="1"/>
    </row>
    <row r="127" spans="3:3">
      <c r="C127" s="1"/>
    </row>
    <row r="128" spans="3:3">
      <c r="C128" s="1"/>
    </row>
    <row r="129" spans="3:3">
      <c r="C129" s="1"/>
    </row>
    <row r="130" spans="3:3">
      <c r="C130" s="1"/>
    </row>
    <row r="131" spans="3:3">
      <c r="C131" s="1"/>
    </row>
    <row r="132" spans="3:3">
      <c r="C132" s="1"/>
    </row>
    <row r="133" spans="3:3">
      <c r="C133" s="1"/>
    </row>
    <row r="134" spans="3:3">
      <c r="C134" s="1"/>
    </row>
    <row r="135" spans="3:3">
      <c r="C135" s="1"/>
    </row>
    <row r="136" spans="3:3">
      <c r="C136" s="1"/>
    </row>
    <row r="137" spans="3:3">
      <c r="C137" s="1"/>
    </row>
    <row r="138" spans="3:3">
      <c r="C138" s="1"/>
    </row>
    <row r="139" spans="3:3">
      <c r="C139" s="1"/>
    </row>
    <row r="140" spans="3:3">
      <c r="C140" s="1"/>
    </row>
    <row r="141" spans="3:3">
      <c r="C141" s="1"/>
    </row>
    <row r="142" spans="3:3">
      <c r="C142" s="1"/>
    </row>
    <row r="143" spans="3:3">
      <c r="C143" s="1"/>
    </row>
    <row r="144" spans="3:3">
      <c r="C144" s="1"/>
    </row>
    <row r="145" spans="3:3">
      <c r="C145" s="1"/>
    </row>
    <row r="146" spans="3:3">
      <c r="C146" s="1"/>
    </row>
    <row r="147" spans="3:3">
      <c r="C147" s="1"/>
    </row>
    <row r="148" spans="3:3">
      <c r="C148" s="1"/>
    </row>
    <row r="149" spans="3:3">
      <c r="C149" s="1"/>
    </row>
    <row r="150" spans="3:3">
      <c r="C150" s="1"/>
    </row>
    <row r="151" spans="3:3">
      <c r="C151" s="1"/>
    </row>
    <row r="152" spans="3:3">
      <c r="C152" s="1"/>
    </row>
    <row r="153" spans="3:3">
      <c r="C153" s="1"/>
    </row>
    <row r="154" spans="3:3">
      <c r="C154" s="1"/>
    </row>
    <row r="155" spans="3:3">
      <c r="C155" s="1"/>
    </row>
    <row r="156" spans="3:3">
      <c r="C156" s="1"/>
    </row>
    <row r="157" spans="3:3">
      <c r="C157" s="1"/>
    </row>
    <row r="158" spans="3:3">
      <c r="C158" s="1"/>
    </row>
    <row r="159" spans="3:3">
      <c r="C159" s="1"/>
    </row>
    <row r="160" spans="3:3">
      <c r="C160" s="1"/>
    </row>
    <row r="161" spans="3:3">
      <c r="C161" s="1"/>
    </row>
    <row r="162" spans="3:3">
      <c r="C162" s="1"/>
    </row>
    <row r="163" spans="3:3">
      <c r="C163" s="1"/>
    </row>
    <row r="164" spans="3:3">
      <c r="C164" s="1"/>
    </row>
    <row r="165" spans="3:3">
      <c r="C165" s="1"/>
    </row>
    <row r="166" spans="3:3">
      <c r="C166" s="1"/>
    </row>
    <row r="167" spans="3:3">
      <c r="C167" s="1"/>
    </row>
    <row r="168" spans="3:3">
      <c r="C168" s="1"/>
    </row>
  </sheetData>
  <dataValidations count="1">
    <dataValidation allowBlank="1" showInputMessage="1" showErrorMessage="1" sqref="D2:D102 A2:C168" xr:uid="{FDD903C1-B011-4046-8397-FDCE12C5D62D}"/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5D484-4B44-4350-9277-0417ECA06ED7}">
  <sheetPr>
    <tabColor theme="2" tint="-0.499984740745262"/>
  </sheetPr>
  <dimension ref="A1:AC173"/>
  <sheetViews>
    <sheetView topLeftCell="A5" workbookViewId="0">
      <selection activeCell="N36" sqref="N36"/>
    </sheetView>
  </sheetViews>
  <sheetFormatPr defaultRowHeight="15"/>
  <cols>
    <col min="1" max="1" width="12.28515625" style="25" bestFit="1" customWidth="1"/>
    <col min="2" max="2" width="13.85546875" bestFit="1" customWidth="1"/>
    <col min="3" max="3" width="63.7109375" bestFit="1" customWidth="1"/>
    <col min="4" max="4" width="12" style="101" bestFit="1" customWidth="1"/>
    <col min="5" max="5" width="15.7109375" style="34" bestFit="1" customWidth="1"/>
    <col min="8" max="8" width="18.42578125" style="26" bestFit="1" customWidth="1"/>
    <col min="9" max="9" width="17.140625" bestFit="1" customWidth="1"/>
    <col min="10" max="10" width="67.85546875" bestFit="1" customWidth="1"/>
    <col min="11" max="11" width="11.85546875" style="3" bestFit="1" customWidth="1"/>
    <col min="12" max="12" width="15.7109375" style="34" bestFit="1" customWidth="1"/>
    <col min="15" max="15" width="15.7109375" style="25" bestFit="1" customWidth="1"/>
    <col min="16" max="16" width="14" bestFit="1" customWidth="1"/>
    <col min="17" max="17" width="73" bestFit="1" customWidth="1"/>
    <col min="18" max="18" width="11.85546875" style="3" bestFit="1" customWidth="1"/>
    <col min="19" max="19" width="15.7109375" style="34" bestFit="1" customWidth="1"/>
    <col min="22" max="22" width="19.85546875" style="25" bestFit="1" customWidth="1"/>
    <col min="23" max="23" width="11.85546875" bestFit="1" customWidth="1"/>
    <col min="24" max="24" width="76.5703125" bestFit="1" customWidth="1"/>
    <col min="25" max="25" width="11.85546875" style="3" bestFit="1" customWidth="1"/>
    <col min="26" max="26" width="15.7109375" style="34" bestFit="1" customWidth="1"/>
    <col min="29" max="29" width="12.42578125" bestFit="1" customWidth="1"/>
  </cols>
  <sheetData>
    <row r="1" spans="1:29">
      <c r="A1" s="25" t="s">
        <v>35</v>
      </c>
      <c r="B1" t="s">
        <v>5</v>
      </c>
      <c r="C1" t="s">
        <v>98</v>
      </c>
      <c r="D1" s="101" t="s">
        <v>37</v>
      </c>
      <c r="E1" s="16" t="s">
        <v>99</v>
      </c>
      <c r="H1" s="26" t="s">
        <v>35</v>
      </c>
      <c r="I1" t="s">
        <v>5</v>
      </c>
      <c r="J1" t="s">
        <v>100</v>
      </c>
      <c r="K1" s="3" t="s">
        <v>37</v>
      </c>
      <c r="L1" s="16" t="s">
        <v>99</v>
      </c>
      <c r="O1" s="25" t="s">
        <v>35</v>
      </c>
      <c r="P1" t="s">
        <v>5</v>
      </c>
      <c r="Q1" t="s">
        <v>101</v>
      </c>
      <c r="R1" s="3" t="s">
        <v>37</v>
      </c>
      <c r="S1" s="16" t="s">
        <v>99</v>
      </c>
      <c r="V1" s="25" t="s">
        <v>35</v>
      </c>
      <c r="W1" t="s">
        <v>5</v>
      </c>
      <c r="X1" t="s">
        <v>102</v>
      </c>
      <c r="Y1" s="3" t="s">
        <v>37</v>
      </c>
      <c r="Z1" s="16" t="s">
        <v>99</v>
      </c>
      <c r="AC1" t="s">
        <v>48</v>
      </c>
    </row>
    <row r="2" spans="1:29">
      <c r="A2" s="25">
        <v>62411</v>
      </c>
      <c r="B2" t="s">
        <v>8</v>
      </c>
      <c r="C2" s="1" t="s">
        <v>103</v>
      </c>
      <c r="D2" s="101">
        <v>12.36</v>
      </c>
      <c r="E2" s="34" t="s">
        <v>104</v>
      </c>
      <c r="H2" s="38" t="s">
        <v>105</v>
      </c>
      <c r="I2" t="s">
        <v>106</v>
      </c>
      <c r="J2" t="s">
        <v>107</v>
      </c>
      <c r="K2" s="3">
        <v>30.8</v>
      </c>
      <c r="L2" s="34" t="s">
        <v>108</v>
      </c>
      <c r="O2" s="38" t="s">
        <v>109</v>
      </c>
      <c r="P2" t="s">
        <v>106</v>
      </c>
      <c r="Q2" t="s">
        <v>110</v>
      </c>
      <c r="R2" s="3">
        <v>4.12</v>
      </c>
      <c r="S2" s="34" t="s">
        <v>111</v>
      </c>
      <c r="V2" s="25" t="s">
        <v>112</v>
      </c>
      <c r="W2" t="s">
        <v>26</v>
      </c>
      <c r="X2" t="s">
        <v>113</v>
      </c>
      <c r="Y2" s="3">
        <v>2.2000000000000002</v>
      </c>
      <c r="Z2" s="34" t="s">
        <v>114</v>
      </c>
      <c r="AC2" t="s">
        <v>115</v>
      </c>
    </row>
    <row r="3" spans="1:29">
      <c r="A3" s="25">
        <v>62413</v>
      </c>
      <c r="B3" t="s">
        <v>8</v>
      </c>
      <c r="C3" s="1" t="s">
        <v>116</v>
      </c>
      <c r="D3" s="101">
        <v>24.41</v>
      </c>
      <c r="E3" s="34" t="s">
        <v>104</v>
      </c>
      <c r="H3" s="38" t="s">
        <v>117</v>
      </c>
      <c r="I3" t="s">
        <v>106</v>
      </c>
      <c r="J3" t="s">
        <v>118</v>
      </c>
      <c r="K3" s="3">
        <v>30.8</v>
      </c>
      <c r="L3" s="34" t="s">
        <v>108</v>
      </c>
      <c r="O3" s="38" t="s">
        <v>119</v>
      </c>
      <c r="P3" t="s">
        <v>106</v>
      </c>
      <c r="Q3" t="s">
        <v>120</v>
      </c>
      <c r="R3" s="3">
        <v>2.98</v>
      </c>
      <c r="S3" s="34" t="s">
        <v>111</v>
      </c>
      <c r="V3" s="25" t="s">
        <v>121</v>
      </c>
      <c r="W3" t="s">
        <v>26</v>
      </c>
      <c r="X3" t="s">
        <v>122</v>
      </c>
      <c r="Y3" s="3">
        <v>2.2000000000000002</v>
      </c>
      <c r="Z3" s="34" t="s">
        <v>114</v>
      </c>
      <c r="AC3" t="s">
        <v>123</v>
      </c>
    </row>
    <row r="4" spans="1:29">
      <c r="A4" s="25">
        <v>75760</v>
      </c>
      <c r="B4" t="s">
        <v>8</v>
      </c>
      <c r="C4" s="1" t="s">
        <v>124</v>
      </c>
      <c r="D4" s="101">
        <v>85.9</v>
      </c>
      <c r="E4" s="34" t="s">
        <v>104</v>
      </c>
      <c r="H4" s="38" t="s">
        <v>125</v>
      </c>
      <c r="I4" t="s">
        <v>106</v>
      </c>
      <c r="J4" t="s">
        <v>126</v>
      </c>
      <c r="K4" s="3">
        <v>30.8</v>
      </c>
      <c r="L4" s="34" t="s">
        <v>108</v>
      </c>
      <c r="O4" s="38" t="s">
        <v>127</v>
      </c>
      <c r="P4" t="s">
        <v>24</v>
      </c>
      <c r="Q4" t="s">
        <v>128</v>
      </c>
      <c r="R4" s="3">
        <v>1.3</v>
      </c>
      <c r="S4" s="34" t="s">
        <v>111</v>
      </c>
      <c r="V4" t="s">
        <v>129</v>
      </c>
      <c r="W4" t="s">
        <v>26</v>
      </c>
      <c r="X4" t="s">
        <v>130</v>
      </c>
      <c r="Y4" s="3">
        <v>2.2000000000000002</v>
      </c>
      <c r="Z4" s="34" t="s">
        <v>114</v>
      </c>
      <c r="AC4" t="s">
        <v>131</v>
      </c>
    </row>
    <row r="5" spans="1:29">
      <c r="A5" s="25">
        <v>73759</v>
      </c>
      <c r="B5" t="s">
        <v>8</v>
      </c>
      <c r="C5" s="1" t="s">
        <v>583</v>
      </c>
      <c r="D5" s="101">
        <v>0.75900000000000001</v>
      </c>
      <c r="E5" s="34" t="s">
        <v>104</v>
      </c>
      <c r="H5" s="38" t="s">
        <v>133</v>
      </c>
      <c r="I5" t="s">
        <v>106</v>
      </c>
      <c r="J5" t="s">
        <v>134</v>
      </c>
      <c r="K5" s="3">
        <v>30.8</v>
      </c>
      <c r="L5" s="34" t="s">
        <v>108</v>
      </c>
      <c r="O5" s="38" t="s">
        <v>135</v>
      </c>
      <c r="P5" t="s">
        <v>24</v>
      </c>
      <c r="Q5" t="s">
        <v>136</v>
      </c>
      <c r="R5" s="3">
        <v>1.5</v>
      </c>
      <c r="S5" s="34" t="s">
        <v>111</v>
      </c>
      <c r="V5" t="s">
        <v>137</v>
      </c>
      <c r="W5" t="s">
        <v>26</v>
      </c>
      <c r="X5" t="s">
        <v>138</v>
      </c>
      <c r="Y5" s="3">
        <v>2.2000000000000002</v>
      </c>
      <c r="Z5" s="34" t="s">
        <v>114</v>
      </c>
      <c r="AC5" t="s">
        <v>139</v>
      </c>
    </row>
    <row r="6" spans="1:29">
      <c r="A6" s="25">
        <v>35563</v>
      </c>
      <c r="B6" t="s">
        <v>8</v>
      </c>
      <c r="C6" s="1" t="s">
        <v>584</v>
      </c>
      <c r="D6" s="101">
        <v>2.9289999999999998</v>
      </c>
      <c r="E6" s="34" t="s">
        <v>104</v>
      </c>
      <c r="H6" s="38" t="s">
        <v>141</v>
      </c>
      <c r="I6" t="s">
        <v>106</v>
      </c>
      <c r="J6" t="s">
        <v>142</v>
      </c>
      <c r="K6" s="3">
        <v>32.9</v>
      </c>
      <c r="L6" s="34" t="s">
        <v>108</v>
      </c>
      <c r="O6" s="26" t="s">
        <v>143</v>
      </c>
      <c r="P6" t="s">
        <v>24</v>
      </c>
      <c r="Q6" t="s">
        <v>144</v>
      </c>
      <c r="R6" s="3">
        <v>3.85</v>
      </c>
      <c r="S6" s="34" t="s">
        <v>111</v>
      </c>
      <c r="V6" t="s">
        <v>145</v>
      </c>
      <c r="W6" t="s">
        <v>26</v>
      </c>
      <c r="X6" t="s">
        <v>146</v>
      </c>
      <c r="Y6" s="3">
        <v>7.3</v>
      </c>
      <c r="Z6" s="34" t="s">
        <v>114</v>
      </c>
      <c r="AC6" t="s">
        <v>147</v>
      </c>
    </row>
    <row r="7" spans="1:29">
      <c r="A7" s="25">
        <v>28317</v>
      </c>
      <c r="B7" t="s">
        <v>8</v>
      </c>
      <c r="C7" s="1" t="s">
        <v>148</v>
      </c>
      <c r="D7" s="101">
        <v>3.44</v>
      </c>
      <c r="E7" s="34" t="s">
        <v>104</v>
      </c>
      <c r="H7" s="38" t="s">
        <v>149</v>
      </c>
      <c r="I7" t="s">
        <v>106</v>
      </c>
      <c r="J7" t="s">
        <v>150</v>
      </c>
      <c r="K7" s="3">
        <v>37</v>
      </c>
      <c r="L7" s="34" t="s">
        <v>108</v>
      </c>
      <c r="O7" s="38" t="s">
        <v>94</v>
      </c>
      <c r="P7" t="s">
        <v>24</v>
      </c>
      <c r="Q7" t="s">
        <v>23</v>
      </c>
      <c r="R7" s="3">
        <v>4.41</v>
      </c>
      <c r="S7" s="34" t="s">
        <v>111</v>
      </c>
      <c r="V7" t="s">
        <v>151</v>
      </c>
      <c r="W7" t="s">
        <v>26</v>
      </c>
      <c r="X7" t="s">
        <v>152</v>
      </c>
      <c r="Y7" s="3">
        <v>7.3</v>
      </c>
      <c r="Z7" s="34" t="s">
        <v>114</v>
      </c>
      <c r="AC7" t="s">
        <v>153</v>
      </c>
    </row>
    <row r="8" spans="1:29">
      <c r="A8" s="25">
        <v>10731</v>
      </c>
      <c r="B8" t="s">
        <v>8</v>
      </c>
      <c r="C8" s="2" t="s">
        <v>154</v>
      </c>
      <c r="D8" s="101">
        <v>6.37</v>
      </c>
      <c r="E8" s="34" t="s">
        <v>104</v>
      </c>
      <c r="H8" s="38">
        <v>738004001</v>
      </c>
      <c r="I8" t="s">
        <v>106</v>
      </c>
      <c r="J8" t="s">
        <v>155</v>
      </c>
      <c r="K8" s="3">
        <v>13.24</v>
      </c>
      <c r="L8" s="34" t="s">
        <v>156</v>
      </c>
      <c r="O8" s="38" t="s">
        <v>157</v>
      </c>
      <c r="P8" t="s">
        <v>24</v>
      </c>
      <c r="Q8" t="s">
        <v>158</v>
      </c>
      <c r="R8" s="3">
        <v>60.16</v>
      </c>
      <c r="S8" s="34" t="s">
        <v>111</v>
      </c>
      <c r="V8" t="s">
        <v>159</v>
      </c>
      <c r="W8" t="s">
        <v>26</v>
      </c>
      <c r="X8" t="s">
        <v>160</v>
      </c>
      <c r="Y8" s="3">
        <v>7.3</v>
      </c>
      <c r="Z8" s="34" t="s">
        <v>114</v>
      </c>
      <c r="AC8" t="s">
        <v>161</v>
      </c>
    </row>
    <row r="9" spans="1:29">
      <c r="A9" s="25">
        <v>10732</v>
      </c>
      <c r="B9" t="s">
        <v>8</v>
      </c>
      <c r="C9" s="2" t="s">
        <v>162</v>
      </c>
      <c r="D9" s="101">
        <v>6.37</v>
      </c>
      <c r="E9" s="34" t="s">
        <v>104</v>
      </c>
      <c r="H9" s="38">
        <v>738004002</v>
      </c>
      <c r="I9" t="s">
        <v>106</v>
      </c>
      <c r="J9" t="s">
        <v>163</v>
      </c>
      <c r="K9" s="3">
        <v>13.24</v>
      </c>
      <c r="L9" s="34" t="s">
        <v>156</v>
      </c>
      <c r="O9" s="38" t="s">
        <v>164</v>
      </c>
      <c r="P9" t="s">
        <v>24</v>
      </c>
      <c r="Q9" t="s">
        <v>165</v>
      </c>
      <c r="R9" s="3">
        <v>11.13</v>
      </c>
      <c r="S9" s="34" t="s">
        <v>111</v>
      </c>
      <c r="V9" t="s">
        <v>166</v>
      </c>
      <c r="W9" t="s">
        <v>26</v>
      </c>
      <c r="X9" t="s">
        <v>167</v>
      </c>
      <c r="Y9" s="3">
        <v>7.3</v>
      </c>
      <c r="Z9" s="34" t="s">
        <v>114</v>
      </c>
    </row>
    <row r="10" spans="1:29">
      <c r="A10" s="25">
        <v>75459</v>
      </c>
      <c r="B10" t="s">
        <v>8</v>
      </c>
      <c r="C10" s="2" t="s">
        <v>168</v>
      </c>
      <c r="D10" s="101">
        <v>10.32</v>
      </c>
      <c r="E10" s="34" t="s">
        <v>169</v>
      </c>
      <c r="H10" s="38">
        <v>738004003</v>
      </c>
      <c r="I10" t="s">
        <v>106</v>
      </c>
      <c r="J10" t="s">
        <v>170</v>
      </c>
      <c r="K10" s="3">
        <v>13.24</v>
      </c>
      <c r="L10" s="34" t="s">
        <v>156</v>
      </c>
      <c r="O10" s="26" t="s">
        <v>171</v>
      </c>
      <c r="P10" t="s">
        <v>24</v>
      </c>
      <c r="Q10" t="s">
        <v>172</v>
      </c>
      <c r="R10" s="3">
        <v>4.55</v>
      </c>
      <c r="S10" s="34" t="s">
        <v>111</v>
      </c>
      <c r="V10" t="s">
        <v>173</v>
      </c>
      <c r="W10" t="s">
        <v>26</v>
      </c>
      <c r="X10" t="s">
        <v>174</v>
      </c>
      <c r="Y10" s="3">
        <v>10.1</v>
      </c>
      <c r="Z10" s="34" t="s">
        <v>114</v>
      </c>
    </row>
    <row r="11" spans="1:29">
      <c r="A11" s="25">
        <v>34466</v>
      </c>
      <c r="B11" t="s">
        <v>8</v>
      </c>
      <c r="C11" s="2" t="s">
        <v>175</v>
      </c>
      <c r="D11" s="101">
        <v>1.76</v>
      </c>
      <c r="E11" s="34" t="s">
        <v>169</v>
      </c>
      <c r="H11" s="38">
        <v>738004004</v>
      </c>
      <c r="I11" t="s">
        <v>106</v>
      </c>
      <c r="J11" t="s">
        <v>176</v>
      </c>
      <c r="K11" s="3">
        <v>13.24</v>
      </c>
      <c r="L11" s="34" t="s">
        <v>156</v>
      </c>
      <c r="O11" s="38" t="s">
        <v>177</v>
      </c>
      <c r="P11" t="s">
        <v>106</v>
      </c>
      <c r="Q11" t="s">
        <v>178</v>
      </c>
      <c r="R11" s="3">
        <v>58.92</v>
      </c>
      <c r="S11" s="34" t="s">
        <v>179</v>
      </c>
      <c r="V11" t="s">
        <v>180</v>
      </c>
      <c r="W11" t="s">
        <v>26</v>
      </c>
      <c r="X11" t="s">
        <v>181</v>
      </c>
      <c r="Y11" s="3">
        <v>10.1</v>
      </c>
      <c r="Z11" s="34" t="s">
        <v>114</v>
      </c>
    </row>
    <row r="12" spans="1:29">
      <c r="A12" s="25">
        <v>84825</v>
      </c>
      <c r="B12" t="s">
        <v>8</v>
      </c>
      <c r="C12" s="2" t="s">
        <v>585</v>
      </c>
      <c r="D12" s="101">
        <v>0.37659999999999999</v>
      </c>
      <c r="E12" s="34" t="s">
        <v>169</v>
      </c>
      <c r="H12" s="38">
        <v>738004005</v>
      </c>
      <c r="I12" t="s">
        <v>106</v>
      </c>
      <c r="J12" t="s">
        <v>183</v>
      </c>
      <c r="K12" s="3">
        <v>13.24</v>
      </c>
      <c r="L12" s="34" t="s">
        <v>156</v>
      </c>
      <c r="O12" s="38" t="s">
        <v>184</v>
      </c>
      <c r="P12" t="s">
        <v>106</v>
      </c>
      <c r="Q12" t="s">
        <v>185</v>
      </c>
      <c r="R12" s="3">
        <v>3.52</v>
      </c>
      <c r="S12" s="34" t="s">
        <v>179</v>
      </c>
      <c r="V12" t="s">
        <v>186</v>
      </c>
      <c r="W12" t="s">
        <v>26</v>
      </c>
      <c r="X12" t="s">
        <v>187</v>
      </c>
      <c r="Y12" s="3">
        <v>10.1</v>
      </c>
      <c r="Z12" s="34" t="s">
        <v>114</v>
      </c>
    </row>
    <row r="13" spans="1:29">
      <c r="A13" s="25">
        <v>84832</v>
      </c>
      <c r="B13" t="s">
        <v>8</v>
      </c>
      <c r="C13" s="2" t="s">
        <v>586</v>
      </c>
      <c r="D13" s="101">
        <v>2.2749999999999999</v>
      </c>
      <c r="E13" s="34" t="s">
        <v>169</v>
      </c>
      <c r="H13" s="38">
        <v>738004006</v>
      </c>
      <c r="I13" t="s">
        <v>106</v>
      </c>
      <c r="J13" t="s">
        <v>189</v>
      </c>
      <c r="K13" s="3">
        <v>13.24</v>
      </c>
      <c r="L13" s="34" t="s">
        <v>156</v>
      </c>
      <c r="O13" s="38" t="s">
        <v>190</v>
      </c>
      <c r="P13" t="s">
        <v>106</v>
      </c>
      <c r="Q13" t="s">
        <v>191</v>
      </c>
      <c r="R13" s="3">
        <v>6.95</v>
      </c>
      <c r="S13" s="34" t="s">
        <v>179</v>
      </c>
      <c r="V13" t="s">
        <v>192</v>
      </c>
      <c r="W13" t="s">
        <v>26</v>
      </c>
      <c r="X13" t="s">
        <v>193</v>
      </c>
      <c r="Y13" s="3">
        <v>10.1</v>
      </c>
      <c r="Z13" s="34" t="s">
        <v>114</v>
      </c>
    </row>
    <row r="14" spans="1:29">
      <c r="A14" s="25">
        <v>78564</v>
      </c>
      <c r="B14" t="s">
        <v>8</v>
      </c>
      <c r="C14" s="2" t="s">
        <v>194</v>
      </c>
      <c r="D14" s="101">
        <v>1.58</v>
      </c>
      <c r="E14" s="34" t="s">
        <v>169</v>
      </c>
      <c r="H14" s="38">
        <v>738004007</v>
      </c>
      <c r="I14" t="s">
        <v>106</v>
      </c>
      <c r="J14" t="s">
        <v>195</v>
      </c>
      <c r="K14" s="3">
        <v>13.24</v>
      </c>
      <c r="L14" s="34" t="s">
        <v>156</v>
      </c>
      <c r="O14" s="38" t="s">
        <v>196</v>
      </c>
      <c r="P14" t="s">
        <v>106</v>
      </c>
      <c r="Q14" t="s">
        <v>197</v>
      </c>
      <c r="R14" s="3">
        <v>5.59</v>
      </c>
      <c r="S14" s="34" t="s">
        <v>179</v>
      </c>
      <c r="V14" t="s">
        <v>198</v>
      </c>
      <c r="W14" t="s">
        <v>26</v>
      </c>
      <c r="X14" t="s">
        <v>199</v>
      </c>
      <c r="Y14" s="3">
        <v>22.7</v>
      </c>
      <c r="Z14" s="34" t="s">
        <v>114</v>
      </c>
    </row>
    <row r="15" spans="1:29">
      <c r="A15" s="25">
        <v>36668</v>
      </c>
      <c r="B15" t="s">
        <v>8</v>
      </c>
      <c r="C15" s="2" t="s">
        <v>200</v>
      </c>
      <c r="D15" s="101">
        <v>0.99</v>
      </c>
      <c r="E15" s="34" t="s">
        <v>169</v>
      </c>
      <c r="H15" s="38" t="s">
        <v>201</v>
      </c>
      <c r="I15" t="s">
        <v>106</v>
      </c>
      <c r="J15" t="s">
        <v>202</v>
      </c>
      <c r="K15" s="3">
        <v>61.5</v>
      </c>
      <c r="L15" s="34" t="s">
        <v>156</v>
      </c>
      <c r="O15" t="s">
        <v>203</v>
      </c>
      <c r="P15" t="s">
        <v>24</v>
      </c>
      <c r="Q15" t="s">
        <v>204</v>
      </c>
      <c r="R15" s="3">
        <v>34.72</v>
      </c>
      <c r="S15" s="34" t="s">
        <v>179</v>
      </c>
      <c r="V15" t="s">
        <v>205</v>
      </c>
      <c r="W15" t="s">
        <v>26</v>
      </c>
      <c r="X15" t="s">
        <v>206</v>
      </c>
      <c r="Y15" s="3">
        <v>22.7</v>
      </c>
      <c r="Z15" s="34" t="s">
        <v>114</v>
      </c>
    </row>
    <row r="16" spans="1:29">
      <c r="A16" s="25">
        <v>12524</v>
      </c>
      <c r="B16" t="s">
        <v>8</v>
      </c>
      <c r="C16" s="2" t="s">
        <v>207</v>
      </c>
      <c r="D16" s="101">
        <v>0.71</v>
      </c>
      <c r="E16" s="34" t="s">
        <v>169</v>
      </c>
      <c r="H16" t="s">
        <v>208</v>
      </c>
      <c r="I16" t="s">
        <v>209</v>
      </c>
      <c r="J16" t="s">
        <v>210</v>
      </c>
      <c r="K16" s="3">
        <v>18.920000000000002</v>
      </c>
      <c r="L16" s="34" t="s">
        <v>156</v>
      </c>
      <c r="O16" s="13" t="s">
        <v>211</v>
      </c>
      <c r="P16" t="s">
        <v>24</v>
      </c>
      <c r="Q16" t="s">
        <v>212</v>
      </c>
      <c r="R16" s="3">
        <v>35.950000000000003</v>
      </c>
      <c r="S16" s="34" t="s">
        <v>179</v>
      </c>
      <c r="V16" t="s">
        <v>213</v>
      </c>
      <c r="W16" t="s">
        <v>26</v>
      </c>
      <c r="X16" t="s">
        <v>214</v>
      </c>
      <c r="Y16" s="3">
        <v>22.7</v>
      </c>
      <c r="Z16" s="34" t="s">
        <v>114</v>
      </c>
    </row>
    <row r="17" spans="1:26">
      <c r="A17" s="25">
        <v>20847</v>
      </c>
      <c r="B17" t="s">
        <v>8</v>
      </c>
      <c r="C17" s="2" t="s">
        <v>215</v>
      </c>
      <c r="D17" s="101">
        <v>0.184</v>
      </c>
      <c r="E17" s="34" t="s">
        <v>169</v>
      </c>
      <c r="H17" t="s">
        <v>216</v>
      </c>
      <c r="I17" t="s">
        <v>209</v>
      </c>
      <c r="J17" t="s">
        <v>217</v>
      </c>
      <c r="K17" s="3">
        <v>145.9</v>
      </c>
      <c r="L17" s="34" t="s">
        <v>156</v>
      </c>
      <c r="O17" s="38" t="s">
        <v>218</v>
      </c>
      <c r="P17" t="s">
        <v>106</v>
      </c>
      <c r="Q17" t="s">
        <v>219</v>
      </c>
      <c r="R17" s="3">
        <v>17.510000000000002</v>
      </c>
      <c r="S17" s="34" t="s">
        <v>179</v>
      </c>
      <c r="V17" t="s">
        <v>220</v>
      </c>
      <c r="W17" t="s">
        <v>26</v>
      </c>
      <c r="X17" t="s">
        <v>221</v>
      </c>
      <c r="Y17" s="3">
        <v>22.7</v>
      </c>
      <c r="Z17" s="34" t="s">
        <v>222</v>
      </c>
    </row>
    <row r="18" spans="1:26">
      <c r="A18" s="25">
        <v>67647</v>
      </c>
      <c r="B18" t="s">
        <v>8</v>
      </c>
      <c r="C18" s="2" t="s">
        <v>223</v>
      </c>
      <c r="D18" s="101">
        <v>0.32</v>
      </c>
      <c r="E18" s="34" t="s">
        <v>169</v>
      </c>
      <c r="H18" s="26" t="s">
        <v>224</v>
      </c>
      <c r="I18" t="s">
        <v>106</v>
      </c>
      <c r="J18" t="s">
        <v>225</v>
      </c>
      <c r="K18" s="3">
        <v>5.24</v>
      </c>
      <c r="L18" s="34" t="s">
        <v>156</v>
      </c>
      <c r="O18" s="26" t="s">
        <v>226</v>
      </c>
      <c r="P18" t="s">
        <v>24</v>
      </c>
      <c r="Q18" t="s">
        <v>227</v>
      </c>
      <c r="R18" s="3">
        <v>36.78</v>
      </c>
      <c r="S18" s="34" t="s">
        <v>228</v>
      </c>
      <c r="V18" s="25" t="s">
        <v>229</v>
      </c>
      <c r="W18" t="s">
        <v>13</v>
      </c>
      <c r="X18" t="s">
        <v>230</v>
      </c>
      <c r="Y18" s="3">
        <v>64.25</v>
      </c>
      <c r="Z18" s="34" t="s">
        <v>231</v>
      </c>
    </row>
    <row r="19" spans="1:26">
      <c r="A19" s="25" t="s">
        <v>232</v>
      </c>
      <c r="B19" t="s">
        <v>8</v>
      </c>
      <c r="C19" s="2" t="s">
        <v>233</v>
      </c>
      <c r="D19" s="101">
        <v>0.19</v>
      </c>
      <c r="E19" s="34" t="s">
        <v>169</v>
      </c>
      <c r="H19" s="38">
        <v>131006</v>
      </c>
      <c r="I19" t="s">
        <v>106</v>
      </c>
      <c r="J19" t="s">
        <v>234</v>
      </c>
      <c r="K19" s="3">
        <v>7.23</v>
      </c>
      <c r="L19" s="34" t="s">
        <v>235</v>
      </c>
      <c r="O19" s="38" t="s">
        <v>236</v>
      </c>
      <c r="P19" t="s">
        <v>106</v>
      </c>
      <c r="Q19" t="s">
        <v>237</v>
      </c>
      <c r="R19" s="3">
        <v>10.95</v>
      </c>
      <c r="S19" s="34" t="s">
        <v>228</v>
      </c>
      <c r="V19" s="38">
        <v>357161</v>
      </c>
      <c r="W19" t="s">
        <v>13</v>
      </c>
      <c r="X19" t="s">
        <v>238</v>
      </c>
      <c r="Y19" s="3">
        <v>149.4</v>
      </c>
      <c r="Z19" s="34" t="s">
        <v>231</v>
      </c>
    </row>
    <row r="20" spans="1:26">
      <c r="A20" s="25">
        <v>35329</v>
      </c>
      <c r="B20" t="s">
        <v>8</v>
      </c>
      <c r="C20" s="2" t="s">
        <v>239</v>
      </c>
      <c r="D20" s="101">
        <v>0.15</v>
      </c>
      <c r="E20" s="34" t="s">
        <v>169</v>
      </c>
      <c r="H20" s="38">
        <v>425054001</v>
      </c>
      <c r="I20" t="s">
        <v>106</v>
      </c>
      <c r="J20" t="s">
        <v>240</v>
      </c>
      <c r="K20" s="3">
        <v>45.24</v>
      </c>
      <c r="L20" s="34" t="s">
        <v>156</v>
      </c>
      <c r="O20" s="26" t="s">
        <v>241</v>
      </c>
      <c r="P20" t="s">
        <v>106</v>
      </c>
      <c r="Q20" t="s">
        <v>242</v>
      </c>
      <c r="R20" s="3">
        <v>10.95</v>
      </c>
      <c r="S20" s="34" t="s">
        <v>228</v>
      </c>
      <c r="V20" s="25" t="s">
        <v>243</v>
      </c>
      <c r="W20" t="s">
        <v>13</v>
      </c>
      <c r="X20" t="s">
        <v>244</v>
      </c>
      <c r="Y20" s="3">
        <v>4.54</v>
      </c>
      <c r="Z20" s="34" t="s">
        <v>231</v>
      </c>
    </row>
    <row r="21" spans="1:26">
      <c r="A21" s="25">
        <v>83147</v>
      </c>
      <c r="B21" t="s">
        <v>8</v>
      </c>
      <c r="C21" s="2" t="s">
        <v>245</v>
      </c>
      <c r="D21" s="101">
        <v>1.61</v>
      </c>
      <c r="E21" s="34" t="s">
        <v>169</v>
      </c>
      <c r="H21" s="38">
        <v>425054002</v>
      </c>
      <c r="I21" t="s">
        <v>106</v>
      </c>
      <c r="J21" t="s">
        <v>246</v>
      </c>
      <c r="K21" s="3">
        <v>45.24</v>
      </c>
      <c r="L21" s="34" t="s">
        <v>156</v>
      </c>
      <c r="O21" s="38" t="s">
        <v>247</v>
      </c>
      <c r="P21" t="s">
        <v>106</v>
      </c>
      <c r="Q21" t="s">
        <v>248</v>
      </c>
      <c r="R21" s="3">
        <v>10.95</v>
      </c>
      <c r="S21" s="34" t="s">
        <v>228</v>
      </c>
      <c r="V21" s="25" t="s">
        <v>249</v>
      </c>
      <c r="W21" t="s">
        <v>13</v>
      </c>
      <c r="X21" t="s">
        <v>250</v>
      </c>
      <c r="Y21" s="3">
        <v>4.54</v>
      </c>
      <c r="Z21" s="34" t="s">
        <v>231</v>
      </c>
    </row>
    <row r="22" spans="1:26">
      <c r="A22" s="25">
        <v>24077</v>
      </c>
      <c r="B22" t="s">
        <v>8</v>
      </c>
      <c r="C22" s="2" t="s">
        <v>251</v>
      </c>
      <c r="D22" s="101">
        <v>1.77</v>
      </c>
      <c r="E22" s="34" t="s">
        <v>169</v>
      </c>
      <c r="H22" s="38">
        <v>425054003</v>
      </c>
      <c r="I22" t="s">
        <v>106</v>
      </c>
      <c r="J22" t="s">
        <v>252</v>
      </c>
      <c r="K22" s="3">
        <v>45.24</v>
      </c>
      <c r="L22" s="34" t="s">
        <v>156</v>
      </c>
      <c r="O22" t="s">
        <v>253</v>
      </c>
      <c r="P22" t="s">
        <v>24</v>
      </c>
      <c r="Q22" t="s">
        <v>254</v>
      </c>
      <c r="R22" s="3">
        <v>51.04</v>
      </c>
      <c r="S22" s="34" t="s">
        <v>228</v>
      </c>
      <c r="V22" s="25" t="s">
        <v>255</v>
      </c>
      <c r="W22" t="s">
        <v>13</v>
      </c>
      <c r="X22" t="s">
        <v>256</v>
      </c>
      <c r="Y22" s="3">
        <v>4.54</v>
      </c>
      <c r="Z22" s="34" t="s">
        <v>231</v>
      </c>
    </row>
    <row r="23" spans="1:26">
      <c r="A23" s="25">
        <v>15004</v>
      </c>
      <c r="B23" t="s">
        <v>8</v>
      </c>
      <c r="C23" s="2" t="s">
        <v>587</v>
      </c>
      <c r="D23" s="101">
        <v>1.08</v>
      </c>
      <c r="E23" s="34" t="s">
        <v>169</v>
      </c>
      <c r="H23" s="38">
        <v>425054004</v>
      </c>
      <c r="I23" t="s">
        <v>106</v>
      </c>
      <c r="J23" t="s">
        <v>258</v>
      </c>
      <c r="K23" s="3">
        <v>45.24</v>
      </c>
      <c r="L23" s="34" t="s">
        <v>156</v>
      </c>
      <c r="O23" s="38">
        <v>28689</v>
      </c>
      <c r="P23" t="s">
        <v>8</v>
      </c>
      <c r="Q23" t="s">
        <v>259</v>
      </c>
      <c r="R23" s="3">
        <v>3.41</v>
      </c>
      <c r="S23" s="34" t="s">
        <v>228</v>
      </c>
      <c r="V23" s="25" t="s">
        <v>260</v>
      </c>
      <c r="W23" t="s">
        <v>13</v>
      </c>
      <c r="X23" t="s">
        <v>261</v>
      </c>
      <c r="Y23" s="3">
        <v>4.54</v>
      </c>
      <c r="Z23" s="34" t="s">
        <v>231</v>
      </c>
    </row>
    <row r="24" spans="1:26">
      <c r="A24" s="25">
        <v>15004</v>
      </c>
      <c r="B24" t="s">
        <v>8</v>
      </c>
      <c r="C24" s="2" t="s">
        <v>588</v>
      </c>
      <c r="D24" s="101">
        <v>1.08</v>
      </c>
      <c r="E24" s="34" t="s">
        <v>169</v>
      </c>
      <c r="H24" s="38">
        <v>425054005</v>
      </c>
      <c r="I24" t="s">
        <v>106</v>
      </c>
      <c r="J24" t="s">
        <v>263</v>
      </c>
      <c r="K24" s="3">
        <v>45.24</v>
      </c>
      <c r="L24" s="34" t="s">
        <v>156</v>
      </c>
      <c r="O24" s="26" t="s">
        <v>264</v>
      </c>
      <c r="P24" t="s">
        <v>24</v>
      </c>
      <c r="Q24" t="s">
        <v>265</v>
      </c>
      <c r="R24" s="3">
        <v>2.78</v>
      </c>
      <c r="S24" s="34" t="s">
        <v>228</v>
      </c>
      <c r="V24" s="25" t="s">
        <v>266</v>
      </c>
      <c r="W24" t="s">
        <v>13</v>
      </c>
      <c r="X24" t="s">
        <v>267</v>
      </c>
      <c r="Y24" s="3">
        <v>4.54</v>
      </c>
      <c r="Z24" s="34" t="s">
        <v>231</v>
      </c>
    </row>
    <row r="25" spans="1:26">
      <c r="A25" s="25">
        <v>15004</v>
      </c>
      <c r="B25" t="s">
        <v>8</v>
      </c>
      <c r="C25" s="2" t="s">
        <v>589</v>
      </c>
      <c r="D25" s="101">
        <v>1.08</v>
      </c>
      <c r="E25" s="34" t="s">
        <v>169</v>
      </c>
      <c r="H25" t="s">
        <v>269</v>
      </c>
      <c r="I25" t="s">
        <v>209</v>
      </c>
      <c r="J25" t="s">
        <v>270</v>
      </c>
      <c r="K25" s="3">
        <v>25.32</v>
      </c>
      <c r="L25" s="34" t="s">
        <v>235</v>
      </c>
      <c r="O25" s="26" t="s">
        <v>271</v>
      </c>
      <c r="P25" t="s">
        <v>24</v>
      </c>
      <c r="Q25" t="s">
        <v>272</v>
      </c>
      <c r="R25" s="3">
        <v>490</v>
      </c>
      <c r="S25" s="34" t="s">
        <v>228</v>
      </c>
      <c r="V25" s="38">
        <v>569985</v>
      </c>
      <c r="W25" t="s">
        <v>13</v>
      </c>
      <c r="X25" t="s">
        <v>273</v>
      </c>
      <c r="Y25" s="3">
        <v>60.75</v>
      </c>
      <c r="Z25" s="34" t="s">
        <v>231</v>
      </c>
    </row>
    <row r="26" spans="1:26">
      <c r="A26" s="25">
        <v>15004</v>
      </c>
      <c r="B26" t="s">
        <v>8</v>
      </c>
      <c r="C26" s="2" t="s">
        <v>590</v>
      </c>
      <c r="D26" s="101">
        <v>1.08</v>
      </c>
      <c r="E26" s="34" t="s">
        <v>169</v>
      </c>
      <c r="H26" t="s">
        <v>276</v>
      </c>
      <c r="I26" t="s">
        <v>209</v>
      </c>
      <c r="J26" t="s">
        <v>277</v>
      </c>
      <c r="K26" s="3">
        <v>25.32</v>
      </c>
      <c r="L26" s="34" t="s">
        <v>235</v>
      </c>
      <c r="O26" s="38" t="s">
        <v>278</v>
      </c>
      <c r="P26" t="s">
        <v>106</v>
      </c>
      <c r="Q26" t="s">
        <v>279</v>
      </c>
      <c r="R26" s="3">
        <v>30.75</v>
      </c>
      <c r="S26" s="34" t="s">
        <v>280</v>
      </c>
      <c r="V26" s="38">
        <v>590087</v>
      </c>
      <c r="W26" t="s">
        <v>13</v>
      </c>
      <c r="X26" t="s">
        <v>281</v>
      </c>
      <c r="Y26" s="3">
        <v>60.9</v>
      </c>
      <c r="Z26" s="34" t="s">
        <v>231</v>
      </c>
    </row>
    <row r="27" spans="1:26">
      <c r="A27" s="25">
        <v>15029</v>
      </c>
      <c r="B27" t="s">
        <v>8</v>
      </c>
      <c r="C27" s="2" t="s">
        <v>591</v>
      </c>
      <c r="D27" s="101">
        <v>1.0525</v>
      </c>
      <c r="E27" s="34" t="s">
        <v>169</v>
      </c>
      <c r="H27" t="s">
        <v>283</v>
      </c>
      <c r="I27" t="s">
        <v>209</v>
      </c>
      <c r="J27" t="s">
        <v>284</v>
      </c>
      <c r="K27" s="3">
        <v>25.32</v>
      </c>
      <c r="L27" s="34" t="s">
        <v>235</v>
      </c>
      <c r="O27" t="s">
        <v>285</v>
      </c>
      <c r="P27" t="s">
        <v>286</v>
      </c>
      <c r="Q27" t="s">
        <v>287</v>
      </c>
      <c r="R27" s="3">
        <v>257.04000000000002</v>
      </c>
      <c r="S27" s="34" t="s">
        <v>288</v>
      </c>
      <c r="V27" s="38">
        <v>588960</v>
      </c>
      <c r="W27" t="s">
        <v>13</v>
      </c>
      <c r="X27" t="s">
        <v>289</v>
      </c>
      <c r="Y27" s="3">
        <v>49.37</v>
      </c>
      <c r="Z27" s="34" t="s">
        <v>231</v>
      </c>
    </row>
    <row r="28" spans="1:26">
      <c r="A28" s="25">
        <v>15029</v>
      </c>
      <c r="B28" t="s">
        <v>8</v>
      </c>
      <c r="C28" s="2" t="s">
        <v>592</v>
      </c>
      <c r="D28" s="101">
        <v>1.0525</v>
      </c>
      <c r="E28" s="34" t="s">
        <v>169</v>
      </c>
      <c r="H28" t="s">
        <v>291</v>
      </c>
      <c r="I28" t="s">
        <v>106</v>
      </c>
      <c r="J28" t="s">
        <v>292</v>
      </c>
      <c r="K28" s="3">
        <v>3.46</v>
      </c>
      <c r="L28" s="34" t="s">
        <v>235</v>
      </c>
      <c r="O28" t="s">
        <v>293</v>
      </c>
      <c r="P28" t="s">
        <v>24</v>
      </c>
      <c r="Q28" t="s">
        <v>294</v>
      </c>
      <c r="R28" s="3">
        <v>2.36</v>
      </c>
      <c r="S28" s="34" t="s">
        <v>288</v>
      </c>
      <c r="V28" s="38">
        <v>593822</v>
      </c>
      <c r="W28" t="s">
        <v>13</v>
      </c>
      <c r="X28" t="s">
        <v>295</v>
      </c>
      <c r="Y28" s="3">
        <v>70.489999999999995</v>
      </c>
      <c r="Z28" s="34" t="s">
        <v>296</v>
      </c>
    </row>
    <row r="29" spans="1:26">
      <c r="A29" s="25">
        <v>15029</v>
      </c>
      <c r="B29" t="s">
        <v>8</v>
      </c>
      <c r="C29" s="2" t="s">
        <v>593</v>
      </c>
      <c r="D29" s="101">
        <v>1.0525</v>
      </c>
      <c r="E29" s="34" t="s">
        <v>169</v>
      </c>
      <c r="H29" t="s">
        <v>298</v>
      </c>
      <c r="I29" t="s">
        <v>106</v>
      </c>
      <c r="J29" t="s">
        <v>299</v>
      </c>
      <c r="K29" s="3">
        <v>3.46</v>
      </c>
      <c r="L29" s="34" t="s">
        <v>235</v>
      </c>
      <c r="O29" t="s">
        <v>300</v>
      </c>
      <c r="P29" t="s">
        <v>106</v>
      </c>
      <c r="Q29" t="s">
        <v>301</v>
      </c>
      <c r="R29" s="3">
        <v>12.67</v>
      </c>
      <c r="S29" s="34" t="s">
        <v>111</v>
      </c>
      <c r="V29" t="s">
        <v>302</v>
      </c>
      <c r="W29" t="s">
        <v>16</v>
      </c>
      <c r="X29" t="s">
        <v>31</v>
      </c>
      <c r="Y29" s="3">
        <v>85.29</v>
      </c>
      <c r="Z29" s="34" t="s">
        <v>231</v>
      </c>
    </row>
    <row r="30" spans="1:26">
      <c r="A30" s="25">
        <v>15029</v>
      </c>
      <c r="B30" t="s">
        <v>8</v>
      </c>
      <c r="C30" s="2" t="s">
        <v>594</v>
      </c>
      <c r="D30" s="101">
        <v>1.0525</v>
      </c>
      <c r="E30" s="34" t="s">
        <v>169</v>
      </c>
      <c r="H30" t="s">
        <v>304</v>
      </c>
      <c r="I30" t="s">
        <v>106</v>
      </c>
      <c r="J30" t="s">
        <v>305</v>
      </c>
      <c r="K30" s="3">
        <v>3.46</v>
      </c>
      <c r="L30" s="34" t="s">
        <v>235</v>
      </c>
      <c r="O30" t="s">
        <v>306</v>
      </c>
      <c r="P30" t="s">
        <v>106</v>
      </c>
      <c r="Q30" t="s">
        <v>307</v>
      </c>
      <c r="R30" s="3">
        <v>12.67</v>
      </c>
      <c r="S30" s="34" t="s">
        <v>111</v>
      </c>
      <c r="V30" t="s">
        <v>308</v>
      </c>
      <c r="W30" t="s">
        <v>16</v>
      </c>
      <c r="X30" t="s">
        <v>309</v>
      </c>
      <c r="Y30" s="3">
        <v>146.06</v>
      </c>
      <c r="Z30" s="34" t="s">
        <v>231</v>
      </c>
    </row>
    <row r="31" spans="1:26">
      <c r="A31" s="25">
        <v>10111</v>
      </c>
      <c r="B31" t="s">
        <v>8</v>
      </c>
      <c r="C31" s="2" t="s">
        <v>268</v>
      </c>
      <c r="D31" s="101">
        <v>0.37</v>
      </c>
      <c r="E31" s="34" t="s">
        <v>169</v>
      </c>
      <c r="H31" s="38" t="s">
        <v>311</v>
      </c>
      <c r="I31" t="s">
        <v>106</v>
      </c>
      <c r="J31" t="s">
        <v>312</v>
      </c>
      <c r="K31" s="3">
        <v>6.83</v>
      </c>
      <c r="L31" s="34" t="s">
        <v>235</v>
      </c>
      <c r="O31" t="s">
        <v>313</v>
      </c>
      <c r="P31" t="s">
        <v>106</v>
      </c>
      <c r="Q31" t="s">
        <v>314</v>
      </c>
      <c r="R31" s="3">
        <v>12.67</v>
      </c>
      <c r="S31" s="34" t="s">
        <v>111</v>
      </c>
      <c r="V31" t="s">
        <v>315</v>
      </c>
      <c r="W31" t="s">
        <v>16</v>
      </c>
      <c r="X31" t="s">
        <v>316</v>
      </c>
      <c r="Y31" s="3">
        <v>155.51</v>
      </c>
      <c r="Z31" s="34" t="s">
        <v>231</v>
      </c>
    </row>
    <row r="32" spans="1:26">
      <c r="A32" s="25" t="s">
        <v>274</v>
      </c>
      <c r="B32" t="s">
        <v>8</v>
      </c>
      <c r="C32" s="2" t="s">
        <v>275</v>
      </c>
      <c r="D32" s="101">
        <v>2.06</v>
      </c>
      <c r="E32" s="34" t="s">
        <v>169</v>
      </c>
      <c r="H32" s="38" t="s">
        <v>318</v>
      </c>
      <c r="I32" t="s">
        <v>106</v>
      </c>
      <c r="J32" t="s">
        <v>319</v>
      </c>
      <c r="K32" s="3">
        <v>6.83</v>
      </c>
      <c r="L32" s="34" t="s">
        <v>235</v>
      </c>
      <c r="V32" t="s">
        <v>320</v>
      </c>
      <c r="W32" t="s">
        <v>16</v>
      </c>
      <c r="X32" t="s">
        <v>321</v>
      </c>
      <c r="Y32" s="3">
        <v>198.59</v>
      </c>
      <c r="Z32" s="34" t="s">
        <v>322</v>
      </c>
    </row>
    <row r="33" spans="1:26">
      <c r="A33" s="25">
        <v>68018</v>
      </c>
      <c r="B33" t="s">
        <v>8</v>
      </c>
      <c r="C33" s="2" t="s">
        <v>282</v>
      </c>
      <c r="D33" s="101">
        <v>0.51</v>
      </c>
      <c r="E33" s="34" t="s">
        <v>169</v>
      </c>
      <c r="H33" s="38" t="s">
        <v>324</v>
      </c>
      <c r="I33" t="s">
        <v>106</v>
      </c>
      <c r="J33" t="s">
        <v>325</v>
      </c>
      <c r="K33" s="3">
        <v>6.83</v>
      </c>
      <c r="L33" s="34" t="s">
        <v>235</v>
      </c>
      <c r="V33" t="s">
        <v>326</v>
      </c>
      <c r="W33" t="s">
        <v>29</v>
      </c>
      <c r="X33" t="s">
        <v>327</v>
      </c>
      <c r="Y33" s="3">
        <v>197.26</v>
      </c>
      <c r="Z33" s="34" t="s">
        <v>296</v>
      </c>
    </row>
    <row r="34" spans="1:26">
      <c r="A34" s="25">
        <v>51945</v>
      </c>
      <c r="B34" t="s">
        <v>8</v>
      </c>
      <c r="C34" s="2" t="s">
        <v>290</v>
      </c>
      <c r="D34" s="101">
        <v>0.4</v>
      </c>
      <c r="E34" s="34" t="s">
        <v>169</v>
      </c>
      <c r="H34" s="38" t="s">
        <v>329</v>
      </c>
      <c r="I34" t="s">
        <v>106</v>
      </c>
      <c r="J34" t="s">
        <v>330</v>
      </c>
      <c r="K34" s="3">
        <v>6.83</v>
      </c>
      <c r="L34" s="34" t="s">
        <v>331</v>
      </c>
      <c r="V34" s="38">
        <v>24113</v>
      </c>
      <c r="W34" t="s">
        <v>8</v>
      </c>
      <c r="X34" t="s">
        <v>332</v>
      </c>
      <c r="Y34" s="3">
        <v>5.31</v>
      </c>
      <c r="Z34" s="34" t="s">
        <v>333</v>
      </c>
    </row>
    <row r="35" spans="1:26">
      <c r="A35" s="25">
        <v>74373</v>
      </c>
      <c r="B35" t="s">
        <v>8</v>
      </c>
      <c r="C35" s="2" t="s">
        <v>297</v>
      </c>
      <c r="D35" s="101">
        <v>0.86</v>
      </c>
      <c r="E35" s="34" t="s">
        <v>169</v>
      </c>
      <c r="H35" s="38" t="s">
        <v>335</v>
      </c>
      <c r="I35" t="s">
        <v>106</v>
      </c>
      <c r="J35" t="s">
        <v>336</v>
      </c>
      <c r="K35" s="3">
        <v>6.83</v>
      </c>
      <c r="L35" s="34" t="s">
        <v>331</v>
      </c>
      <c r="V35" t="s">
        <v>337</v>
      </c>
      <c r="W35" t="s">
        <v>29</v>
      </c>
      <c r="X35" t="s">
        <v>338</v>
      </c>
      <c r="Y35" s="3">
        <v>2.06</v>
      </c>
      <c r="Z35" s="34" t="s">
        <v>333</v>
      </c>
    </row>
    <row r="36" spans="1:26">
      <c r="A36" s="25">
        <v>10186</v>
      </c>
      <c r="B36" t="s">
        <v>8</v>
      </c>
      <c r="C36" s="2" t="s">
        <v>303</v>
      </c>
      <c r="D36" s="101">
        <v>2.74</v>
      </c>
      <c r="E36" s="34" t="s">
        <v>169</v>
      </c>
      <c r="H36" s="38" t="s">
        <v>340</v>
      </c>
      <c r="I36" t="s">
        <v>106</v>
      </c>
      <c r="J36" t="s">
        <v>341</v>
      </c>
      <c r="K36" s="3">
        <v>6.83</v>
      </c>
      <c r="L36" s="34" t="s">
        <v>331</v>
      </c>
      <c r="V36" t="s">
        <v>342</v>
      </c>
      <c r="W36" t="s">
        <v>29</v>
      </c>
      <c r="X36" t="s">
        <v>343</v>
      </c>
      <c r="Y36" s="14">
        <v>1.766</v>
      </c>
      <c r="Z36" s="34" t="s">
        <v>333</v>
      </c>
    </row>
    <row r="37" spans="1:26">
      <c r="A37" s="25">
        <v>18281</v>
      </c>
      <c r="B37" t="s">
        <v>8</v>
      </c>
      <c r="C37" s="2" t="s">
        <v>310</v>
      </c>
      <c r="D37" s="101">
        <v>2.67</v>
      </c>
      <c r="E37" s="34" t="s">
        <v>169</v>
      </c>
      <c r="H37" s="38" t="s">
        <v>345</v>
      </c>
      <c r="I37" t="s">
        <v>106</v>
      </c>
      <c r="J37" t="s">
        <v>346</v>
      </c>
      <c r="K37" s="3">
        <v>10.14</v>
      </c>
      <c r="L37" s="34" t="s">
        <v>235</v>
      </c>
      <c r="V37" t="s">
        <v>347</v>
      </c>
      <c r="W37" t="s">
        <v>29</v>
      </c>
      <c r="X37" t="s">
        <v>348</v>
      </c>
      <c r="Y37" s="14">
        <v>1.6809000000000001</v>
      </c>
      <c r="Z37" s="34" t="s">
        <v>333</v>
      </c>
    </row>
    <row r="38" spans="1:26">
      <c r="A38" s="25">
        <v>62853</v>
      </c>
      <c r="B38" t="s">
        <v>8</v>
      </c>
      <c r="C38" s="2" t="s">
        <v>317</v>
      </c>
      <c r="D38" s="101">
        <v>5.33</v>
      </c>
      <c r="E38" s="34" t="s">
        <v>169</v>
      </c>
      <c r="H38" s="38" t="s">
        <v>350</v>
      </c>
      <c r="I38" t="s">
        <v>106</v>
      </c>
      <c r="J38" t="s">
        <v>351</v>
      </c>
      <c r="K38" s="3">
        <v>10.14</v>
      </c>
      <c r="L38" s="34" t="s">
        <v>235</v>
      </c>
      <c r="V38" t="s">
        <v>352</v>
      </c>
      <c r="W38" t="s">
        <v>29</v>
      </c>
      <c r="X38" t="s">
        <v>353</v>
      </c>
      <c r="Y38" s="14">
        <v>8.4042999999999992</v>
      </c>
      <c r="Z38" s="34" t="s">
        <v>333</v>
      </c>
    </row>
    <row r="39" spans="1:26">
      <c r="A39" s="25">
        <v>11460</v>
      </c>
      <c r="B39" t="s">
        <v>8</v>
      </c>
      <c r="C39" s="2" t="s">
        <v>323</v>
      </c>
      <c r="D39" s="101">
        <v>4.34</v>
      </c>
      <c r="E39" s="34" t="s">
        <v>169</v>
      </c>
      <c r="H39" s="38" t="s">
        <v>356</v>
      </c>
      <c r="I39" t="s">
        <v>106</v>
      </c>
      <c r="J39" t="s">
        <v>357</v>
      </c>
      <c r="K39" s="3">
        <v>10.14</v>
      </c>
      <c r="L39" s="34" t="s">
        <v>235</v>
      </c>
      <c r="V39" t="s">
        <v>358</v>
      </c>
      <c r="W39" t="s">
        <v>29</v>
      </c>
      <c r="X39" t="s">
        <v>359</v>
      </c>
      <c r="Y39" s="3">
        <v>35.200000000000003</v>
      </c>
      <c r="Z39" s="34" t="s">
        <v>333</v>
      </c>
    </row>
    <row r="40" spans="1:26">
      <c r="A40" s="25">
        <v>79576</v>
      </c>
      <c r="B40" t="s">
        <v>8</v>
      </c>
      <c r="C40" s="2" t="s">
        <v>595</v>
      </c>
      <c r="D40" s="101">
        <v>0.86799999999999999</v>
      </c>
      <c r="E40" s="34" t="s">
        <v>169</v>
      </c>
      <c r="H40" s="38" t="s">
        <v>362</v>
      </c>
      <c r="I40" t="s">
        <v>106</v>
      </c>
      <c r="J40" t="s">
        <v>363</v>
      </c>
      <c r="K40" s="3">
        <v>10.14</v>
      </c>
      <c r="L40" s="34" t="s">
        <v>331</v>
      </c>
      <c r="V40" s="38">
        <v>181953</v>
      </c>
      <c r="W40" t="s">
        <v>18</v>
      </c>
      <c r="X40" t="s">
        <v>364</v>
      </c>
      <c r="Y40" s="3">
        <v>0.51</v>
      </c>
      <c r="Z40" s="34" t="s">
        <v>333</v>
      </c>
    </row>
    <row r="41" spans="1:26">
      <c r="A41" s="25">
        <v>54518</v>
      </c>
      <c r="B41" t="s">
        <v>8</v>
      </c>
      <c r="C41" s="2" t="s">
        <v>596</v>
      </c>
      <c r="D41" s="101">
        <v>1.57375</v>
      </c>
      <c r="E41" s="34" t="s">
        <v>169</v>
      </c>
      <c r="H41" s="38" t="s">
        <v>366</v>
      </c>
      <c r="I41" t="s">
        <v>106</v>
      </c>
      <c r="J41" t="s">
        <v>367</v>
      </c>
      <c r="K41" s="3">
        <v>10.14</v>
      </c>
      <c r="L41" s="34" t="s">
        <v>331</v>
      </c>
      <c r="V41" s="38">
        <v>181967</v>
      </c>
      <c r="W41" t="s">
        <v>18</v>
      </c>
      <c r="X41" t="s">
        <v>368</v>
      </c>
      <c r="Y41" s="3">
        <v>2.63</v>
      </c>
      <c r="Z41" s="34" t="s">
        <v>333</v>
      </c>
    </row>
    <row r="42" spans="1:26">
      <c r="A42" s="25">
        <v>54517</v>
      </c>
      <c r="B42" t="s">
        <v>8</v>
      </c>
      <c r="C42" s="2" t="s">
        <v>597</v>
      </c>
      <c r="D42" s="101">
        <v>2.1516700000000002</v>
      </c>
      <c r="E42" s="34" t="s">
        <v>169</v>
      </c>
      <c r="H42" s="38" t="s">
        <v>370</v>
      </c>
      <c r="I42" t="s">
        <v>106</v>
      </c>
      <c r="J42" t="s">
        <v>371</v>
      </c>
      <c r="K42" s="3">
        <v>10.14</v>
      </c>
      <c r="L42" s="34" t="s">
        <v>331</v>
      </c>
      <c r="V42" s="38">
        <v>314813</v>
      </c>
      <c r="W42" t="s">
        <v>18</v>
      </c>
      <c r="X42" t="s">
        <v>372</v>
      </c>
      <c r="Y42" s="3">
        <v>15.52</v>
      </c>
      <c r="Z42" s="34" t="s">
        <v>333</v>
      </c>
    </row>
    <row r="43" spans="1:26">
      <c r="A43" s="25">
        <v>64733</v>
      </c>
      <c r="B43" t="s">
        <v>8</v>
      </c>
      <c r="C43" s="2" t="s">
        <v>344</v>
      </c>
      <c r="D43" s="101">
        <v>8.5299999999999994</v>
      </c>
      <c r="E43" s="34" t="s">
        <v>169</v>
      </c>
      <c r="H43" s="38" t="s">
        <v>374</v>
      </c>
      <c r="I43" t="s">
        <v>106</v>
      </c>
      <c r="J43" t="s">
        <v>375</v>
      </c>
      <c r="K43" s="3">
        <v>19.14</v>
      </c>
      <c r="L43" s="34" t="s">
        <v>331</v>
      </c>
      <c r="V43" t="s">
        <v>376</v>
      </c>
      <c r="W43" t="s">
        <v>377</v>
      </c>
      <c r="X43" t="s">
        <v>378</v>
      </c>
      <c r="Y43" s="3">
        <v>144</v>
      </c>
      <c r="Z43" s="34" t="s">
        <v>379</v>
      </c>
    </row>
    <row r="44" spans="1:26">
      <c r="A44" s="25">
        <v>29675</v>
      </c>
      <c r="B44" t="s">
        <v>8</v>
      </c>
      <c r="C44" s="2" t="s">
        <v>598</v>
      </c>
      <c r="D44" s="101">
        <v>1.57375</v>
      </c>
      <c r="E44" s="34" t="s">
        <v>169</v>
      </c>
      <c r="H44" s="38">
        <v>184003</v>
      </c>
      <c r="I44" t="s">
        <v>106</v>
      </c>
      <c r="J44" t="s">
        <v>381</v>
      </c>
      <c r="K44" s="3">
        <v>27</v>
      </c>
      <c r="L44" s="34" t="s">
        <v>331</v>
      </c>
      <c r="V44" s="25" t="s">
        <v>382</v>
      </c>
      <c r="W44" t="s">
        <v>377</v>
      </c>
      <c r="X44" t="s">
        <v>383</v>
      </c>
      <c r="Y44" s="3">
        <v>334.29</v>
      </c>
      <c r="Z44" s="34" t="s">
        <v>379</v>
      </c>
    </row>
    <row r="45" spans="1:26">
      <c r="A45" s="26" t="s">
        <v>354</v>
      </c>
      <c r="B45" t="s">
        <v>8</v>
      </c>
      <c r="C45" s="2" t="s">
        <v>355</v>
      </c>
      <c r="D45" s="101">
        <v>2.0950000000000002</v>
      </c>
      <c r="E45" s="34" t="s">
        <v>169</v>
      </c>
      <c r="H45" s="38" t="s">
        <v>385</v>
      </c>
      <c r="I45" t="s">
        <v>106</v>
      </c>
      <c r="J45" t="s">
        <v>386</v>
      </c>
      <c r="K45" s="3">
        <v>23.36</v>
      </c>
      <c r="L45" s="34" t="s">
        <v>387</v>
      </c>
      <c r="V45" s="106" t="s">
        <v>388</v>
      </c>
      <c r="W45" t="s">
        <v>389</v>
      </c>
      <c r="X45" t="s">
        <v>390</v>
      </c>
      <c r="Y45" s="3">
        <v>260</v>
      </c>
      <c r="Z45" s="34" t="s">
        <v>391</v>
      </c>
    </row>
    <row r="46" spans="1:26">
      <c r="A46" s="25">
        <v>209610</v>
      </c>
      <c r="B46" t="s">
        <v>360</v>
      </c>
      <c r="C46" s="2" t="s">
        <v>361</v>
      </c>
      <c r="D46" s="101">
        <v>14.22</v>
      </c>
      <c r="E46" s="34" t="s">
        <v>169</v>
      </c>
      <c r="H46" t="s">
        <v>394</v>
      </c>
      <c r="I46" t="s">
        <v>209</v>
      </c>
      <c r="J46" t="s">
        <v>395</v>
      </c>
      <c r="K46" s="3">
        <v>26.09</v>
      </c>
      <c r="L46" s="34" t="s">
        <v>387</v>
      </c>
    </row>
    <row r="47" spans="1:26">
      <c r="A47" s="25">
        <v>217716</v>
      </c>
      <c r="B47" t="s">
        <v>360</v>
      </c>
      <c r="C47" s="2" t="s">
        <v>365</v>
      </c>
      <c r="D47" s="101">
        <v>4.1500000000000004</v>
      </c>
      <c r="E47" s="34" t="s">
        <v>169</v>
      </c>
      <c r="H47" s="38" t="s">
        <v>398</v>
      </c>
      <c r="I47" t="s">
        <v>106</v>
      </c>
      <c r="J47" t="s">
        <v>399</v>
      </c>
      <c r="K47" s="3">
        <v>21.14</v>
      </c>
      <c r="L47" s="34" t="s">
        <v>387</v>
      </c>
    </row>
    <row r="48" spans="1:26">
      <c r="A48" s="25">
        <v>64190</v>
      </c>
      <c r="B48" t="s">
        <v>8</v>
      </c>
      <c r="C48" s="2" t="s">
        <v>369</v>
      </c>
      <c r="D48" s="101">
        <v>2.25</v>
      </c>
      <c r="E48" s="34" t="s">
        <v>169</v>
      </c>
      <c r="H48" s="38" t="s">
        <v>402</v>
      </c>
      <c r="I48" t="s">
        <v>106</v>
      </c>
      <c r="J48" t="s">
        <v>403</v>
      </c>
      <c r="K48" s="3">
        <v>31.41</v>
      </c>
      <c r="L48" s="34" t="s">
        <v>387</v>
      </c>
    </row>
    <row r="49" spans="1:12">
      <c r="A49" s="25">
        <v>11619</v>
      </c>
      <c r="B49" t="s">
        <v>8</v>
      </c>
      <c r="C49" s="2" t="s">
        <v>373</v>
      </c>
      <c r="D49" s="101">
        <v>1</v>
      </c>
      <c r="E49" s="34" t="s">
        <v>169</v>
      </c>
      <c r="H49" s="26" t="s">
        <v>406</v>
      </c>
      <c r="I49" t="s">
        <v>29</v>
      </c>
      <c r="J49" t="s">
        <v>15</v>
      </c>
      <c r="K49" s="3">
        <v>114.81</v>
      </c>
      <c r="L49" s="34" t="s">
        <v>387</v>
      </c>
    </row>
    <row r="50" spans="1:12">
      <c r="A50" s="25">
        <v>86164</v>
      </c>
      <c r="B50" t="s">
        <v>8</v>
      </c>
      <c r="C50" s="2" t="s">
        <v>599</v>
      </c>
      <c r="D50" s="101">
        <v>15.337999999999999</v>
      </c>
      <c r="E50" s="34" t="s">
        <v>169</v>
      </c>
      <c r="H50" s="38" t="s">
        <v>409</v>
      </c>
      <c r="I50" t="s">
        <v>106</v>
      </c>
      <c r="J50" t="s">
        <v>410</v>
      </c>
      <c r="K50" s="3">
        <v>12.5</v>
      </c>
      <c r="L50" s="34" t="s">
        <v>411</v>
      </c>
    </row>
    <row r="51" spans="1:12">
      <c r="A51" s="25">
        <v>34713</v>
      </c>
      <c r="B51" t="s">
        <v>8</v>
      </c>
      <c r="C51" s="2" t="s">
        <v>384</v>
      </c>
      <c r="D51" s="101">
        <v>16.61</v>
      </c>
      <c r="E51" s="34" t="s">
        <v>169</v>
      </c>
      <c r="H51" s="38" t="s">
        <v>414</v>
      </c>
      <c r="I51" t="s">
        <v>106</v>
      </c>
      <c r="J51" t="s">
        <v>415</v>
      </c>
      <c r="K51" s="3">
        <v>57.6</v>
      </c>
      <c r="L51" s="34" t="s">
        <v>411</v>
      </c>
    </row>
    <row r="52" spans="1:12">
      <c r="A52" s="25" t="s">
        <v>392</v>
      </c>
      <c r="B52" t="s">
        <v>8</v>
      </c>
      <c r="C52" s="2" t="s">
        <v>393</v>
      </c>
      <c r="D52" s="101">
        <v>0.95</v>
      </c>
      <c r="E52" s="34" t="s">
        <v>169</v>
      </c>
      <c r="H52" s="38" t="s">
        <v>417</v>
      </c>
      <c r="I52" t="s">
        <v>106</v>
      </c>
      <c r="J52" t="s">
        <v>418</v>
      </c>
      <c r="K52" s="3">
        <v>57.6</v>
      </c>
      <c r="L52" s="34" t="s">
        <v>411</v>
      </c>
    </row>
    <row r="53" spans="1:12">
      <c r="A53" s="25" t="s">
        <v>396</v>
      </c>
      <c r="B53" t="s">
        <v>8</v>
      </c>
      <c r="C53" s="2" t="s">
        <v>397</v>
      </c>
      <c r="D53" s="101">
        <v>0.95</v>
      </c>
      <c r="E53" s="34" t="s">
        <v>169</v>
      </c>
      <c r="H53" s="38" t="s">
        <v>420</v>
      </c>
      <c r="I53" t="s">
        <v>106</v>
      </c>
      <c r="J53" t="s">
        <v>421</v>
      </c>
      <c r="K53" s="3">
        <v>57.6</v>
      </c>
      <c r="L53" s="34" t="s">
        <v>411</v>
      </c>
    </row>
    <row r="54" spans="1:12">
      <c r="A54" s="25" t="s">
        <v>400</v>
      </c>
      <c r="B54" t="s">
        <v>8</v>
      </c>
      <c r="C54" s="2" t="s">
        <v>401</v>
      </c>
      <c r="D54" s="101">
        <v>0.95</v>
      </c>
      <c r="E54" s="34" t="s">
        <v>169</v>
      </c>
      <c r="H54" s="38" t="s">
        <v>423</v>
      </c>
      <c r="I54" t="s">
        <v>106</v>
      </c>
      <c r="J54" t="s">
        <v>424</v>
      </c>
      <c r="K54" s="3">
        <v>57.6</v>
      </c>
      <c r="L54" s="34" t="s">
        <v>411</v>
      </c>
    </row>
    <row r="55" spans="1:12">
      <c r="A55" s="25" t="s">
        <v>404</v>
      </c>
      <c r="B55" t="s">
        <v>8</v>
      </c>
      <c r="C55" s="2" t="s">
        <v>405</v>
      </c>
      <c r="D55" s="101">
        <v>0.95</v>
      </c>
      <c r="E55" s="34" t="s">
        <v>169</v>
      </c>
      <c r="H55" s="38" t="s">
        <v>426</v>
      </c>
      <c r="I55" t="s">
        <v>106</v>
      </c>
      <c r="J55" t="s">
        <v>427</v>
      </c>
      <c r="K55" s="3">
        <v>57.6</v>
      </c>
      <c r="L55" s="34" t="s">
        <v>411</v>
      </c>
    </row>
    <row r="56" spans="1:12">
      <c r="A56" s="25" t="s">
        <v>407</v>
      </c>
      <c r="B56" t="s">
        <v>8</v>
      </c>
      <c r="C56" s="2" t="s">
        <v>408</v>
      </c>
      <c r="D56" s="101">
        <v>0.95</v>
      </c>
      <c r="E56" s="34" t="s">
        <v>169</v>
      </c>
      <c r="H56" s="38" t="s">
        <v>429</v>
      </c>
      <c r="I56" t="s">
        <v>106</v>
      </c>
      <c r="J56" t="s">
        <v>430</v>
      </c>
      <c r="K56" s="3">
        <v>37.799999999999997</v>
      </c>
      <c r="L56" s="34" t="s">
        <v>431</v>
      </c>
    </row>
    <row r="57" spans="1:12">
      <c r="A57" s="25" t="s">
        <v>412</v>
      </c>
      <c r="B57" t="s">
        <v>8</v>
      </c>
      <c r="C57" s="2" t="s">
        <v>413</v>
      </c>
      <c r="D57" s="101">
        <v>0.95</v>
      </c>
      <c r="E57" s="34" t="s">
        <v>169</v>
      </c>
      <c r="H57" s="38" t="s">
        <v>433</v>
      </c>
      <c r="I57" t="s">
        <v>106</v>
      </c>
      <c r="J57" t="s">
        <v>434</v>
      </c>
      <c r="K57" s="3">
        <v>37.799999999999997</v>
      </c>
      <c r="L57" s="34" t="s">
        <v>431</v>
      </c>
    </row>
    <row r="58" spans="1:12">
      <c r="A58" s="25">
        <v>78324</v>
      </c>
      <c r="B58" t="s">
        <v>8</v>
      </c>
      <c r="C58" s="2" t="s">
        <v>416</v>
      </c>
      <c r="D58" s="101">
        <v>0.22</v>
      </c>
      <c r="E58" s="34" t="s">
        <v>169</v>
      </c>
      <c r="H58" s="38" t="s">
        <v>436</v>
      </c>
      <c r="I58" t="s">
        <v>106</v>
      </c>
      <c r="J58" t="s">
        <v>437</v>
      </c>
      <c r="K58" s="3">
        <v>37.799999999999997</v>
      </c>
      <c r="L58" s="34" t="s">
        <v>431</v>
      </c>
    </row>
    <row r="59" spans="1:12">
      <c r="A59" s="25">
        <v>78325</v>
      </c>
      <c r="B59" t="s">
        <v>8</v>
      </c>
      <c r="C59" s="2" t="s">
        <v>419</v>
      </c>
      <c r="D59" s="101">
        <v>0.53</v>
      </c>
      <c r="E59" s="34" t="s">
        <v>169</v>
      </c>
      <c r="H59" s="38" t="s">
        <v>441</v>
      </c>
      <c r="I59" t="s">
        <v>106</v>
      </c>
      <c r="J59" t="s">
        <v>442</v>
      </c>
      <c r="K59" s="3">
        <v>37.799999999999997</v>
      </c>
      <c r="L59" s="34" t="s">
        <v>431</v>
      </c>
    </row>
    <row r="60" spans="1:12">
      <c r="A60" s="25">
        <v>78326</v>
      </c>
      <c r="B60" t="s">
        <v>8</v>
      </c>
      <c r="C60" s="2" t="s">
        <v>422</v>
      </c>
      <c r="D60" s="101">
        <v>0.59</v>
      </c>
      <c r="E60" s="34" t="s">
        <v>169</v>
      </c>
      <c r="H60" s="38" t="s">
        <v>446</v>
      </c>
      <c r="I60" t="s">
        <v>106</v>
      </c>
      <c r="J60" t="s">
        <v>447</v>
      </c>
      <c r="K60" s="3">
        <v>37.799999999999997</v>
      </c>
      <c r="L60" s="34" t="s">
        <v>431</v>
      </c>
    </row>
    <row r="61" spans="1:12">
      <c r="A61" s="25">
        <v>25053</v>
      </c>
      <c r="B61" t="s">
        <v>8</v>
      </c>
      <c r="C61" s="2" t="s">
        <v>425</v>
      </c>
      <c r="D61" s="101">
        <v>13.15</v>
      </c>
      <c r="E61" s="34" t="s">
        <v>169</v>
      </c>
      <c r="H61" s="38" t="s">
        <v>450</v>
      </c>
      <c r="I61" t="s">
        <v>106</v>
      </c>
      <c r="J61" t="s">
        <v>451</v>
      </c>
      <c r="K61" s="3">
        <v>37.799999999999997</v>
      </c>
      <c r="L61" s="34" t="s">
        <v>431</v>
      </c>
    </row>
    <row r="62" spans="1:12">
      <c r="A62" s="25">
        <v>23157</v>
      </c>
      <c r="B62" t="s">
        <v>8</v>
      </c>
      <c r="C62" s="2" t="s">
        <v>428</v>
      </c>
      <c r="D62" s="101">
        <v>7.18</v>
      </c>
      <c r="E62" s="34" t="s">
        <v>169</v>
      </c>
      <c r="H62" t="s">
        <v>454</v>
      </c>
      <c r="I62" t="s">
        <v>209</v>
      </c>
      <c r="J62" t="s">
        <v>455</v>
      </c>
      <c r="K62" s="3">
        <v>30.09</v>
      </c>
      <c r="L62" s="34" t="s">
        <v>456</v>
      </c>
    </row>
    <row r="63" spans="1:12">
      <c r="A63" s="25">
        <v>85490</v>
      </c>
      <c r="B63" t="s">
        <v>8</v>
      </c>
      <c r="C63" s="2" t="s">
        <v>432</v>
      </c>
      <c r="D63" s="101">
        <v>40.92</v>
      </c>
      <c r="E63" s="34" t="s">
        <v>169</v>
      </c>
      <c r="H63" t="s">
        <v>459</v>
      </c>
      <c r="I63" t="s">
        <v>209</v>
      </c>
      <c r="J63" t="s">
        <v>460</v>
      </c>
      <c r="K63" s="3">
        <v>30.09</v>
      </c>
      <c r="L63" s="34" t="s">
        <v>456</v>
      </c>
    </row>
    <row r="64" spans="1:12">
      <c r="A64" s="25">
        <v>83383</v>
      </c>
      <c r="B64" t="s">
        <v>8</v>
      </c>
      <c r="C64" s="1" t="s">
        <v>435</v>
      </c>
      <c r="D64" s="101">
        <v>0.79</v>
      </c>
      <c r="E64" s="34" t="s">
        <v>169</v>
      </c>
      <c r="H64" t="s">
        <v>462</v>
      </c>
      <c r="I64" t="s">
        <v>209</v>
      </c>
      <c r="J64" t="s">
        <v>463</v>
      </c>
      <c r="K64" s="3">
        <v>30.09</v>
      </c>
      <c r="L64" s="34" t="s">
        <v>456</v>
      </c>
    </row>
    <row r="65" spans="1:12">
      <c r="A65" s="25" t="s">
        <v>438</v>
      </c>
      <c r="B65" t="s">
        <v>8</v>
      </c>
      <c r="C65" s="1" t="s">
        <v>439</v>
      </c>
      <c r="D65" s="101" t="s">
        <v>440</v>
      </c>
      <c r="E65" s="34" t="s">
        <v>169</v>
      </c>
      <c r="H65" t="s">
        <v>465</v>
      </c>
      <c r="I65" t="s">
        <v>209</v>
      </c>
      <c r="J65" t="s">
        <v>466</v>
      </c>
      <c r="K65" s="3">
        <v>43.51</v>
      </c>
      <c r="L65" s="34" t="s">
        <v>456</v>
      </c>
    </row>
    <row r="66" spans="1:12">
      <c r="A66" s="25" t="s">
        <v>443</v>
      </c>
      <c r="B66" t="s">
        <v>8</v>
      </c>
      <c r="C66" s="1" t="s">
        <v>444</v>
      </c>
      <c r="D66" s="101">
        <v>2.06</v>
      </c>
      <c r="E66" s="34" t="s">
        <v>445</v>
      </c>
      <c r="H66" t="s">
        <v>468</v>
      </c>
      <c r="I66" t="s">
        <v>209</v>
      </c>
      <c r="J66" t="s">
        <v>469</v>
      </c>
      <c r="K66" s="3">
        <v>43.51</v>
      </c>
      <c r="L66" s="34" t="s">
        <v>456</v>
      </c>
    </row>
    <row r="67" spans="1:12">
      <c r="A67" s="25" t="s">
        <v>448</v>
      </c>
      <c r="B67" t="s">
        <v>8</v>
      </c>
      <c r="C67" s="1" t="s">
        <v>449</v>
      </c>
      <c r="D67" s="101">
        <v>7.3</v>
      </c>
      <c r="E67" s="34" t="s">
        <v>445</v>
      </c>
      <c r="H67" t="s">
        <v>471</v>
      </c>
      <c r="I67" t="s">
        <v>209</v>
      </c>
      <c r="J67" t="s">
        <v>472</v>
      </c>
      <c r="K67" s="3">
        <v>43.51</v>
      </c>
      <c r="L67" s="34" t="s">
        <v>456</v>
      </c>
    </row>
    <row r="68" spans="1:12">
      <c r="A68" s="25" t="s">
        <v>452</v>
      </c>
      <c r="B68" t="s">
        <v>8</v>
      </c>
      <c r="C68" s="1" t="s">
        <v>453</v>
      </c>
      <c r="D68" s="101">
        <v>0.7</v>
      </c>
      <c r="E68" s="34" t="s">
        <v>445</v>
      </c>
      <c r="H68" t="s">
        <v>475</v>
      </c>
      <c r="I68" t="s">
        <v>209</v>
      </c>
      <c r="J68" t="s">
        <v>476</v>
      </c>
      <c r="K68" s="3">
        <v>43.51</v>
      </c>
      <c r="L68" s="34" t="s">
        <v>456</v>
      </c>
    </row>
    <row r="69" spans="1:12">
      <c r="A69" s="25" t="s">
        <v>457</v>
      </c>
      <c r="B69" t="s">
        <v>8</v>
      </c>
      <c r="C69" s="1" t="s">
        <v>600</v>
      </c>
      <c r="D69" s="101">
        <v>8.4699999999999998E-2</v>
      </c>
      <c r="E69" s="34" t="s">
        <v>445</v>
      </c>
      <c r="H69" s="38">
        <v>418036001</v>
      </c>
      <c r="I69" t="s">
        <v>106</v>
      </c>
      <c r="J69" t="s">
        <v>479</v>
      </c>
      <c r="K69" s="3">
        <v>106.1</v>
      </c>
      <c r="L69" s="34" t="s">
        <v>456</v>
      </c>
    </row>
    <row r="70" spans="1:12">
      <c r="A70" s="25">
        <v>11029</v>
      </c>
      <c r="B70" t="s">
        <v>8</v>
      </c>
      <c r="C70" s="1" t="s">
        <v>601</v>
      </c>
      <c r="D70" s="101">
        <v>8.4199999999999997E-2</v>
      </c>
      <c r="E70" s="34" t="s">
        <v>445</v>
      </c>
      <c r="H70" s="38">
        <v>418036002</v>
      </c>
      <c r="I70" t="s">
        <v>106</v>
      </c>
      <c r="J70" t="s">
        <v>481</v>
      </c>
      <c r="K70" s="3">
        <v>106.1</v>
      </c>
      <c r="L70" s="34" t="s">
        <v>456</v>
      </c>
    </row>
    <row r="71" spans="1:12">
      <c r="A71" s="25">
        <v>63305</v>
      </c>
      <c r="B71" t="s">
        <v>8</v>
      </c>
      <c r="C71" s="1" t="s">
        <v>602</v>
      </c>
      <c r="D71" s="101">
        <v>1.784</v>
      </c>
      <c r="E71" s="34" t="s">
        <v>445</v>
      </c>
      <c r="H71" s="38">
        <v>418036003</v>
      </c>
      <c r="I71" t="s">
        <v>106</v>
      </c>
      <c r="J71" t="s">
        <v>483</v>
      </c>
      <c r="K71" s="3">
        <v>106.1</v>
      </c>
      <c r="L71" s="34" t="s">
        <v>456</v>
      </c>
    </row>
    <row r="72" spans="1:12">
      <c r="A72" s="25">
        <v>24238</v>
      </c>
      <c r="B72" t="s">
        <v>8</v>
      </c>
      <c r="C72" s="1" t="s">
        <v>467</v>
      </c>
      <c r="D72" s="101">
        <v>3.01</v>
      </c>
      <c r="E72" s="34" t="s">
        <v>445</v>
      </c>
      <c r="H72" s="38">
        <v>418036004</v>
      </c>
      <c r="I72" t="s">
        <v>106</v>
      </c>
      <c r="J72" t="s">
        <v>485</v>
      </c>
      <c r="K72" s="3">
        <v>106.1</v>
      </c>
      <c r="L72" s="34" t="s">
        <v>456</v>
      </c>
    </row>
    <row r="73" spans="1:12">
      <c r="A73" s="25">
        <v>48569</v>
      </c>
      <c r="B73" t="s">
        <v>8</v>
      </c>
      <c r="C73" s="1" t="s">
        <v>470</v>
      </c>
      <c r="D73" s="101">
        <v>3.41</v>
      </c>
      <c r="E73" s="34" t="s">
        <v>445</v>
      </c>
      <c r="H73" t="s">
        <v>487</v>
      </c>
      <c r="I73" t="s">
        <v>209</v>
      </c>
      <c r="J73" t="s">
        <v>488</v>
      </c>
      <c r="K73" s="3">
        <v>107.99</v>
      </c>
      <c r="L73" s="34" t="s">
        <v>489</v>
      </c>
    </row>
    <row r="74" spans="1:12">
      <c r="A74" s="25" t="s">
        <v>477</v>
      </c>
      <c r="B74" t="s">
        <v>8</v>
      </c>
      <c r="C74" s="1" t="s">
        <v>603</v>
      </c>
      <c r="D74" s="101">
        <v>0.29039999999999999</v>
      </c>
      <c r="E74" s="34" t="s">
        <v>445</v>
      </c>
      <c r="H74" t="s">
        <v>491</v>
      </c>
      <c r="I74" t="s">
        <v>209</v>
      </c>
      <c r="J74" t="s">
        <v>492</v>
      </c>
      <c r="K74" s="3">
        <v>107.99</v>
      </c>
      <c r="L74" s="34" t="s">
        <v>489</v>
      </c>
    </row>
    <row r="75" spans="1:12">
      <c r="A75" s="25">
        <v>64076</v>
      </c>
      <c r="B75" t="s">
        <v>8</v>
      </c>
      <c r="C75" s="2" t="s">
        <v>480</v>
      </c>
      <c r="D75" s="101">
        <v>2.38</v>
      </c>
      <c r="E75" s="34" t="s">
        <v>445</v>
      </c>
      <c r="H75" t="s">
        <v>494</v>
      </c>
      <c r="I75" t="s">
        <v>209</v>
      </c>
      <c r="J75" t="s">
        <v>495</v>
      </c>
      <c r="K75" s="3">
        <v>107.99</v>
      </c>
      <c r="L75" s="34" t="s">
        <v>489</v>
      </c>
    </row>
    <row r="76" spans="1:12">
      <c r="A76" s="25">
        <v>63208</v>
      </c>
      <c r="B76" t="s">
        <v>8</v>
      </c>
      <c r="C76" s="1" t="s">
        <v>482</v>
      </c>
      <c r="D76" s="101">
        <v>0.74</v>
      </c>
      <c r="E76" s="34" t="s">
        <v>445</v>
      </c>
      <c r="H76" t="s">
        <v>498</v>
      </c>
      <c r="I76" t="s">
        <v>209</v>
      </c>
      <c r="J76" t="s">
        <v>499</v>
      </c>
      <c r="K76" s="3">
        <v>107.99</v>
      </c>
      <c r="L76" s="34" t="s">
        <v>489</v>
      </c>
    </row>
    <row r="77" spans="1:12">
      <c r="A77" s="25">
        <v>64075</v>
      </c>
      <c r="B77" t="s">
        <v>8</v>
      </c>
      <c r="C77" s="2" t="s">
        <v>484</v>
      </c>
      <c r="D77" s="101">
        <v>2.4900000000000002</v>
      </c>
      <c r="E77" s="34" t="s">
        <v>445</v>
      </c>
      <c r="H77" t="s">
        <v>501</v>
      </c>
      <c r="I77" t="s">
        <v>209</v>
      </c>
      <c r="J77" t="s">
        <v>502</v>
      </c>
      <c r="K77" s="3">
        <v>107.99</v>
      </c>
      <c r="L77" s="34" t="s">
        <v>489</v>
      </c>
    </row>
    <row r="78" spans="1:12">
      <c r="A78" s="25">
        <v>10526</v>
      </c>
      <c r="B78" t="s">
        <v>8</v>
      </c>
      <c r="C78" s="1" t="s">
        <v>486</v>
      </c>
      <c r="D78" s="101">
        <v>1.2</v>
      </c>
      <c r="E78" s="34" t="s">
        <v>445</v>
      </c>
      <c r="H78" t="s">
        <v>505</v>
      </c>
      <c r="I78" t="s">
        <v>209</v>
      </c>
      <c r="J78" t="s">
        <v>506</v>
      </c>
      <c r="K78" s="3">
        <v>107.99</v>
      </c>
      <c r="L78" s="34" t="s">
        <v>489</v>
      </c>
    </row>
    <row r="79" spans="1:12">
      <c r="A79" s="25">
        <v>10527</v>
      </c>
      <c r="B79" t="s">
        <v>8</v>
      </c>
      <c r="C79" s="1" t="s">
        <v>490</v>
      </c>
      <c r="D79" s="101">
        <v>1.2</v>
      </c>
      <c r="E79" s="34" t="s">
        <v>445</v>
      </c>
      <c r="H79" t="s">
        <v>509</v>
      </c>
      <c r="I79" t="s">
        <v>209</v>
      </c>
      <c r="J79" t="s">
        <v>510</v>
      </c>
      <c r="K79" s="3">
        <v>107.99</v>
      </c>
      <c r="L79" s="34" t="s">
        <v>489</v>
      </c>
    </row>
    <row r="80" spans="1:12">
      <c r="A80" s="25">
        <v>66615</v>
      </c>
      <c r="B80" t="s">
        <v>8</v>
      </c>
      <c r="C80" s="1" t="s">
        <v>493</v>
      </c>
      <c r="D80" s="101">
        <v>18.399999999999999</v>
      </c>
      <c r="E80" s="34" t="s">
        <v>445</v>
      </c>
      <c r="H80" t="s">
        <v>513</v>
      </c>
      <c r="I80" t="s">
        <v>209</v>
      </c>
      <c r="J80" t="s">
        <v>514</v>
      </c>
      <c r="K80" s="3">
        <v>107.99</v>
      </c>
      <c r="L80" s="34" t="s">
        <v>489</v>
      </c>
    </row>
    <row r="81" spans="1:12">
      <c r="A81" s="25" t="s">
        <v>496</v>
      </c>
      <c r="B81" t="s">
        <v>8</v>
      </c>
      <c r="C81" s="1" t="s">
        <v>497</v>
      </c>
      <c r="D81" s="101">
        <v>5.68</v>
      </c>
      <c r="E81" s="34" t="s">
        <v>445</v>
      </c>
      <c r="H81" t="s">
        <v>517</v>
      </c>
      <c r="I81" t="s">
        <v>209</v>
      </c>
      <c r="J81" t="s">
        <v>518</v>
      </c>
      <c r="K81" s="3">
        <v>107.99</v>
      </c>
      <c r="L81" s="34" t="s">
        <v>489</v>
      </c>
    </row>
    <row r="82" spans="1:12">
      <c r="A82" s="25" t="s">
        <v>500</v>
      </c>
      <c r="B82" t="s">
        <v>8</v>
      </c>
      <c r="C82" s="1" t="s">
        <v>7</v>
      </c>
      <c r="D82" s="101">
        <v>4.49</v>
      </c>
      <c r="E82" s="34" t="s">
        <v>445</v>
      </c>
      <c r="H82" t="s">
        <v>520</v>
      </c>
      <c r="I82" t="s">
        <v>209</v>
      </c>
      <c r="J82" t="s">
        <v>521</v>
      </c>
      <c r="K82" s="3">
        <v>107.99</v>
      </c>
      <c r="L82" s="34" t="s">
        <v>489</v>
      </c>
    </row>
    <row r="83" spans="1:12">
      <c r="A83" s="25" t="s">
        <v>503</v>
      </c>
      <c r="B83" t="s">
        <v>8</v>
      </c>
      <c r="C83" s="1" t="s">
        <v>504</v>
      </c>
      <c r="D83" s="101">
        <v>3.23</v>
      </c>
      <c r="E83" s="34" t="s">
        <v>445</v>
      </c>
      <c r="H83" t="s">
        <v>523</v>
      </c>
      <c r="I83" t="s">
        <v>209</v>
      </c>
      <c r="J83" t="s">
        <v>524</v>
      </c>
      <c r="K83" s="3">
        <v>107.99</v>
      </c>
      <c r="L83" s="34" t="s">
        <v>489</v>
      </c>
    </row>
    <row r="84" spans="1:12">
      <c r="A84" s="25" t="s">
        <v>507</v>
      </c>
      <c r="B84" t="s">
        <v>8</v>
      </c>
      <c r="C84" s="1" t="s">
        <v>508</v>
      </c>
      <c r="D84" s="101">
        <v>3.63</v>
      </c>
      <c r="E84" s="34" t="s">
        <v>445</v>
      </c>
      <c r="H84" t="s">
        <v>526</v>
      </c>
      <c r="I84" t="s">
        <v>209</v>
      </c>
      <c r="J84" t="s">
        <v>527</v>
      </c>
      <c r="K84" s="3">
        <v>107.99</v>
      </c>
      <c r="L84" s="34" t="s">
        <v>489</v>
      </c>
    </row>
    <row r="85" spans="1:12">
      <c r="A85" s="25" t="s">
        <v>511</v>
      </c>
      <c r="B85" t="s">
        <v>8</v>
      </c>
      <c r="C85" s="1" t="s">
        <v>512</v>
      </c>
      <c r="D85" s="101">
        <v>21.84</v>
      </c>
      <c r="E85" s="34" t="s">
        <v>445</v>
      </c>
      <c r="H85" t="s">
        <v>529</v>
      </c>
      <c r="I85" t="s">
        <v>209</v>
      </c>
      <c r="J85" t="s">
        <v>530</v>
      </c>
      <c r="K85" s="3">
        <v>107.99</v>
      </c>
      <c r="L85" s="34" t="s">
        <v>489</v>
      </c>
    </row>
    <row r="86" spans="1:12">
      <c r="A86" s="25" t="s">
        <v>515</v>
      </c>
      <c r="B86" t="s">
        <v>8</v>
      </c>
      <c r="C86" s="1" t="s">
        <v>516</v>
      </c>
      <c r="D86" s="101">
        <v>7.68</v>
      </c>
      <c r="E86" s="34" t="s">
        <v>445</v>
      </c>
      <c r="H86" t="s">
        <v>532</v>
      </c>
      <c r="I86" t="s">
        <v>209</v>
      </c>
      <c r="J86" t="s">
        <v>533</v>
      </c>
      <c r="K86" s="3">
        <v>20.82</v>
      </c>
      <c r="L86" s="34" t="s">
        <v>534</v>
      </c>
    </row>
    <row r="87" spans="1:12">
      <c r="A87" s="25">
        <v>41908</v>
      </c>
      <c r="B87" t="s">
        <v>8</v>
      </c>
      <c r="C87" s="1" t="s">
        <v>519</v>
      </c>
      <c r="D87" s="101" t="s">
        <v>440</v>
      </c>
      <c r="E87" s="34" t="s">
        <v>445</v>
      </c>
      <c r="H87" s="38" t="s">
        <v>537</v>
      </c>
      <c r="I87" t="s">
        <v>106</v>
      </c>
      <c r="J87" t="s">
        <v>538</v>
      </c>
      <c r="K87" s="3">
        <v>1.35</v>
      </c>
      <c r="L87" s="34" t="s">
        <v>534</v>
      </c>
    </row>
    <row r="88" spans="1:12">
      <c r="A88" s="25">
        <v>38066</v>
      </c>
      <c r="B88" t="s">
        <v>8</v>
      </c>
      <c r="C88" s="1" t="s">
        <v>522</v>
      </c>
      <c r="D88" s="101">
        <v>49.32</v>
      </c>
      <c r="E88" s="34" t="s">
        <v>445</v>
      </c>
      <c r="H88" s="38" t="s">
        <v>541</v>
      </c>
      <c r="I88" t="s">
        <v>106</v>
      </c>
      <c r="J88" t="s">
        <v>542</v>
      </c>
      <c r="K88" s="3">
        <v>4.3499999999999996</v>
      </c>
      <c r="L88" s="34" t="s">
        <v>534</v>
      </c>
    </row>
    <row r="89" spans="1:12">
      <c r="A89" s="25">
        <v>64227</v>
      </c>
      <c r="B89" t="s">
        <v>8</v>
      </c>
      <c r="C89" s="1" t="s">
        <v>525</v>
      </c>
      <c r="D89" s="101">
        <v>0.105</v>
      </c>
      <c r="E89" s="34" t="s">
        <v>445</v>
      </c>
      <c r="H89" s="38" t="s">
        <v>545</v>
      </c>
      <c r="I89" t="s">
        <v>106</v>
      </c>
      <c r="J89" t="s">
        <v>546</v>
      </c>
      <c r="K89" s="3">
        <v>9.02</v>
      </c>
      <c r="L89" s="34" t="s">
        <v>534</v>
      </c>
    </row>
    <row r="90" spans="1:12">
      <c r="A90" s="25">
        <v>22157</v>
      </c>
      <c r="B90" t="s">
        <v>8</v>
      </c>
      <c r="C90" s="1" t="s">
        <v>528</v>
      </c>
      <c r="D90" s="101">
        <v>8.3799999999999999E-2</v>
      </c>
      <c r="E90" s="34" t="s">
        <v>445</v>
      </c>
      <c r="H90" t="s">
        <v>549</v>
      </c>
      <c r="I90" t="s">
        <v>209</v>
      </c>
      <c r="J90" t="s">
        <v>550</v>
      </c>
      <c r="K90" s="3">
        <v>1.91</v>
      </c>
      <c r="L90" s="34" t="s">
        <v>551</v>
      </c>
    </row>
    <row r="91" spans="1:12">
      <c r="A91" s="25">
        <v>19348</v>
      </c>
      <c r="B91" t="s">
        <v>8</v>
      </c>
      <c r="C91" s="1" t="s">
        <v>531</v>
      </c>
      <c r="D91" s="101">
        <v>5.8799999999999998E-2</v>
      </c>
      <c r="E91" s="34" t="s">
        <v>445</v>
      </c>
      <c r="H91" t="s">
        <v>554</v>
      </c>
      <c r="I91" t="s">
        <v>209</v>
      </c>
      <c r="J91" t="s">
        <v>555</v>
      </c>
      <c r="K91" s="3">
        <v>21.75</v>
      </c>
      <c r="L91" s="34" t="s">
        <v>551</v>
      </c>
    </row>
    <row r="92" spans="1:12">
      <c r="A92" s="25" t="s">
        <v>535</v>
      </c>
      <c r="B92" t="s">
        <v>8</v>
      </c>
      <c r="C92" s="1" t="s">
        <v>536</v>
      </c>
      <c r="D92" s="101">
        <v>33.090000000000003</v>
      </c>
      <c r="E92" s="34" t="s">
        <v>445</v>
      </c>
      <c r="H92" t="s">
        <v>558</v>
      </c>
      <c r="I92" t="s">
        <v>209</v>
      </c>
      <c r="J92" t="s">
        <v>559</v>
      </c>
      <c r="K92" s="3">
        <v>21.75</v>
      </c>
      <c r="L92" s="34" t="s">
        <v>551</v>
      </c>
    </row>
    <row r="93" spans="1:12">
      <c r="A93" s="25" t="s">
        <v>539</v>
      </c>
      <c r="B93" t="s">
        <v>8</v>
      </c>
      <c r="C93" s="1" t="s">
        <v>540</v>
      </c>
      <c r="D93" s="101">
        <v>2.14</v>
      </c>
      <c r="E93" s="34" t="s">
        <v>445</v>
      </c>
      <c r="H93" t="s">
        <v>562</v>
      </c>
      <c r="I93" t="s">
        <v>209</v>
      </c>
      <c r="J93" t="s">
        <v>563</v>
      </c>
      <c r="K93" s="3">
        <v>21.75</v>
      </c>
      <c r="L93" s="34" t="s">
        <v>551</v>
      </c>
    </row>
    <row r="94" spans="1:12">
      <c r="A94" s="25" t="s">
        <v>543</v>
      </c>
      <c r="B94" t="s">
        <v>8</v>
      </c>
      <c r="C94" s="1" t="s">
        <v>544</v>
      </c>
      <c r="D94" s="101">
        <v>2.14</v>
      </c>
      <c r="E94" s="34" t="s">
        <v>445</v>
      </c>
      <c r="H94" t="s">
        <v>566</v>
      </c>
      <c r="I94" t="s">
        <v>209</v>
      </c>
      <c r="J94" t="s">
        <v>567</v>
      </c>
      <c r="K94" s="3">
        <v>21.75</v>
      </c>
      <c r="L94" s="34" t="s">
        <v>551</v>
      </c>
    </row>
    <row r="95" spans="1:12">
      <c r="A95" s="25" t="s">
        <v>547</v>
      </c>
      <c r="B95" t="s">
        <v>8</v>
      </c>
      <c r="C95" s="1" t="s">
        <v>548</v>
      </c>
      <c r="D95" s="101">
        <v>2.14</v>
      </c>
      <c r="E95" s="34" t="s">
        <v>445</v>
      </c>
      <c r="H95" t="s">
        <v>570</v>
      </c>
      <c r="I95" t="s">
        <v>209</v>
      </c>
      <c r="J95" t="s">
        <v>571</v>
      </c>
      <c r="K95" s="3">
        <v>21.75</v>
      </c>
      <c r="L95" s="34" t="s">
        <v>551</v>
      </c>
    </row>
    <row r="96" spans="1:12">
      <c r="A96" s="25" t="s">
        <v>552</v>
      </c>
      <c r="B96" t="s">
        <v>8</v>
      </c>
      <c r="C96" s="1" t="s">
        <v>553</v>
      </c>
      <c r="D96" s="101">
        <v>2.14</v>
      </c>
      <c r="E96" s="34" t="s">
        <v>445</v>
      </c>
      <c r="H96" t="s">
        <v>574</v>
      </c>
      <c r="I96" t="s">
        <v>209</v>
      </c>
      <c r="J96" t="s">
        <v>575</v>
      </c>
      <c r="K96" s="3">
        <v>21.75</v>
      </c>
      <c r="L96" s="34" t="s">
        <v>551</v>
      </c>
    </row>
    <row r="97" spans="1:5">
      <c r="A97" s="25" t="s">
        <v>556</v>
      </c>
      <c r="B97" t="s">
        <v>8</v>
      </c>
      <c r="C97" s="1" t="s">
        <v>557</v>
      </c>
      <c r="D97" s="101">
        <v>2.14</v>
      </c>
      <c r="E97" s="34" t="s">
        <v>445</v>
      </c>
    </row>
    <row r="98" spans="1:5">
      <c r="A98" s="25" t="s">
        <v>560</v>
      </c>
      <c r="B98" t="s">
        <v>8</v>
      </c>
      <c r="C98" s="1" t="s">
        <v>561</v>
      </c>
      <c r="D98" s="101">
        <v>1.21</v>
      </c>
      <c r="E98" s="34" t="s">
        <v>445</v>
      </c>
    </row>
    <row r="99" spans="1:5">
      <c r="A99" s="25" t="s">
        <v>564</v>
      </c>
      <c r="B99" t="s">
        <v>8</v>
      </c>
      <c r="C99" s="1" t="s">
        <v>565</v>
      </c>
      <c r="D99" s="101">
        <v>1.21</v>
      </c>
      <c r="E99" s="34" t="s">
        <v>445</v>
      </c>
    </row>
    <row r="100" spans="1:5">
      <c r="A100" s="25" t="s">
        <v>568</v>
      </c>
      <c r="B100" t="s">
        <v>8</v>
      </c>
      <c r="C100" s="1" t="s">
        <v>569</v>
      </c>
      <c r="D100" s="101">
        <v>1.21</v>
      </c>
      <c r="E100" s="34" t="s">
        <v>445</v>
      </c>
    </row>
    <row r="101" spans="1:5">
      <c r="A101" s="25" t="s">
        <v>572</v>
      </c>
      <c r="B101" t="s">
        <v>8</v>
      </c>
      <c r="C101" s="1" t="s">
        <v>573</v>
      </c>
      <c r="D101" s="101">
        <v>3.16</v>
      </c>
      <c r="E101" s="34" t="s">
        <v>445</v>
      </c>
    </row>
    <row r="102" spans="1:5">
      <c r="A102" s="25" t="s">
        <v>576</v>
      </c>
      <c r="B102" t="s">
        <v>8</v>
      </c>
      <c r="C102" s="1" t="s">
        <v>577</v>
      </c>
      <c r="D102" s="101">
        <v>3.89</v>
      </c>
      <c r="E102" s="34" t="s">
        <v>445</v>
      </c>
    </row>
    <row r="103" spans="1:5">
      <c r="A103" s="25">
        <v>50813</v>
      </c>
      <c r="B103" t="s">
        <v>8</v>
      </c>
      <c r="C103" s="1" t="s">
        <v>578</v>
      </c>
      <c r="D103" s="101">
        <v>2.98</v>
      </c>
      <c r="E103" s="34" t="s">
        <v>445</v>
      </c>
    </row>
    <row r="104" spans="1:5">
      <c r="A104" s="25">
        <v>48662</v>
      </c>
      <c r="B104" t="s">
        <v>8</v>
      </c>
      <c r="C104" s="1" t="s">
        <v>579</v>
      </c>
      <c r="D104" s="101">
        <v>2.0499999999999998</v>
      </c>
      <c r="E104" s="34" t="s">
        <v>445</v>
      </c>
    </row>
    <row r="105" spans="1:5">
      <c r="A105" s="25">
        <v>74611</v>
      </c>
      <c r="B105" t="s">
        <v>8</v>
      </c>
      <c r="C105" s="1" t="s">
        <v>580</v>
      </c>
      <c r="D105" s="101">
        <v>3.81</v>
      </c>
      <c r="E105" s="34" t="s">
        <v>445</v>
      </c>
    </row>
    <row r="106" spans="1:5">
      <c r="A106" s="25" t="s">
        <v>581</v>
      </c>
      <c r="B106" t="s">
        <v>8</v>
      </c>
      <c r="C106" s="1" t="s">
        <v>582</v>
      </c>
      <c r="D106" s="101">
        <v>3.61</v>
      </c>
      <c r="E106" s="34" t="s">
        <v>445</v>
      </c>
    </row>
    <row r="107" spans="1:5">
      <c r="C107" s="1"/>
    </row>
    <row r="108" spans="1:5">
      <c r="C108" s="1"/>
    </row>
    <row r="109" spans="1:5">
      <c r="C109" s="1"/>
    </row>
    <row r="110" spans="1:5">
      <c r="C110" s="1"/>
    </row>
    <row r="111" spans="1:5">
      <c r="C111" s="1"/>
    </row>
    <row r="112" spans="1:5">
      <c r="C112" s="1"/>
    </row>
    <row r="113" spans="3:3">
      <c r="C113" s="1"/>
    </row>
    <row r="114" spans="3:3">
      <c r="C114" s="1"/>
    </row>
    <row r="115" spans="3:3">
      <c r="C115" s="1"/>
    </row>
    <row r="116" spans="3:3">
      <c r="C116" s="1"/>
    </row>
    <row r="117" spans="3:3">
      <c r="C117" s="1"/>
    </row>
    <row r="118" spans="3:3">
      <c r="C118" s="1"/>
    </row>
    <row r="119" spans="3:3">
      <c r="C119" s="1"/>
    </row>
    <row r="120" spans="3:3">
      <c r="C120" s="1"/>
    </row>
    <row r="121" spans="3:3">
      <c r="C121" s="1"/>
    </row>
    <row r="122" spans="3:3">
      <c r="C122" s="1"/>
    </row>
    <row r="123" spans="3:3">
      <c r="C123" s="1"/>
    </row>
    <row r="124" spans="3:3">
      <c r="C124" s="1"/>
    </row>
    <row r="125" spans="3:3">
      <c r="C125" s="1"/>
    </row>
    <row r="126" spans="3:3">
      <c r="C126" s="1"/>
    </row>
    <row r="127" spans="3:3">
      <c r="C127" s="1"/>
    </row>
    <row r="128" spans="3:3">
      <c r="C128" s="1"/>
    </row>
    <row r="129" spans="3:3">
      <c r="C129" s="1"/>
    </row>
    <row r="130" spans="3:3">
      <c r="C130" s="1"/>
    </row>
    <row r="131" spans="3:3">
      <c r="C131" s="1"/>
    </row>
    <row r="132" spans="3:3">
      <c r="C132" s="1"/>
    </row>
    <row r="133" spans="3:3">
      <c r="C133" s="1"/>
    </row>
    <row r="134" spans="3:3">
      <c r="C134" s="1"/>
    </row>
    <row r="135" spans="3:3">
      <c r="C135" s="1"/>
    </row>
    <row r="136" spans="3:3">
      <c r="C136" s="1"/>
    </row>
    <row r="137" spans="3:3">
      <c r="C137" s="1"/>
    </row>
    <row r="138" spans="3:3">
      <c r="C138" s="1"/>
    </row>
    <row r="139" spans="3:3">
      <c r="C139" s="1"/>
    </row>
    <row r="140" spans="3:3">
      <c r="C140" s="1"/>
    </row>
    <row r="141" spans="3:3">
      <c r="C141" s="1"/>
    </row>
    <row r="142" spans="3:3">
      <c r="C142" s="1"/>
    </row>
    <row r="143" spans="3:3">
      <c r="C143" s="1"/>
    </row>
    <row r="144" spans="3:3">
      <c r="C144" s="1"/>
    </row>
    <row r="145" spans="3:3">
      <c r="C145" s="1"/>
    </row>
    <row r="146" spans="3:3">
      <c r="C146" s="1"/>
    </row>
    <row r="147" spans="3:3">
      <c r="C147" s="1"/>
    </row>
    <row r="148" spans="3:3">
      <c r="C148" s="1"/>
    </row>
    <row r="149" spans="3:3">
      <c r="C149" s="1"/>
    </row>
    <row r="150" spans="3:3">
      <c r="C150" s="1"/>
    </row>
    <row r="151" spans="3:3">
      <c r="C151" s="1"/>
    </row>
    <row r="152" spans="3:3">
      <c r="C152" s="1"/>
    </row>
    <row r="153" spans="3:3">
      <c r="C153" s="1"/>
    </row>
    <row r="154" spans="3:3">
      <c r="C154" s="1"/>
    </row>
    <row r="155" spans="3:3">
      <c r="C155" s="1"/>
    </row>
    <row r="156" spans="3:3">
      <c r="C156" s="1"/>
    </row>
    <row r="157" spans="3:3">
      <c r="C157" s="1"/>
    </row>
    <row r="158" spans="3:3">
      <c r="C158" s="1"/>
    </row>
    <row r="159" spans="3:3">
      <c r="C159" s="1"/>
    </row>
    <row r="160" spans="3:3">
      <c r="C160" s="1"/>
    </row>
    <row r="161" spans="3:3">
      <c r="C161" s="1"/>
    </row>
    <row r="162" spans="3:3">
      <c r="C162" s="1"/>
    </row>
    <row r="163" spans="3:3">
      <c r="C163" s="1"/>
    </row>
    <row r="164" spans="3:3">
      <c r="C164" s="1"/>
    </row>
    <row r="165" spans="3:3">
      <c r="C165" s="1"/>
    </row>
    <row r="166" spans="3:3">
      <c r="C166" s="1"/>
    </row>
    <row r="167" spans="3:3">
      <c r="C167" s="1"/>
    </row>
    <row r="168" spans="3:3">
      <c r="C168" s="1"/>
    </row>
    <row r="169" spans="3:3">
      <c r="C169" s="1"/>
    </row>
    <row r="170" spans="3:3">
      <c r="C170" s="1"/>
    </row>
    <row r="171" spans="3:3">
      <c r="C171" s="1"/>
    </row>
    <row r="172" spans="3:3">
      <c r="C172" s="1"/>
    </row>
    <row r="173" spans="3:3">
      <c r="C173" s="1"/>
    </row>
  </sheetData>
  <dataValidations count="1">
    <dataValidation allowBlank="1" showInputMessage="1" showErrorMessage="1" sqref="A2:C173 D2:D107" xr:uid="{660B95EA-894A-4984-8208-4D17F8558807}"/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232BC-CEAB-4358-BFC7-E414CED2772D}">
  <dimension ref="A1:AH171"/>
  <sheetViews>
    <sheetView tabSelected="1" workbookViewId="0">
      <selection activeCell="I2" sqref="I2"/>
    </sheetView>
  </sheetViews>
  <sheetFormatPr defaultRowHeight="15"/>
  <cols>
    <col min="1" max="2" width="11.85546875" bestFit="1" customWidth="1"/>
    <col min="3" max="3" width="63.7109375" bestFit="1" customWidth="1"/>
    <col min="4" max="4" width="11.85546875" style="14" bestFit="1" customWidth="1"/>
    <col min="5" max="5" width="11.85546875" style="37" bestFit="1" customWidth="1"/>
    <col min="6" max="6" width="12.5703125" style="37" bestFit="1" customWidth="1"/>
    <col min="7" max="7" width="12.5703125" customWidth="1"/>
    <col min="8" max="8" width="11.140625" bestFit="1" customWidth="1"/>
    <col min="9" max="9" width="12.5703125" customWidth="1"/>
    <col min="10" max="10" width="10.28515625" bestFit="1" customWidth="1"/>
    <col min="11" max="11" width="12.7109375" bestFit="1" customWidth="1"/>
    <col min="12" max="12" width="11.7109375" bestFit="1" customWidth="1"/>
    <col min="13" max="13" width="11.28515625" bestFit="1" customWidth="1"/>
    <col min="14" max="14" width="10.28515625" bestFit="1" customWidth="1"/>
    <col min="15" max="15" width="11.7109375" bestFit="1" customWidth="1"/>
    <col min="16" max="16" width="10.7109375" bestFit="1" customWidth="1"/>
    <col min="17" max="17" width="11.7109375" bestFit="1" customWidth="1"/>
    <col min="18" max="18" width="10.7109375" bestFit="1" customWidth="1"/>
    <col min="19" max="19" width="11.140625" bestFit="1" customWidth="1"/>
    <col min="20" max="20" width="10.140625" bestFit="1" customWidth="1"/>
    <col min="21" max="21" width="12.5703125" customWidth="1"/>
    <col min="22" max="22" width="11.5703125" bestFit="1" customWidth="1"/>
    <col min="23" max="23" width="11.42578125" bestFit="1" customWidth="1"/>
    <col min="24" max="24" width="10.42578125" bestFit="1" customWidth="1"/>
    <col min="25" max="25" width="11.28515625" bestFit="1" customWidth="1"/>
    <col min="26" max="26" width="10.28515625" bestFit="1" customWidth="1"/>
    <col min="27" max="27" width="11.7109375" bestFit="1" customWidth="1"/>
    <col min="28" max="28" width="10.7109375" bestFit="1" customWidth="1"/>
    <col min="29" max="29" width="11.5703125" bestFit="1" customWidth="1"/>
    <col min="30" max="30" width="10.5703125" bestFit="1" customWidth="1"/>
    <col min="31" max="31" width="16" customWidth="1"/>
    <col min="32" max="32" width="13.140625" bestFit="1" customWidth="1"/>
    <col min="33" max="33" width="14.42578125" bestFit="1" customWidth="1"/>
    <col min="34" max="34" width="15.85546875" customWidth="1"/>
  </cols>
  <sheetData>
    <row r="1" spans="1:34">
      <c r="A1" t="s">
        <v>35</v>
      </c>
      <c r="B1" t="s">
        <v>5</v>
      </c>
      <c r="C1" t="s">
        <v>604</v>
      </c>
      <c r="D1" s="14" t="s">
        <v>37</v>
      </c>
      <c r="E1" s="37" t="s">
        <v>605</v>
      </c>
      <c r="F1" s="98" t="s">
        <v>606</v>
      </c>
      <c r="G1" s="87" t="s">
        <v>607</v>
      </c>
      <c r="H1" s="87" t="s">
        <v>608</v>
      </c>
      <c r="I1" s="87" t="s">
        <v>609</v>
      </c>
      <c r="J1" s="88" t="s">
        <v>610</v>
      </c>
      <c r="K1" s="88" t="s">
        <v>611</v>
      </c>
      <c r="L1" s="88" t="s">
        <v>612</v>
      </c>
      <c r="M1" s="88" t="s">
        <v>613</v>
      </c>
      <c r="N1" s="88" t="s">
        <v>614</v>
      </c>
      <c r="O1" s="88" t="s">
        <v>615</v>
      </c>
      <c r="P1" s="88" t="s">
        <v>616</v>
      </c>
      <c r="Q1" s="88" t="s">
        <v>617</v>
      </c>
      <c r="R1" s="88" t="s">
        <v>618</v>
      </c>
      <c r="S1" s="88" t="s">
        <v>619</v>
      </c>
      <c r="T1" s="88" t="s">
        <v>620</v>
      </c>
      <c r="U1" s="88" t="s">
        <v>621</v>
      </c>
      <c r="V1" s="88" t="s">
        <v>622</v>
      </c>
      <c r="W1" s="88" t="s">
        <v>623</v>
      </c>
      <c r="X1" s="88" t="s">
        <v>624</v>
      </c>
      <c r="Y1" s="88" t="s">
        <v>625</v>
      </c>
      <c r="Z1" s="88" t="s">
        <v>626</v>
      </c>
      <c r="AA1" s="88" t="s">
        <v>627</v>
      </c>
      <c r="AB1" s="88" t="s">
        <v>628</v>
      </c>
      <c r="AC1" s="88" t="s">
        <v>629</v>
      </c>
      <c r="AD1" s="87" t="s">
        <v>630</v>
      </c>
      <c r="AE1" s="94" t="s">
        <v>631</v>
      </c>
      <c r="AF1" s="92" t="s">
        <v>632</v>
      </c>
      <c r="AG1" s="97" t="s">
        <v>633</v>
      </c>
      <c r="AH1" s="94" t="s">
        <v>634</v>
      </c>
    </row>
    <row r="2" spans="1:34">
      <c r="A2" s="25">
        <f>'Liste '!A2</f>
        <v>62411</v>
      </c>
      <c r="B2" t="str">
        <f>'Liste '!B2</f>
        <v>ALDA</v>
      </c>
      <c r="C2" t="str">
        <f>'Liste '!C2</f>
        <v>Paquet 1000 sachet zip 60x80</v>
      </c>
      <c r="D2" s="14">
        <f>'Liste '!D2/1000</f>
        <v>1.2359999999999999E-2</v>
      </c>
      <c r="E2" s="37" t="str">
        <f>'Liste '!E2</f>
        <v>T8</v>
      </c>
      <c r="F2" s="99"/>
      <c r="G2">
        <f>SUMIFS('Fourniture de Bureau'!$L$2:$L$32,'Fourniture de Bureau'!$D$2:$D$32,A2)*1000</f>
        <v>0</v>
      </c>
      <c r="I2">
        <f>SUMIFS('Fourniture de Bureau'!$L$34:$L$64,'Fourniture de Bureau'!$D$34:$D$64,A2)</f>
        <v>0</v>
      </c>
      <c r="J2" s="89"/>
      <c r="K2">
        <f>SUMIFS('Fourniture de Bureau'!$L$66:$L$96,'Fourniture de Bureau'!$D$66:$D$96,A2)</f>
        <v>0</v>
      </c>
      <c r="L2" s="89"/>
      <c r="M2">
        <f>SUMIFS('Fourniture de Bureau'!$L$98:$L$128,'Fourniture de Bureau'!$D$98:$D$128,A2)</f>
        <v>0</v>
      </c>
      <c r="N2" s="89"/>
      <c r="O2">
        <f>SUMIFS('Fourniture de Bureau'!$L$130:$L$160,'Fourniture de Bureau'!$D$130:$D$160,A2)</f>
        <v>0</v>
      </c>
      <c r="P2" s="89"/>
      <c r="Q2">
        <f>SUMIFS('Fourniture de Bureau'!$L$162:$L$192,'Fourniture de Bureau'!$D$162:$D$192,A2)</f>
        <v>0</v>
      </c>
      <c r="R2" s="89"/>
      <c r="S2">
        <f>SUMIFS('Fourniture de Bureau'!$L$194:$L$224,'Fourniture de Bureau'!$D$194:$D$224,A2)</f>
        <v>0</v>
      </c>
      <c r="T2" s="89"/>
      <c r="U2">
        <f>SUMIFS('Fourniture de Bureau'!$L$226:$L$256,'Fourniture de Bureau'!$D$226:$D$256,A2)</f>
        <v>0</v>
      </c>
      <c r="V2" s="89"/>
      <c r="W2">
        <f>SUMIFS('Fourniture de Bureau'!$L$258:$L$288,'Fourniture de Bureau'!$D$258:$D$288,A2)</f>
        <v>0</v>
      </c>
      <c r="X2" s="89"/>
      <c r="Y2">
        <f>SUMIFS('Fourniture de Bureau'!$L$290:$L$320,'Fourniture de Bureau'!$D$290:$D$320,A2)</f>
        <v>0</v>
      </c>
      <c r="Z2" s="89"/>
      <c r="AA2">
        <f>SUMIFS('Fourniture de Bureau'!$L$322:$L$352,'Fourniture de Bureau'!$D$322:$D$352,A2)</f>
        <v>0</v>
      </c>
      <c r="AB2" s="89"/>
      <c r="AC2">
        <f>SUMIFS('Fourniture de Bureau'!$L$356:$L$386,'Fourniture de Bureau'!$D$356:$D$386,A2)</f>
        <v>0</v>
      </c>
      <c r="AE2" s="95">
        <f t="shared" ref="AE2:AE33" si="0">F2+((G2+I2+K2+M2+O2+Q2+S2+U2+W2+Y2+AA2+AC2)-(H2+J2+L2+N2+P2+R2+T2+V2+X2+Z2+AB2+AD2))</f>
        <v>0</v>
      </c>
      <c r="AH2" s="95">
        <f t="shared" ref="AH2:AH33" si="1">(AF2-AG2)-AE2</f>
        <v>0</v>
      </c>
    </row>
    <row r="3" spans="1:34">
      <c r="A3" s="25">
        <f>'Liste '!A3</f>
        <v>62413</v>
      </c>
      <c r="B3" t="str">
        <f>'Liste '!B3</f>
        <v>ALDA</v>
      </c>
      <c r="C3" t="str">
        <f>'Liste '!C3</f>
        <v>Paquet 1000 sachet zip 120x180</v>
      </c>
      <c r="D3" s="14">
        <f>'Liste '!D3/1000</f>
        <v>2.4410000000000001E-2</v>
      </c>
      <c r="E3" s="37" t="str">
        <f>'Liste '!E3</f>
        <v>T8</v>
      </c>
      <c r="F3" s="99"/>
      <c r="G3">
        <f>SUMIFS('Fourniture de Bureau'!$L$2:$L$32,'Fourniture de Bureau'!$D$2:$D$32,A3)*1000</f>
        <v>0</v>
      </c>
      <c r="I3">
        <f>SUMIFS('Fourniture de Bureau'!$L$34:$L$64,'Fourniture de Bureau'!$D$34:$D$64,A3)</f>
        <v>0</v>
      </c>
      <c r="J3" s="89"/>
      <c r="K3">
        <f>SUMIFS('Fourniture de Bureau'!$L$66:$L$96,'Fourniture de Bureau'!$D$66:$D$96,A3)</f>
        <v>0</v>
      </c>
      <c r="L3" s="89"/>
      <c r="M3">
        <f>SUMIFS('Fourniture de Bureau'!$L$98:$L$128,'Fourniture de Bureau'!$D$98:$D$128,A3)</f>
        <v>0</v>
      </c>
      <c r="N3" s="89"/>
      <c r="O3">
        <f>SUMIFS('Fourniture de Bureau'!$L$130:$L$160,'Fourniture de Bureau'!$D$130:$D$160,A3)</f>
        <v>0</v>
      </c>
      <c r="P3" s="89"/>
      <c r="Q3">
        <f>SUMIFS('Fourniture de Bureau'!$L$162:$L$192,'Fourniture de Bureau'!$D$162:$D$192,A3)</f>
        <v>0</v>
      </c>
      <c r="R3" s="89"/>
      <c r="S3">
        <f>SUMIFS('Fourniture de Bureau'!$L$194:$L$224,'Fourniture de Bureau'!$D$194:$D$224,A3)</f>
        <v>0</v>
      </c>
      <c r="T3" s="89"/>
      <c r="U3">
        <f>SUMIFS('Fourniture de Bureau'!$L$226:$L$256,'Fourniture de Bureau'!$D$226:$D$256,A3)</f>
        <v>0</v>
      </c>
      <c r="V3" s="89"/>
      <c r="W3">
        <f>SUMIFS('Fourniture de Bureau'!$L$258:$L$288,'Fourniture de Bureau'!$D$258:$D$288,A3)</f>
        <v>0</v>
      </c>
      <c r="X3" s="89"/>
      <c r="Y3">
        <f>SUMIFS('Fourniture de Bureau'!$L$290:$L$320,'Fourniture de Bureau'!$D$290:$D$320,A3)</f>
        <v>0</v>
      </c>
      <c r="Z3" s="89"/>
      <c r="AA3">
        <f>SUMIFS('Fourniture de Bureau'!$L$322:$L$352,'Fourniture de Bureau'!$D$322:$D$352,A3)</f>
        <v>0</v>
      </c>
      <c r="AB3" s="89"/>
      <c r="AC3">
        <f>SUMIFS('Fourniture de Bureau'!$L$356:$L$386,'Fourniture de Bureau'!$D$356:$D$386,A3)</f>
        <v>0</v>
      </c>
      <c r="AE3" s="95">
        <f t="shared" si="0"/>
        <v>0</v>
      </c>
      <c r="AH3" s="95">
        <f t="shared" si="1"/>
        <v>0</v>
      </c>
    </row>
    <row r="4" spans="1:34">
      <c r="A4" s="25">
        <f>'Liste '!A4</f>
        <v>75760</v>
      </c>
      <c r="B4" t="str">
        <f>'Liste '!B4</f>
        <v>ALDA</v>
      </c>
      <c r="C4" t="str">
        <f>'Liste '!C4</f>
        <v>Paquet 1000 sachet zip 230x320</v>
      </c>
      <c r="D4" s="14">
        <f>'Liste '!D4/1000</f>
        <v>8.5900000000000004E-2</v>
      </c>
      <c r="E4" s="37" t="str">
        <f>'Liste '!E4</f>
        <v>T8</v>
      </c>
      <c r="F4" s="99"/>
      <c r="G4">
        <f>SUMIFS('Fourniture de Bureau'!$L$2:$L$32,'Fourniture de Bureau'!$D$2:$D$32,A4)*1000</f>
        <v>0</v>
      </c>
      <c r="I4">
        <f>SUMIFS('Fourniture de Bureau'!$L$34:$L$64,'Fourniture de Bureau'!$D$34:$D$64,A4)</f>
        <v>0</v>
      </c>
      <c r="J4" s="89"/>
      <c r="K4">
        <f>SUMIFS('Fourniture de Bureau'!$L$66:$L$96,'Fourniture de Bureau'!$D$66:$D$96,A4)</f>
        <v>0</v>
      </c>
      <c r="L4" s="89"/>
      <c r="M4">
        <f>SUMIFS('Fourniture de Bureau'!$L$98:$L$128,'Fourniture de Bureau'!$D$98:$D$128,A4)</f>
        <v>0</v>
      </c>
      <c r="N4" s="89"/>
      <c r="O4">
        <f>SUMIFS('Fourniture de Bureau'!$L$130:$L$160,'Fourniture de Bureau'!$D$130:$D$160,A4)</f>
        <v>0</v>
      </c>
      <c r="P4" s="89"/>
      <c r="Q4">
        <f>SUMIFS('Fourniture de Bureau'!$L$162:$L$192,'Fourniture de Bureau'!$D$162:$D$192,A4)</f>
        <v>0</v>
      </c>
      <c r="R4" s="89"/>
      <c r="S4">
        <f>SUMIFS('Fourniture de Bureau'!$L$194:$L$224,'Fourniture de Bureau'!$D$194:$D$224,A4)</f>
        <v>0</v>
      </c>
      <c r="T4" s="89"/>
      <c r="U4">
        <f>SUMIFS('Fourniture de Bureau'!$L$226:$L$256,'Fourniture de Bureau'!$D$226:$D$256,A4)</f>
        <v>0</v>
      </c>
      <c r="V4" s="89"/>
      <c r="W4">
        <f>SUMIFS('Fourniture de Bureau'!$L$258:$L$288,'Fourniture de Bureau'!$D$258:$D$288,A4)</f>
        <v>0</v>
      </c>
      <c r="X4" s="89"/>
      <c r="Y4">
        <f>SUMIFS('Fourniture de Bureau'!$L$290:$L$320,'Fourniture de Bureau'!$D$290:$D$320,A4)</f>
        <v>0</v>
      </c>
      <c r="Z4" s="89"/>
      <c r="AA4">
        <f>SUMIFS('Fourniture de Bureau'!$L$322:$L$352,'Fourniture de Bureau'!$D$322:$D$352,A4)</f>
        <v>0</v>
      </c>
      <c r="AB4" s="89"/>
      <c r="AC4">
        <f>SUMIFS('Fourniture de Bureau'!$L$356:$L$386,'Fourniture de Bureau'!$D$356:$D$386,A4)</f>
        <v>0</v>
      </c>
      <c r="AE4" s="95">
        <f t="shared" si="0"/>
        <v>0</v>
      </c>
      <c r="AH4" s="95">
        <f t="shared" si="1"/>
        <v>0</v>
      </c>
    </row>
    <row r="5" spans="1:34">
      <c r="A5" s="25">
        <f>'Liste '!A5</f>
        <v>73759</v>
      </c>
      <c r="B5" t="str">
        <f>'Liste '!B5</f>
        <v>ALDA</v>
      </c>
      <c r="C5" t="str">
        <f>'Liste '!C5</f>
        <v>Boite de 10 lacets textile+enrouleur</v>
      </c>
      <c r="D5" s="14">
        <f>'Liste '!D5/10</f>
        <v>0.75900000000000001</v>
      </c>
      <c r="E5" s="37" t="str">
        <f>'Liste '!E5</f>
        <v>T8</v>
      </c>
      <c r="F5" s="99"/>
      <c r="G5">
        <f>SUMIFS('Fourniture de Bureau'!$L$2:$L$32,'Fourniture de Bureau'!$D$2:$D$32,A5)*10</f>
        <v>0</v>
      </c>
      <c r="I5">
        <f>SUMIFS('Fourniture de Bureau'!$L$34:$L$64,'Fourniture de Bureau'!$D$34:$D$64,A5)</f>
        <v>0</v>
      </c>
      <c r="J5" s="89"/>
      <c r="K5">
        <f>SUMIFS('Fourniture de Bureau'!$L$66:$L$96,'Fourniture de Bureau'!$D$66:$D$96,A5)</f>
        <v>0</v>
      </c>
      <c r="L5" s="89"/>
      <c r="M5">
        <f>SUMIFS('Fourniture de Bureau'!$L$98:$L$128,'Fourniture de Bureau'!$D$98:$D$128,A5)</f>
        <v>0</v>
      </c>
      <c r="N5" s="89"/>
      <c r="O5">
        <f>SUMIFS('Fourniture de Bureau'!$L$130:$L$160,'Fourniture de Bureau'!$D$130:$D$160,A5)</f>
        <v>0</v>
      </c>
      <c r="P5" s="89"/>
      <c r="Q5">
        <f>SUMIFS('Fourniture de Bureau'!$L$162:$L$192,'Fourniture de Bureau'!$D$162:$D$192,A5)</f>
        <v>0</v>
      </c>
      <c r="R5" s="89"/>
      <c r="S5">
        <f>SUMIFS('Fourniture de Bureau'!$L$194:$L$224,'Fourniture de Bureau'!$D$194:$D$224,A5)</f>
        <v>0</v>
      </c>
      <c r="T5" s="89"/>
      <c r="U5">
        <f>SUMIFS('Fourniture de Bureau'!$L$226:$L$256,'Fourniture de Bureau'!$D$226:$D$256,A5)</f>
        <v>0</v>
      </c>
      <c r="V5" s="89"/>
      <c r="W5">
        <f>SUMIFS('Fourniture de Bureau'!$L$258:$L$288,'Fourniture de Bureau'!$D$258:$D$288,A5)</f>
        <v>0</v>
      </c>
      <c r="X5" s="89"/>
      <c r="Y5">
        <f>SUMIFS('Fourniture de Bureau'!$L$290:$L$320,'Fourniture de Bureau'!$D$290:$D$320,A5)</f>
        <v>0</v>
      </c>
      <c r="Z5" s="89"/>
      <c r="AA5">
        <f>SUMIFS('Fourniture de Bureau'!$L$322:$L$352,'Fourniture de Bureau'!$D$322:$D$352,A5)</f>
        <v>0</v>
      </c>
      <c r="AB5" s="89"/>
      <c r="AC5">
        <f>SUMIFS('Fourniture de Bureau'!$L$356:$L$386,'Fourniture de Bureau'!$D$356:$D$386,A5)</f>
        <v>0</v>
      </c>
      <c r="AE5" s="95">
        <f t="shared" si="0"/>
        <v>0</v>
      </c>
      <c r="AH5" s="95">
        <f t="shared" si="1"/>
        <v>0</v>
      </c>
    </row>
    <row r="6" spans="1:34">
      <c r="A6" s="25">
        <f>'Liste '!A6</f>
        <v>35563</v>
      </c>
      <c r="B6" t="str">
        <f>'Liste '!B6</f>
        <v>ALDA</v>
      </c>
      <c r="C6" t="str">
        <f>'Liste '!C6</f>
        <v>Boite de 10 Porte carte double</v>
      </c>
      <c r="D6" s="14">
        <f>'Liste '!D6/10</f>
        <v>2.9289999999999998</v>
      </c>
      <c r="E6" s="37" t="str">
        <f>'Liste '!E6</f>
        <v>T8</v>
      </c>
      <c r="F6" s="99"/>
      <c r="G6">
        <f>SUMIFS('Fourniture de Bureau'!$L$2:$L$32,'Fourniture de Bureau'!$D$2:$D$32,A6)*10</f>
        <v>0</v>
      </c>
      <c r="I6">
        <f>SUMIFS('Fourniture de Bureau'!$L$34:$L$64,'Fourniture de Bureau'!$D$34:$D$64,A6)</f>
        <v>0</v>
      </c>
      <c r="J6" s="89"/>
      <c r="K6">
        <f>SUMIFS('Fourniture de Bureau'!$L$66:$L$96,'Fourniture de Bureau'!$D$66:$D$96,A6)</f>
        <v>0</v>
      </c>
      <c r="L6" s="89"/>
      <c r="M6">
        <f>SUMIFS('Fourniture de Bureau'!$L$98:$L$128,'Fourniture de Bureau'!$D$98:$D$128,A6)</f>
        <v>0</v>
      </c>
      <c r="N6" s="89"/>
      <c r="O6">
        <f>SUMIFS('Fourniture de Bureau'!$L$130:$L$160,'Fourniture de Bureau'!$D$130:$D$160,A6)</f>
        <v>0</v>
      </c>
      <c r="P6" s="89"/>
      <c r="Q6">
        <f>SUMIFS('Fourniture de Bureau'!$L$162:$L$192,'Fourniture de Bureau'!$D$162:$D$192,A6)</f>
        <v>0</v>
      </c>
      <c r="R6" s="89"/>
      <c r="S6">
        <f>SUMIFS('Fourniture de Bureau'!$L$194:$L$224,'Fourniture de Bureau'!$D$194:$D$224,A6)</f>
        <v>0</v>
      </c>
      <c r="T6" s="89"/>
      <c r="U6">
        <f>SUMIFS('Fourniture de Bureau'!$L$226:$L$256,'Fourniture de Bureau'!$D$226:$D$256,A6)</f>
        <v>0</v>
      </c>
      <c r="V6" s="89"/>
      <c r="W6">
        <f>SUMIFS('Fourniture de Bureau'!$L$258:$L$288,'Fourniture de Bureau'!$D$258:$D$288,A6)</f>
        <v>0</v>
      </c>
      <c r="X6" s="89"/>
      <c r="Y6">
        <f>SUMIFS('Fourniture de Bureau'!$L$290:$L$320,'Fourniture de Bureau'!$D$290:$D$320,A6)</f>
        <v>0</v>
      </c>
      <c r="Z6" s="89"/>
      <c r="AA6">
        <f>SUMIFS('Fourniture de Bureau'!$L$322:$L$352,'Fourniture de Bureau'!$D$322:$D$352,A6)</f>
        <v>0</v>
      </c>
      <c r="AB6" s="89"/>
      <c r="AC6">
        <f>SUMIFS('Fourniture de Bureau'!$L$356:$L$386,'Fourniture de Bureau'!$D$356:$D$386,A6)</f>
        <v>0</v>
      </c>
      <c r="AE6" s="95">
        <f t="shared" si="0"/>
        <v>0</v>
      </c>
      <c r="AH6" s="95">
        <f t="shared" si="1"/>
        <v>0</v>
      </c>
    </row>
    <row r="7" spans="1:34">
      <c r="A7" s="25">
        <f>'Liste '!A7</f>
        <v>28317</v>
      </c>
      <c r="B7" t="str">
        <f>'Liste '!B7</f>
        <v>ALDA</v>
      </c>
      <c r="C7" t="str">
        <f>'Liste '!C7</f>
        <v>Spray nettoyant de tableau</v>
      </c>
      <c r="D7" s="14">
        <f>'Liste '!D7</f>
        <v>3.44</v>
      </c>
      <c r="E7" s="37" t="str">
        <f>'Liste '!E7</f>
        <v>T8</v>
      </c>
      <c r="F7" s="99"/>
      <c r="G7">
        <f>SUMIFS('Fourniture de Bureau'!$L$2:$L$32,'Fourniture de Bureau'!$D$2:$D$32,A7)</f>
        <v>0</v>
      </c>
      <c r="I7">
        <f>SUMIFS('Fourniture de Bureau'!$L$34:$L$64,'Fourniture de Bureau'!$D$34:$D$64,A7)</f>
        <v>0</v>
      </c>
      <c r="J7" s="89"/>
      <c r="K7">
        <f>SUMIFS('Fourniture de Bureau'!$L$66:$L$96,'Fourniture de Bureau'!$D$66:$D$96,A7)</f>
        <v>0</v>
      </c>
      <c r="L7" s="89"/>
      <c r="M7">
        <f>SUMIFS('Fourniture de Bureau'!$L$98:$L$128,'Fourniture de Bureau'!$D$98:$D$128,A7)</f>
        <v>0</v>
      </c>
      <c r="N7" s="89"/>
      <c r="O7">
        <f>SUMIFS('Fourniture de Bureau'!$L$130:$L$160,'Fourniture de Bureau'!$D$130:$D$160,A7)</f>
        <v>0</v>
      </c>
      <c r="P7" s="89"/>
      <c r="Q7">
        <f>SUMIFS('Fourniture de Bureau'!$L$162:$L$192,'Fourniture de Bureau'!$D$162:$D$192,A7)</f>
        <v>0</v>
      </c>
      <c r="R7" s="89"/>
      <c r="S7">
        <f>SUMIFS('Fourniture de Bureau'!$L$194:$L$224,'Fourniture de Bureau'!$D$194:$D$224,A7)</f>
        <v>0</v>
      </c>
      <c r="T7" s="89"/>
      <c r="U7">
        <f>SUMIFS('Fourniture de Bureau'!$L$226:$L$256,'Fourniture de Bureau'!$D$226:$D$256,A7)</f>
        <v>0</v>
      </c>
      <c r="V7" s="89"/>
      <c r="W7">
        <f>SUMIFS('Fourniture de Bureau'!$L$258:$L$288,'Fourniture de Bureau'!$D$258:$D$288,A7)</f>
        <v>0</v>
      </c>
      <c r="X7" s="89"/>
      <c r="Y7">
        <f>SUMIFS('Fourniture de Bureau'!$L$290:$L$320,'Fourniture de Bureau'!$D$290:$D$320,A7)</f>
        <v>0</v>
      </c>
      <c r="Z7" s="89"/>
      <c r="AA7">
        <f>SUMIFS('Fourniture de Bureau'!$L$322:$L$352,'Fourniture de Bureau'!$D$322:$D$352,A7)</f>
        <v>0</v>
      </c>
      <c r="AB7" s="89"/>
      <c r="AC7">
        <f>SUMIFS('Fourniture de Bureau'!$L$356:$L$386,'Fourniture de Bureau'!$D$356:$D$386,A7)</f>
        <v>0</v>
      </c>
      <c r="AE7" s="95">
        <f t="shared" si="0"/>
        <v>0</v>
      </c>
      <c r="AH7" s="95">
        <f t="shared" si="1"/>
        <v>0</v>
      </c>
    </row>
    <row r="8" spans="1:34">
      <c r="A8" s="25">
        <f>'Liste '!A8</f>
        <v>10731</v>
      </c>
      <c r="B8" t="str">
        <f>'Liste '!B8</f>
        <v>ALDA</v>
      </c>
      <c r="C8" t="str">
        <f>'Liste '!C8</f>
        <v>Elastiques 1kg 120x10mm</v>
      </c>
      <c r="D8" s="14">
        <f>'Liste '!D8</f>
        <v>6.37</v>
      </c>
      <c r="E8" s="37" t="str">
        <f>'Liste '!E8</f>
        <v>T8</v>
      </c>
      <c r="F8" s="99"/>
      <c r="G8">
        <f>SUMIFS('Fourniture de Bureau'!$L$2:$L$32,'Fourniture de Bureau'!$D$2:$D$32,A8)</f>
        <v>0</v>
      </c>
      <c r="I8">
        <f>SUMIFS('Fourniture de Bureau'!$L$34:$L$64,'Fourniture de Bureau'!$D$34:$D$64,A8)</f>
        <v>0</v>
      </c>
      <c r="J8" s="89"/>
      <c r="K8">
        <f>SUMIFS('Fourniture de Bureau'!$L$66:$L$96,'Fourniture de Bureau'!$D$66:$D$96,A8)</f>
        <v>0</v>
      </c>
      <c r="L8" s="89"/>
      <c r="M8">
        <f>SUMIFS('Fourniture de Bureau'!$L$98:$L$128,'Fourniture de Bureau'!$D$98:$D$128,A8)</f>
        <v>0</v>
      </c>
      <c r="N8" s="89"/>
      <c r="O8">
        <f>SUMIFS('Fourniture de Bureau'!$L$130:$L$160,'Fourniture de Bureau'!$D$130:$D$160,A8)</f>
        <v>0</v>
      </c>
      <c r="P8" s="89"/>
      <c r="Q8">
        <f>SUMIFS('Fourniture de Bureau'!$L$162:$L$192,'Fourniture de Bureau'!$D$162:$D$192,A8)</f>
        <v>0</v>
      </c>
      <c r="R8" s="89"/>
      <c r="S8">
        <f>SUMIFS('Fourniture de Bureau'!$L$194:$L$224,'Fourniture de Bureau'!$D$194:$D$224,A8)</f>
        <v>0</v>
      </c>
      <c r="T8" s="89"/>
      <c r="U8">
        <f>SUMIFS('Fourniture de Bureau'!$L$226:$L$256,'Fourniture de Bureau'!$D$226:$D$256,A8)</f>
        <v>0</v>
      </c>
      <c r="V8" s="89"/>
      <c r="W8">
        <f>SUMIFS('Fourniture de Bureau'!$L$258:$L$288,'Fourniture de Bureau'!$D$258:$D$288,A8)</f>
        <v>0</v>
      </c>
      <c r="X8" s="89"/>
      <c r="Y8">
        <f>SUMIFS('Fourniture de Bureau'!$L$290:$L$320,'Fourniture de Bureau'!$D$290:$D$320,A8)</f>
        <v>0</v>
      </c>
      <c r="Z8" s="89"/>
      <c r="AA8">
        <f>SUMIFS('Fourniture de Bureau'!$L$322:$L$352,'Fourniture de Bureau'!$D$322:$D$352,A8)</f>
        <v>0</v>
      </c>
      <c r="AB8" s="89"/>
      <c r="AC8">
        <f>SUMIFS('Fourniture de Bureau'!$L$356:$L$386,'Fourniture de Bureau'!$D$356:$D$386,A8)</f>
        <v>0</v>
      </c>
      <c r="AE8" s="95">
        <f t="shared" si="0"/>
        <v>0</v>
      </c>
      <c r="AH8" s="95">
        <f t="shared" si="1"/>
        <v>0</v>
      </c>
    </row>
    <row r="9" spans="1:34">
      <c r="A9" s="25">
        <f>'Liste '!A9</f>
        <v>10732</v>
      </c>
      <c r="B9" t="str">
        <f>'Liste '!B9</f>
        <v>ALDA</v>
      </c>
      <c r="C9" t="str">
        <f>'Liste '!C9</f>
        <v>Elastiques 1kg 150x10mm</v>
      </c>
      <c r="D9" s="14">
        <f>'Liste '!D9</f>
        <v>6.37</v>
      </c>
      <c r="E9" s="37" t="str">
        <f>'Liste '!E9</f>
        <v>T8</v>
      </c>
      <c r="F9" s="99"/>
      <c r="G9">
        <f>SUMIFS('Fourniture de Bureau'!$L$2:$L$32,'Fourniture de Bureau'!$D$2:$D$32,A9)</f>
        <v>0</v>
      </c>
      <c r="I9">
        <f>SUMIFS('Fourniture de Bureau'!$L$34:$L$64,'Fourniture de Bureau'!$D$34:$D$64,A9)</f>
        <v>0</v>
      </c>
      <c r="J9" s="89"/>
      <c r="K9">
        <f>SUMIFS('Fourniture de Bureau'!$L$66:$L$96,'Fourniture de Bureau'!$D$66:$D$96,A9)</f>
        <v>0</v>
      </c>
      <c r="L9" s="89"/>
      <c r="M9">
        <f>SUMIFS('Fourniture de Bureau'!$L$98:$L$128,'Fourniture de Bureau'!$D$98:$D$128,A9)</f>
        <v>0</v>
      </c>
      <c r="N9" s="89"/>
      <c r="O9">
        <f>SUMIFS('Fourniture de Bureau'!$L$130:$L$160,'Fourniture de Bureau'!$D$130:$D$160,A9)</f>
        <v>0</v>
      </c>
      <c r="P9" s="89"/>
      <c r="Q9">
        <f>SUMIFS('Fourniture de Bureau'!$L$162:$L$192,'Fourniture de Bureau'!$D$162:$D$192,A9)</f>
        <v>0</v>
      </c>
      <c r="R9" s="89"/>
      <c r="S9">
        <f>SUMIFS('Fourniture de Bureau'!$L$194:$L$224,'Fourniture de Bureau'!$D$194:$D$224,A9)</f>
        <v>0</v>
      </c>
      <c r="T9" s="89"/>
      <c r="U9">
        <f>SUMIFS('Fourniture de Bureau'!$L$226:$L$256,'Fourniture de Bureau'!$D$226:$D$256,A9)</f>
        <v>0</v>
      </c>
      <c r="V9" s="89"/>
      <c r="W9">
        <f>SUMIFS('Fourniture de Bureau'!$L$258:$L$288,'Fourniture de Bureau'!$D$258:$D$288,A9)</f>
        <v>0</v>
      </c>
      <c r="X9" s="89"/>
      <c r="Y9">
        <f>SUMIFS('Fourniture de Bureau'!$L$290:$L$320,'Fourniture de Bureau'!$D$290:$D$320,A9)</f>
        <v>0</v>
      </c>
      <c r="Z9" s="89"/>
      <c r="AA9">
        <f>SUMIFS('Fourniture de Bureau'!$L$322:$L$352,'Fourniture de Bureau'!$D$322:$D$352,A9)</f>
        <v>0</v>
      </c>
      <c r="AB9" s="89"/>
      <c r="AC9">
        <f>SUMIFS('Fourniture de Bureau'!$L$356:$L$386,'Fourniture de Bureau'!$D$356:$D$386,A9)</f>
        <v>0</v>
      </c>
      <c r="AE9" s="95">
        <f t="shared" si="0"/>
        <v>0</v>
      </c>
      <c r="AH9" s="95">
        <f t="shared" si="1"/>
        <v>0</v>
      </c>
    </row>
    <row r="10" spans="1:34">
      <c r="A10" s="25">
        <f>'Liste '!A10</f>
        <v>75459</v>
      </c>
      <c r="B10" t="str">
        <f>'Liste '!B10</f>
        <v>ALDA</v>
      </c>
      <c r="C10" t="str">
        <f>'Liste '!C10</f>
        <v xml:space="preserve">Organiseur de bureau </v>
      </c>
      <c r="D10" s="14">
        <f>'Liste '!D10</f>
        <v>10.32</v>
      </c>
      <c r="E10" s="37" t="str">
        <f>'Liste '!E10</f>
        <v>T9</v>
      </c>
      <c r="F10" s="99"/>
      <c r="G10">
        <f>SUMIFS('Fourniture de Bureau'!$L$2:$L$32,'Fourniture de Bureau'!$D$2:$D$32,A10)</f>
        <v>0</v>
      </c>
      <c r="I10">
        <f>SUMIFS('Fourniture de Bureau'!$L$34:$L$64,'Fourniture de Bureau'!$D$34:$D$64,A10)</f>
        <v>0</v>
      </c>
      <c r="J10" s="89"/>
      <c r="K10">
        <f>SUMIFS('Fourniture de Bureau'!$L$66:$L$96,'Fourniture de Bureau'!$D$66:$D$96,A10)</f>
        <v>0</v>
      </c>
      <c r="L10" s="89"/>
      <c r="M10">
        <f>SUMIFS('Fourniture de Bureau'!$L$98:$L$128,'Fourniture de Bureau'!$D$98:$D$128,A10)</f>
        <v>0</v>
      </c>
      <c r="N10" s="89"/>
      <c r="O10">
        <f>SUMIFS('Fourniture de Bureau'!$L$130:$L$160,'Fourniture de Bureau'!$D$130:$D$160,A10)</f>
        <v>0</v>
      </c>
      <c r="P10" s="89"/>
      <c r="Q10">
        <f>SUMIFS('Fourniture de Bureau'!$L$162:$L$192,'Fourniture de Bureau'!$D$162:$D$192,A10)</f>
        <v>0</v>
      </c>
      <c r="R10" s="89"/>
      <c r="S10">
        <f>SUMIFS('Fourniture de Bureau'!$L$194:$L$224,'Fourniture de Bureau'!$D$194:$D$224,A10)</f>
        <v>0</v>
      </c>
      <c r="T10" s="89"/>
      <c r="U10">
        <f>SUMIFS('Fourniture de Bureau'!$L$226:$L$256,'Fourniture de Bureau'!$D$226:$D$256,A10)</f>
        <v>0</v>
      </c>
      <c r="V10" s="89"/>
      <c r="W10">
        <f>SUMIFS('Fourniture de Bureau'!$L$258:$L$288,'Fourniture de Bureau'!$D$258:$D$288,A10)</f>
        <v>0</v>
      </c>
      <c r="X10" s="89"/>
      <c r="Y10">
        <f>SUMIFS('Fourniture de Bureau'!$L$290:$L$320,'Fourniture de Bureau'!$D$290:$D$320,A10)</f>
        <v>0</v>
      </c>
      <c r="Z10" s="89"/>
      <c r="AA10">
        <f>SUMIFS('Fourniture de Bureau'!$L$322:$L$352,'Fourniture de Bureau'!$D$322:$D$352,A10)</f>
        <v>0</v>
      </c>
      <c r="AB10" s="89"/>
      <c r="AC10">
        <f>SUMIFS('Fourniture de Bureau'!$L$356:$L$386,'Fourniture de Bureau'!$D$356:$D$386,A10)</f>
        <v>0</v>
      </c>
      <c r="AE10" s="95">
        <f t="shared" si="0"/>
        <v>0</v>
      </c>
      <c r="AH10" s="95">
        <f t="shared" si="1"/>
        <v>0</v>
      </c>
    </row>
    <row r="11" spans="1:34">
      <c r="A11" s="25">
        <f>'Liste '!A11</f>
        <v>34466</v>
      </c>
      <c r="B11" t="str">
        <f>'Liste '!B11</f>
        <v>ALDA</v>
      </c>
      <c r="C11" t="str">
        <f>'Liste '!C11</f>
        <v>Bic 4 couleurs</v>
      </c>
      <c r="D11" s="14">
        <f>'Liste '!D11</f>
        <v>1.76</v>
      </c>
      <c r="E11" s="37" t="str">
        <f>'Liste '!E11</f>
        <v>T9</v>
      </c>
      <c r="F11" s="99"/>
      <c r="G11">
        <f>SUMIFS('Fourniture de Bureau'!$L$2:$L$32,'Fourniture de Bureau'!$D$2:$D$32,A11)</f>
        <v>0</v>
      </c>
      <c r="I11">
        <f>SUMIFS('Fourniture de Bureau'!$L$34:$L$64,'Fourniture de Bureau'!$D$34:$D$64,A11)</f>
        <v>0</v>
      </c>
      <c r="J11" s="89"/>
      <c r="K11">
        <f>SUMIFS('Fourniture de Bureau'!$L$66:$L$96,'Fourniture de Bureau'!$D$66:$D$96,A11)</f>
        <v>0</v>
      </c>
      <c r="L11" s="89"/>
      <c r="M11">
        <f>SUMIFS('Fourniture de Bureau'!$L$98:$L$128,'Fourniture de Bureau'!$D$98:$D$128,A11)</f>
        <v>0</v>
      </c>
      <c r="N11" s="89"/>
      <c r="O11">
        <f>SUMIFS('Fourniture de Bureau'!$L$130:$L$160,'Fourniture de Bureau'!$D$130:$D$160,A11)</f>
        <v>0</v>
      </c>
      <c r="P11" s="89"/>
      <c r="Q11">
        <f>SUMIFS('Fourniture de Bureau'!$L$162:$L$192,'Fourniture de Bureau'!$D$162:$D$192,A11)</f>
        <v>0</v>
      </c>
      <c r="R11" s="89"/>
      <c r="S11">
        <f>SUMIFS('Fourniture de Bureau'!$L$194:$L$224,'Fourniture de Bureau'!$D$194:$D$224,A11)</f>
        <v>0</v>
      </c>
      <c r="T11" s="89"/>
      <c r="U11">
        <f>SUMIFS('Fourniture de Bureau'!$L$226:$L$256,'Fourniture de Bureau'!$D$226:$D$256,A11)</f>
        <v>0</v>
      </c>
      <c r="V11" s="89"/>
      <c r="W11">
        <f>SUMIFS('Fourniture de Bureau'!$L$258:$L$288,'Fourniture de Bureau'!$D$258:$D$288,A11)</f>
        <v>0</v>
      </c>
      <c r="X11" s="89"/>
      <c r="Y11">
        <f>SUMIFS('Fourniture de Bureau'!$L$290:$L$320,'Fourniture de Bureau'!$D$290:$D$320,A11)</f>
        <v>0</v>
      </c>
      <c r="Z11" s="89"/>
      <c r="AA11">
        <f>SUMIFS('Fourniture de Bureau'!$L$322:$L$352,'Fourniture de Bureau'!$D$322:$D$352,A11)</f>
        <v>0</v>
      </c>
      <c r="AB11" s="89"/>
      <c r="AC11">
        <f>SUMIFS('Fourniture de Bureau'!$L$356:$L$386,'Fourniture de Bureau'!$D$356:$D$386,A11)</f>
        <v>0</v>
      </c>
      <c r="AE11" s="95">
        <f t="shared" si="0"/>
        <v>0</v>
      </c>
      <c r="AH11" s="95">
        <f t="shared" si="1"/>
        <v>0</v>
      </c>
    </row>
    <row r="12" spans="1:34">
      <c r="A12" s="25">
        <f>'Liste '!A12</f>
        <v>84825</v>
      </c>
      <c r="B12" t="str">
        <f>'Liste '!B12</f>
        <v>ALDA</v>
      </c>
      <c r="C12" t="str">
        <f>'Liste '!C12</f>
        <v>Boite de 100 Bic chrystal noir retractable</v>
      </c>
      <c r="D12" s="14">
        <f>'Liste '!D12/100</f>
        <v>0.37659999999999999</v>
      </c>
      <c r="E12" s="37" t="str">
        <f>'Liste '!E12</f>
        <v>T9</v>
      </c>
      <c r="F12" s="99"/>
      <c r="G12">
        <f>SUMIFS('Fourniture de Bureau'!$L$2:$L$32,'Fourniture de Bureau'!$D$2:$D$32,A12)*100</f>
        <v>0</v>
      </c>
      <c r="I12">
        <f>SUMIFS('Fourniture de Bureau'!$L$34:$L$64,'Fourniture de Bureau'!$D$34:$D$64,A12)</f>
        <v>0</v>
      </c>
      <c r="J12" s="89"/>
      <c r="K12">
        <f>SUMIFS('Fourniture de Bureau'!$L$66:$L$96,'Fourniture de Bureau'!$D$66:$D$96,A12)</f>
        <v>0</v>
      </c>
      <c r="L12" s="89"/>
      <c r="M12">
        <f>SUMIFS('Fourniture de Bureau'!$L$98:$L$128,'Fourniture de Bureau'!$D$98:$D$128,A12)</f>
        <v>0</v>
      </c>
      <c r="N12" s="89"/>
      <c r="O12">
        <f>SUMIFS('Fourniture de Bureau'!$L$130:$L$160,'Fourniture de Bureau'!$D$130:$D$160,A12)</f>
        <v>0</v>
      </c>
      <c r="P12" s="89"/>
      <c r="Q12">
        <f>SUMIFS('Fourniture de Bureau'!$L$162:$L$192,'Fourniture de Bureau'!$D$162:$D$192,A12)</f>
        <v>0</v>
      </c>
      <c r="R12" s="89"/>
      <c r="S12">
        <f>SUMIFS('Fourniture de Bureau'!$L$194:$L$224,'Fourniture de Bureau'!$D$194:$D$224,A12)</f>
        <v>0</v>
      </c>
      <c r="T12" s="89"/>
      <c r="U12">
        <f>SUMIFS('Fourniture de Bureau'!$L$226:$L$256,'Fourniture de Bureau'!$D$226:$D$256,A12)</f>
        <v>0</v>
      </c>
      <c r="V12" s="89"/>
      <c r="W12">
        <f>SUMIFS('Fourniture de Bureau'!$L$258:$L$288,'Fourniture de Bureau'!$D$258:$D$288,A12)</f>
        <v>0</v>
      </c>
      <c r="X12" s="89"/>
      <c r="Y12">
        <f>SUMIFS('Fourniture de Bureau'!$L$290:$L$320,'Fourniture de Bureau'!$D$290:$D$320,A12)</f>
        <v>0</v>
      </c>
      <c r="Z12" s="89"/>
      <c r="AA12">
        <f>SUMIFS('Fourniture de Bureau'!$L$322:$L$352,'Fourniture de Bureau'!$D$322:$D$352,A12)</f>
        <v>0</v>
      </c>
      <c r="AB12" s="89"/>
      <c r="AC12">
        <f>SUMIFS('Fourniture de Bureau'!$L$356:$L$386,'Fourniture de Bureau'!$D$356:$D$386,A12)</f>
        <v>0</v>
      </c>
      <c r="AE12" s="95">
        <f t="shared" si="0"/>
        <v>0</v>
      </c>
      <c r="AH12" s="95">
        <f t="shared" si="1"/>
        <v>0</v>
      </c>
    </row>
    <row r="13" spans="1:34">
      <c r="A13" s="25">
        <f>'Liste '!A13</f>
        <v>84832</v>
      </c>
      <c r="B13" t="str">
        <f>'Liste '!B13</f>
        <v>ALDA</v>
      </c>
      <c r="C13" t="str">
        <f>'Liste '!C13</f>
        <v>Boite de 20 Rouleaux de tipex</v>
      </c>
      <c r="D13" s="14">
        <f>'Liste '!D13/20</f>
        <v>2.3250000000000002</v>
      </c>
      <c r="E13" s="37" t="str">
        <f>'Liste '!E13</f>
        <v>T9</v>
      </c>
      <c r="F13" s="99"/>
      <c r="G13">
        <f>SUMIFS('Fourniture de Bureau'!$L$2:$L$32,'Fourniture de Bureau'!$D$2:$D$32,A13)*20</f>
        <v>0</v>
      </c>
      <c r="I13">
        <f>SUMIFS('Fourniture de Bureau'!$L$34:$L$64,'Fourniture de Bureau'!$D$34:$D$64,A13)</f>
        <v>0</v>
      </c>
      <c r="J13" s="89"/>
      <c r="K13">
        <f>SUMIFS('Fourniture de Bureau'!$L$66:$L$96,'Fourniture de Bureau'!$D$66:$D$96,A13)</f>
        <v>0</v>
      </c>
      <c r="L13" s="89"/>
      <c r="M13">
        <f>SUMIFS('Fourniture de Bureau'!$L$98:$L$128,'Fourniture de Bureau'!$D$98:$D$128,A13)</f>
        <v>0</v>
      </c>
      <c r="N13" s="89"/>
      <c r="O13">
        <f>SUMIFS('Fourniture de Bureau'!$L$130:$L$160,'Fourniture de Bureau'!$D$130:$D$160,A13)</f>
        <v>0</v>
      </c>
      <c r="P13" s="89"/>
      <c r="Q13">
        <f>SUMIFS('Fourniture de Bureau'!$L$162:$L$192,'Fourniture de Bureau'!$D$162:$D$192,A13)</f>
        <v>0</v>
      </c>
      <c r="R13" s="89"/>
      <c r="S13">
        <f>SUMIFS('Fourniture de Bureau'!$L$194:$L$224,'Fourniture de Bureau'!$D$194:$D$224,A13)</f>
        <v>0</v>
      </c>
      <c r="T13" s="89"/>
      <c r="U13">
        <f>SUMIFS('Fourniture de Bureau'!$L$226:$L$256,'Fourniture de Bureau'!$D$226:$D$256,A13)</f>
        <v>0</v>
      </c>
      <c r="V13" s="89"/>
      <c r="W13">
        <f>SUMIFS('Fourniture de Bureau'!$L$258:$L$288,'Fourniture de Bureau'!$D$258:$D$288,A13)</f>
        <v>0</v>
      </c>
      <c r="X13" s="89"/>
      <c r="Y13">
        <f>SUMIFS('Fourniture de Bureau'!$L$290:$L$320,'Fourniture de Bureau'!$D$290:$D$320,A13)</f>
        <v>0</v>
      </c>
      <c r="Z13" s="89"/>
      <c r="AA13">
        <f>SUMIFS('Fourniture de Bureau'!$L$322:$L$352,'Fourniture de Bureau'!$D$322:$D$352,A13)</f>
        <v>0</v>
      </c>
      <c r="AB13" s="89"/>
      <c r="AC13">
        <f>SUMIFS('Fourniture de Bureau'!$L$356:$L$386,'Fourniture de Bureau'!$D$356:$D$386,A13)</f>
        <v>0</v>
      </c>
      <c r="AE13" s="95">
        <f t="shared" si="0"/>
        <v>0</v>
      </c>
      <c r="AH13" s="95">
        <f t="shared" si="1"/>
        <v>0</v>
      </c>
    </row>
    <row r="14" spans="1:34">
      <c r="A14" s="25">
        <f>'Liste '!A14</f>
        <v>78564</v>
      </c>
      <c r="B14" t="str">
        <f>'Liste '!B14</f>
        <v>ALDA</v>
      </c>
      <c r="C14" t="str">
        <f>'Liste '!C14</f>
        <v>Recharge pour rouleaux de tipex</v>
      </c>
      <c r="D14" s="14">
        <f>'Liste '!D14</f>
        <v>1.58</v>
      </c>
      <c r="E14" s="37" t="str">
        <f>'Liste '!E14</f>
        <v>T9</v>
      </c>
      <c r="F14" s="99"/>
      <c r="G14">
        <f>SUMIFS('Fourniture de Bureau'!$L$2:$L$32,'Fourniture de Bureau'!$D$2:$D$32,A14)</f>
        <v>0</v>
      </c>
      <c r="I14">
        <f>SUMIFS('Fourniture de Bureau'!$L$34:$L$64,'Fourniture de Bureau'!$D$34:$D$64,A14)</f>
        <v>0</v>
      </c>
      <c r="J14" s="89"/>
      <c r="K14">
        <f>SUMIFS('Fourniture de Bureau'!$L$66:$L$96,'Fourniture de Bureau'!$D$66:$D$96,A14)</f>
        <v>0</v>
      </c>
      <c r="L14" s="89"/>
      <c r="M14">
        <f>SUMIFS('Fourniture de Bureau'!$L$98:$L$128,'Fourniture de Bureau'!$D$98:$D$128,A14)</f>
        <v>0</v>
      </c>
      <c r="N14" s="89"/>
      <c r="O14">
        <f>SUMIFS('Fourniture de Bureau'!$L$130:$L$160,'Fourniture de Bureau'!$D$130:$D$160,A14)</f>
        <v>0</v>
      </c>
      <c r="P14" s="89"/>
      <c r="Q14">
        <f>SUMIFS('Fourniture de Bureau'!$L$162:$L$192,'Fourniture de Bureau'!$D$162:$D$192,A14)</f>
        <v>0</v>
      </c>
      <c r="R14" s="89"/>
      <c r="S14">
        <f>SUMIFS('Fourniture de Bureau'!$L$194:$L$224,'Fourniture de Bureau'!$D$194:$D$224,A14)</f>
        <v>0</v>
      </c>
      <c r="T14" s="89"/>
      <c r="U14">
        <f>SUMIFS('Fourniture de Bureau'!$L$226:$L$256,'Fourniture de Bureau'!$D$226:$D$256,A14)</f>
        <v>0</v>
      </c>
      <c r="V14" s="89"/>
      <c r="W14">
        <f>SUMIFS('Fourniture de Bureau'!$L$258:$L$288,'Fourniture de Bureau'!$D$258:$D$288,A14)</f>
        <v>0</v>
      </c>
      <c r="X14" s="89"/>
      <c r="Y14">
        <f>SUMIFS('Fourniture de Bureau'!$L$290:$L$320,'Fourniture de Bureau'!$D$290:$D$320,A14)</f>
        <v>0</v>
      </c>
      <c r="Z14" s="89"/>
      <c r="AA14">
        <f>SUMIFS('Fourniture de Bureau'!$L$322:$L$352,'Fourniture de Bureau'!$D$322:$D$352,A14)</f>
        <v>0</v>
      </c>
      <c r="AB14" s="89"/>
      <c r="AC14">
        <f>SUMIFS('Fourniture de Bureau'!$L$356:$L$386,'Fourniture de Bureau'!$D$356:$D$386,A14)</f>
        <v>0</v>
      </c>
      <c r="AE14" s="95">
        <f t="shared" si="0"/>
        <v>0</v>
      </c>
      <c r="AH14" s="95">
        <f t="shared" si="1"/>
        <v>0</v>
      </c>
    </row>
    <row r="15" spans="1:34">
      <c r="A15" s="25">
        <f>'Liste '!A15</f>
        <v>36668</v>
      </c>
      <c r="B15" t="str">
        <f>'Liste '!B15</f>
        <v>ALDA</v>
      </c>
      <c r="C15" t="str">
        <f>'Liste '!C15</f>
        <v>Boite de 8 Stabilos assortis</v>
      </c>
      <c r="D15" s="14">
        <f>'Liste '!D15/8</f>
        <v>0.99</v>
      </c>
      <c r="E15" s="37" t="str">
        <f>'Liste '!E15</f>
        <v>T9</v>
      </c>
      <c r="F15" s="99"/>
      <c r="G15">
        <f>SUMIFS('Fourniture de Bureau'!$L$2:$L$32,'Fourniture de Bureau'!$D$2:$D$32,A15)*8</f>
        <v>0</v>
      </c>
      <c r="I15">
        <f>SUMIFS('Fourniture de Bureau'!$L$34:$L$64,'Fourniture de Bureau'!$D$34:$D$64,A15)</f>
        <v>0</v>
      </c>
      <c r="J15" s="89"/>
      <c r="K15">
        <f>SUMIFS('Fourniture de Bureau'!$L$66:$L$96,'Fourniture de Bureau'!$D$66:$D$96,A15)</f>
        <v>0</v>
      </c>
      <c r="L15" s="89"/>
      <c r="M15">
        <f>SUMIFS('Fourniture de Bureau'!$L$98:$L$128,'Fourniture de Bureau'!$D$98:$D$128,A15)</f>
        <v>0</v>
      </c>
      <c r="N15" s="89"/>
      <c r="O15">
        <f>SUMIFS('Fourniture de Bureau'!$L$130:$L$160,'Fourniture de Bureau'!$D$130:$D$160,A15)</f>
        <v>0</v>
      </c>
      <c r="P15" s="89"/>
      <c r="Q15">
        <f>SUMIFS('Fourniture de Bureau'!$L$162:$L$192,'Fourniture de Bureau'!$D$162:$D$192,A15)</f>
        <v>0</v>
      </c>
      <c r="R15" s="89"/>
      <c r="S15">
        <f>SUMIFS('Fourniture de Bureau'!$L$194:$L$224,'Fourniture de Bureau'!$D$194:$D$224,A15)</f>
        <v>0</v>
      </c>
      <c r="T15" s="89"/>
      <c r="U15">
        <f>SUMIFS('Fourniture de Bureau'!$L$226:$L$256,'Fourniture de Bureau'!$D$226:$D$256,A15)</f>
        <v>0</v>
      </c>
      <c r="V15" s="89"/>
      <c r="W15">
        <f>SUMIFS('Fourniture de Bureau'!$L$258:$L$288,'Fourniture de Bureau'!$D$258:$D$288,A15)</f>
        <v>0</v>
      </c>
      <c r="X15" s="89"/>
      <c r="Y15">
        <f>SUMIFS('Fourniture de Bureau'!$L$290:$L$320,'Fourniture de Bureau'!$D$290:$D$320,A15)</f>
        <v>0</v>
      </c>
      <c r="Z15" s="89"/>
      <c r="AA15">
        <f>SUMIFS('Fourniture de Bureau'!$L$322:$L$352,'Fourniture de Bureau'!$D$322:$D$352,A15)</f>
        <v>0</v>
      </c>
      <c r="AB15" s="89"/>
      <c r="AC15">
        <f>SUMIFS('Fourniture de Bureau'!$L$356:$L$386,'Fourniture de Bureau'!$D$356:$D$386,A15)</f>
        <v>0</v>
      </c>
      <c r="AE15" s="95">
        <f t="shared" si="0"/>
        <v>0</v>
      </c>
      <c r="AH15" s="95">
        <f t="shared" si="1"/>
        <v>0</v>
      </c>
    </row>
    <row r="16" spans="1:34">
      <c r="A16" s="25">
        <f>'Liste '!A16</f>
        <v>12524</v>
      </c>
      <c r="B16" t="str">
        <f>'Liste '!B16</f>
        <v>ALDA</v>
      </c>
      <c r="C16" t="str">
        <f>'Liste '!C16</f>
        <v>Crayon de papier HB n°2 x</v>
      </c>
      <c r="D16" s="14">
        <f>'Liste '!D16</f>
        <v>0.71</v>
      </c>
      <c r="E16" s="37" t="str">
        <f>'Liste '!E16</f>
        <v>T9</v>
      </c>
      <c r="F16" s="99"/>
      <c r="G16">
        <f>SUMIFS('Fourniture de Bureau'!$L$2:$L$32,'Fourniture de Bureau'!$D$2:$D$32,A16)</f>
        <v>0</v>
      </c>
      <c r="I16">
        <f>SUMIFS('Fourniture de Bureau'!$L$34:$L$64,'Fourniture de Bureau'!$D$34:$D$64,A16)</f>
        <v>0</v>
      </c>
      <c r="J16" s="89"/>
      <c r="K16">
        <f>SUMIFS('Fourniture de Bureau'!$L$66:$L$96,'Fourniture de Bureau'!$D$66:$D$96,A16)</f>
        <v>0</v>
      </c>
      <c r="L16" s="89"/>
      <c r="M16">
        <f>SUMIFS('Fourniture de Bureau'!$L$98:$L$128,'Fourniture de Bureau'!$D$98:$D$128,A16)</f>
        <v>0</v>
      </c>
      <c r="N16" s="89"/>
      <c r="O16">
        <f>SUMIFS('Fourniture de Bureau'!$L$130:$L$160,'Fourniture de Bureau'!$D$130:$D$160,A16)</f>
        <v>0</v>
      </c>
      <c r="P16" s="89"/>
      <c r="Q16">
        <f>SUMIFS('Fourniture de Bureau'!$L$162:$L$192,'Fourniture de Bureau'!$D$162:$D$192,A16)</f>
        <v>0</v>
      </c>
      <c r="R16" s="89"/>
      <c r="S16">
        <f>SUMIFS('Fourniture de Bureau'!$L$194:$L$224,'Fourniture de Bureau'!$D$194:$D$224,A16)</f>
        <v>0</v>
      </c>
      <c r="T16" s="89"/>
      <c r="U16">
        <f>SUMIFS('Fourniture de Bureau'!$L$226:$L$256,'Fourniture de Bureau'!$D$226:$D$256,A16)</f>
        <v>0</v>
      </c>
      <c r="V16" s="89"/>
      <c r="W16">
        <f>SUMIFS('Fourniture de Bureau'!$L$258:$L$288,'Fourniture de Bureau'!$D$258:$D$288,A16)</f>
        <v>0</v>
      </c>
      <c r="X16" s="89"/>
      <c r="Y16">
        <f>SUMIFS('Fourniture de Bureau'!$L$290:$L$320,'Fourniture de Bureau'!$D$290:$D$320,A16)</f>
        <v>0</v>
      </c>
      <c r="Z16" s="89"/>
      <c r="AA16">
        <f>SUMIFS('Fourniture de Bureau'!$L$322:$L$352,'Fourniture de Bureau'!$D$322:$D$352,A16)</f>
        <v>0</v>
      </c>
      <c r="AB16" s="89"/>
      <c r="AC16">
        <f>SUMIFS('Fourniture de Bureau'!$L$356:$L$386,'Fourniture de Bureau'!$D$356:$D$386,A16)</f>
        <v>0</v>
      </c>
      <c r="AE16" s="95">
        <f t="shared" si="0"/>
        <v>0</v>
      </c>
      <c r="AH16" s="95">
        <f t="shared" si="1"/>
        <v>0</v>
      </c>
    </row>
    <row r="17" spans="1:34">
      <c r="A17" s="25">
        <f>'Liste '!A17</f>
        <v>20847</v>
      </c>
      <c r="B17" t="str">
        <f>'Liste '!B17</f>
        <v>ALDA</v>
      </c>
      <c r="C17" t="str">
        <f>'Liste '!C17</f>
        <v>Boite de 10 Criterium 0.5mm</v>
      </c>
      <c r="D17" s="14">
        <f>'Liste '!D17/10</f>
        <v>0.184</v>
      </c>
      <c r="E17" s="37" t="str">
        <f>'Liste '!E17</f>
        <v>T9</v>
      </c>
      <c r="F17" s="99"/>
      <c r="G17">
        <f>SUMIFS('Fourniture de Bureau'!$L$2:$L$32,'Fourniture de Bureau'!$D$2:$D$32,A17)*10</f>
        <v>0</v>
      </c>
      <c r="I17">
        <f>SUMIFS('Fourniture de Bureau'!$L$34:$L$64,'Fourniture de Bureau'!$D$34:$D$64,A17)</f>
        <v>0</v>
      </c>
      <c r="J17" s="89"/>
      <c r="K17">
        <f>SUMIFS('Fourniture de Bureau'!$L$66:$L$96,'Fourniture de Bureau'!$D$66:$D$96,A17)</f>
        <v>0</v>
      </c>
      <c r="L17" s="89"/>
      <c r="M17">
        <f>SUMIFS('Fourniture de Bureau'!$L$98:$L$128,'Fourniture de Bureau'!$D$98:$D$128,A17)</f>
        <v>0</v>
      </c>
      <c r="N17" s="89"/>
      <c r="O17">
        <f>SUMIFS('Fourniture de Bureau'!$L$130:$L$160,'Fourniture de Bureau'!$D$130:$D$160,A17)</f>
        <v>0</v>
      </c>
      <c r="P17" s="89"/>
      <c r="Q17">
        <f>SUMIFS('Fourniture de Bureau'!$L$162:$L$192,'Fourniture de Bureau'!$D$162:$D$192,A17)</f>
        <v>0</v>
      </c>
      <c r="R17" s="89"/>
      <c r="S17">
        <f>SUMIFS('Fourniture de Bureau'!$L$194:$L$224,'Fourniture de Bureau'!$D$194:$D$224,A17)</f>
        <v>0</v>
      </c>
      <c r="T17" s="89"/>
      <c r="U17">
        <f>SUMIFS('Fourniture de Bureau'!$L$226:$L$256,'Fourniture de Bureau'!$D$226:$D$256,A17)</f>
        <v>0</v>
      </c>
      <c r="V17" s="89"/>
      <c r="W17">
        <f>SUMIFS('Fourniture de Bureau'!$L$258:$L$288,'Fourniture de Bureau'!$D$258:$D$288,A17)</f>
        <v>0</v>
      </c>
      <c r="X17" s="89"/>
      <c r="Y17">
        <f>SUMIFS('Fourniture de Bureau'!$L$290:$L$320,'Fourniture de Bureau'!$D$290:$D$320,A17)</f>
        <v>0</v>
      </c>
      <c r="Z17" s="89"/>
      <c r="AA17">
        <f>SUMIFS('Fourniture de Bureau'!$L$322:$L$352,'Fourniture de Bureau'!$D$322:$D$352,A17)</f>
        <v>0</v>
      </c>
      <c r="AB17" s="89"/>
      <c r="AC17">
        <f>SUMIFS('Fourniture de Bureau'!$L$356:$L$386,'Fourniture de Bureau'!$D$356:$D$386,A17)</f>
        <v>0</v>
      </c>
      <c r="AE17" s="95">
        <f t="shared" si="0"/>
        <v>0</v>
      </c>
      <c r="AH17" s="95">
        <f t="shared" si="1"/>
        <v>0</v>
      </c>
    </row>
    <row r="18" spans="1:34">
      <c r="A18" s="25">
        <f>'Liste '!A18</f>
        <v>67647</v>
      </c>
      <c r="B18" t="str">
        <f>'Liste '!B18</f>
        <v>ALDA</v>
      </c>
      <c r="C18" t="str">
        <f>'Liste '!C18</f>
        <v>Recharge criterium 0.5 12 mines</v>
      </c>
      <c r="D18" s="14">
        <f>'Liste '!D18</f>
        <v>0.32</v>
      </c>
      <c r="E18" s="37" t="str">
        <f>'Liste '!E18</f>
        <v>T9</v>
      </c>
      <c r="F18" s="99"/>
      <c r="G18">
        <f>SUMIFS('Fourniture de Bureau'!$L$2:$L$32,'Fourniture de Bureau'!$D$2:$D$32,A18)</f>
        <v>0</v>
      </c>
      <c r="I18">
        <f>SUMIFS('Fourniture de Bureau'!$L$34:$L$64,'Fourniture de Bureau'!$D$34:$D$64,A18)</f>
        <v>0</v>
      </c>
      <c r="J18" s="89"/>
      <c r="K18">
        <f>SUMIFS('Fourniture de Bureau'!$L$66:$L$96,'Fourniture de Bureau'!$D$66:$D$96,A18)</f>
        <v>0</v>
      </c>
      <c r="L18" s="89"/>
      <c r="M18">
        <f>SUMIFS('Fourniture de Bureau'!$L$98:$L$128,'Fourniture de Bureau'!$D$98:$D$128,A18)</f>
        <v>0</v>
      </c>
      <c r="N18" s="89"/>
      <c r="O18">
        <f>SUMIFS('Fourniture de Bureau'!$L$130:$L$160,'Fourniture de Bureau'!$D$130:$D$160,A18)</f>
        <v>0</v>
      </c>
      <c r="P18" s="89"/>
      <c r="Q18">
        <f>SUMIFS('Fourniture de Bureau'!$L$162:$L$192,'Fourniture de Bureau'!$D$162:$D$192,A18)</f>
        <v>0</v>
      </c>
      <c r="R18" s="89"/>
      <c r="S18">
        <f>SUMIFS('Fourniture de Bureau'!$L$194:$L$224,'Fourniture de Bureau'!$D$194:$D$224,A18)</f>
        <v>0</v>
      </c>
      <c r="T18" s="89"/>
      <c r="U18">
        <f>SUMIFS('Fourniture de Bureau'!$L$226:$L$256,'Fourniture de Bureau'!$D$226:$D$256,A18)</f>
        <v>0</v>
      </c>
      <c r="V18" s="89"/>
      <c r="W18">
        <f>SUMIFS('Fourniture de Bureau'!$L$258:$L$288,'Fourniture de Bureau'!$D$258:$D$288,A18)</f>
        <v>0</v>
      </c>
      <c r="X18" s="89"/>
      <c r="Y18">
        <f>SUMIFS('Fourniture de Bureau'!$L$290:$L$320,'Fourniture de Bureau'!$D$290:$D$320,A18)</f>
        <v>0</v>
      </c>
      <c r="Z18" s="89"/>
      <c r="AA18">
        <f>SUMIFS('Fourniture de Bureau'!$L$322:$L$352,'Fourniture de Bureau'!$D$322:$D$352,A18)</f>
        <v>0</v>
      </c>
      <c r="AB18" s="89"/>
      <c r="AC18">
        <f>SUMIFS('Fourniture de Bureau'!$L$356:$L$386,'Fourniture de Bureau'!$D$356:$D$386,A18)</f>
        <v>0</v>
      </c>
      <c r="AE18" s="95">
        <f t="shared" si="0"/>
        <v>0</v>
      </c>
      <c r="AH18" s="95">
        <f t="shared" si="1"/>
        <v>0</v>
      </c>
    </row>
    <row r="19" spans="1:34">
      <c r="A19" s="25" t="str">
        <f>'Liste '!A19</f>
        <v>04520</v>
      </c>
      <c r="B19" t="str">
        <f>'Liste '!B19</f>
        <v>ALDA</v>
      </c>
      <c r="C19" t="str">
        <f>'Liste '!C19</f>
        <v>Taille crayons 2 usages</v>
      </c>
      <c r="D19" s="14">
        <f>'Liste '!D19</f>
        <v>0.19</v>
      </c>
      <c r="E19" s="37" t="str">
        <f>'Liste '!E19</f>
        <v>T9</v>
      </c>
      <c r="F19" s="99"/>
      <c r="G19">
        <f>SUMIFS('Fourniture de Bureau'!$L$2:$L$32,'Fourniture de Bureau'!$D$2:$D$32,A19)</f>
        <v>0</v>
      </c>
      <c r="I19">
        <f>SUMIFS('Fourniture de Bureau'!$L$34:$L$64,'Fourniture de Bureau'!$D$34:$D$64,A19)</f>
        <v>0</v>
      </c>
      <c r="J19" s="89"/>
      <c r="K19">
        <f>SUMIFS('Fourniture de Bureau'!$L$66:$L$96,'Fourniture de Bureau'!$D$66:$D$96,A19)</f>
        <v>0</v>
      </c>
      <c r="L19" s="89"/>
      <c r="M19">
        <f>SUMIFS('Fourniture de Bureau'!$L$98:$L$128,'Fourniture de Bureau'!$D$98:$D$128,A19)</f>
        <v>0</v>
      </c>
      <c r="N19" s="89"/>
      <c r="O19">
        <f>SUMIFS('Fourniture de Bureau'!$L$130:$L$160,'Fourniture de Bureau'!$D$130:$D$160,A19)</f>
        <v>0</v>
      </c>
      <c r="P19" s="89"/>
      <c r="Q19">
        <f>SUMIFS('Fourniture de Bureau'!$L$162:$L$192,'Fourniture de Bureau'!$D$162:$D$192,A19)</f>
        <v>0</v>
      </c>
      <c r="R19" s="89"/>
      <c r="S19">
        <f>SUMIFS('Fourniture de Bureau'!$L$194:$L$224,'Fourniture de Bureau'!$D$194:$D$224,A19)</f>
        <v>0</v>
      </c>
      <c r="T19" s="89"/>
      <c r="U19">
        <f>SUMIFS('Fourniture de Bureau'!$L$226:$L$256,'Fourniture de Bureau'!$D$226:$D$256,A19)</f>
        <v>0</v>
      </c>
      <c r="V19" s="89"/>
      <c r="W19">
        <f>SUMIFS('Fourniture de Bureau'!$L$258:$L$288,'Fourniture de Bureau'!$D$258:$D$288,A19)</f>
        <v>0</v>
      </c>
      <c r="X19" s="89"/>
      <c r="Y19">
        <f>SUMIFS('Fourniture de Bureau'!$L$290:$L$320,'Fourniture de Bureau'!$D$290:$D$320,A19)</f>
        <v>0</v>
      </c>
      <c r="Z19" s="89"/>
      <c r="AA19">
        <f>SUMIFS('Fourniture de Bureau'!$L$322:$L$352,'Fourniture de Bureau'!$D$322:$D$352,A19)</f>
        <v>0</v>
      </c>
      <c r="AB19" s="89"/>
      <c r="AC19">
        <f>SUMIFS('Fourniture de Bureau'!$L$356:$L$386,'Fourniture de Bureau'!$D$356:$D$386,A19)</f>
        <v>0</v>
      </c>
      <c r="AE19" s="95">
        <f t="shared" si="0"/>
        <v>0</v>
      </c>
      <c r="AH19" s="95">
        <f t="shared" si="1"/>
        <v>0</v>
      </c>
    </row>
    <row r="20" spans="1:34">
      <c r="A20" s="25">
        <f>'Liste '!A20</f>
        <v>35329</v>
      </c>
      <c r="B20" t="str">
        <f>'Liste '!B20</f>
        <v>ALDA</v>
      </c>
      <c r="C20" t="str">
        <f>'Liste '!C20</f>
        <v>Gomme</v>
      </c>
      <c r="D20" s="14">
        <f>'Liste '!D20</f>
        <v>0.15</v>
      </c>
      <c r="E20" s="37" t="str">
        <f>'Liste '!E20</f>
        <v>T9</v>
      </c>
      <c r="F20" s="99"/>
      <c r="G20">
        <f>SUMIFS('Fourniture de Bureau'!$L$2:$L$32,'Fourniture de Bureau'!$D$2:$D$32,A20)</f>
        <v>0</v>
      </c>
      <c r="I20">
        <f>SUMIFS('Fourniture de Bureau'!$L$34:$L$64,'Fourniture de Bureau'!$D$34:$D$64,A20)</f>
        <v>0</v>
      </c>
      <c r="J20" s="89"/>
      <c r="K20">
        <f>SUMIFS('Fourniture de Bureau'!$L$66:$L$96,'Fourniture de Bureau'!$D$66:$D$96,A20)</f>
        <v>0</v>
      </c>
      <c r="L20" s="89"/>
      <c r="M20">
        <f>SUMIFS('Fourniture de Bureau'!$L$98:$L$128,'Fourniture de Bureau'!$D$98:$D$128,A20)</f>
        <v>0</v>
      </c>
      <c r="N20" s="89"/>
      <c r="O20">
        <f>SUMIFS('Fourniture de Bureau'!$L$130:$L$160,'Fourniture de Bureau'!$D$130:$D$160,A20)</f>
        <v>0</v>
      </c>
      <c r="P20" s="89"/>
      <c r="Q20">
        <f>SUMIFS('Fourniture de Bureau'!$L$162:$L$192,'Fourniture de Bureau'!$D$162:$D$192,A20)</f>
        <v>0</v>
      </c>
      <c r="R20" s="89"/>
      <c r="S20">
        <f>SUMIFS('Fourniture de Bureau'!$L$194:$L$224,'Fourniture de Bureau'!$D$194:$D$224,A20)</f>
        <v>0</v>
      </c>
      <c r="T20" s="89"/>
      <c r="U20">
        <f>SUMIFS('Fourniture de Bureau'!$L$226:$L$256,'Fourniture de Bureau'!$D$226:$D$256,A20)</f>
        <v>0</v>
      </c>
      <c r="V20" s="89"/>
      <c r="W20">
        <f>SUMIFS('Fourniture de Bureau'!$L$258:$L$288,'Fourniture de Bureau'!$D$258:$D$288,A20)</f>
        <v>0</v>
      </c>
      <c r="X20" s="89"/>
      <c r="Y20">
        <f>SUMIFS('Fourniture de Bureau'!$L$290:$L$320,'Fourniture de Bureau'!$D$290:$D$320,A20)</f>
        <v>0</v>
      </c>
      <c r="Z20" s="89"/>
      <c r="AA20">
        <f>SUMIFS('Fourniture de Bureau'!$L$322:$L$352,'Fourniture de Bureau'!$D$322:$D$352,A20)</f>
        <v>0</v>
      </c>
      <c r="AB20" s="89"/>
      <c r="AC20">
        <f>SUMIFS('Fourniture de Bureau'!$L$356:$L$386,'Fourniture de Bureau'!$D$356:$D$386,A20)</f>
        <v>0</v>
      </c>
      <c r="AE20" s="95">
        <f t="shared" si="0"/>
        <v>0</v>
      </c>
      <c r="AH20" s="95">
        <f t="shared" si="1"/>
        <v>0</v>
      </c>
    </row>
    <row r="21" spans="1:34">
      <c r="A21" s="25">
        <f>'Liste '!A21</f>
        <v>83147</v>
      </c>
      <c r="B21" t="str">
        <f>'Liste '!B21</f>
        <v>ALDA</v>
      </c>
      <c r="C21" t="str">
        <f>'Liste '!C21</f>
        <v xml:space="preserve">Effaceur de tableau </v>
      </c>
      <c r="D21" s="14">
        <f>'Liste '!D21</f>
        <v>1.61</v>
      </c>
      <c r="E21" s="37" t="str">
        <f>'Liste '!E21</f>
        <v>T9</v>
      </c>
      <c r="F21" s="99"/>
      <c r="G21">
        <f>SUMIFS('Fourniture de Bureau'!$L$2:$L$32,'Fourniture de Bureau'!$D$2:$D$32,A21)</f>
        <v>0</v>
      </c>
      <c r="I21">
        <f>SUMIFS('Fourniture de Bureau'!$L$34:$L$64,'Fourniture de Bureau'!$D$34:$D$64,A21)</f>
        <v>0</v>
      </c>
      <c r="J21" s="89"/>
      <c r="K21">
        <f>SUMIFS('Fourniture de Bureau'!$L$66:$L$96,'Fourniture de Bureau'!$D$66:$D$96,A21)</f>
        <v>0</v>
      </c>
      <c r="L21" s="89"/>
      <c r="M21">
        <f>SUMIFS('Fourniture de Bureau'!$L$98:$L$128,'Fourniture de Bureau'!$D$98:$D$128,A21)</f>
        <v>0</v>
      </c>
      <c r="N21" s="89"/>
      <c r="O21">
        <f>SUMIFS('Fourniture de Bureau'!$L$130:$L$160,'Fourniture de Bureau'!$D$130:$D$160,A21)</f>
        <v>0</v>
      </c>
      <c r="P21" s="89"/>
      <c r="Q21">
        <f>SUMIFS('Fourniture de Bureau'!$L$162:$L$192,'Fourniture de Bureau'!$D$162:$D$192,A21)</f>
        <v>0</v>
      </c>
      <c r="R21" s="89"/>
      <c r="S21">
        <f>SUMIFS('Fourniture de Bureau'!$L$194:$L$224,'Fourniture de Bureau'!$D$194:$D$224,A21)</f>
        <v>0</v>
      </c>
      <c r="T21" s="89"/>
      <c r="U21">
        <f>SUMIFS('Fourniture de Bureau'!$L$226:$L$256,'Fourniture de Bureau'!$D$226:$D$256,A21)</f>
        <v>0</v>
      </c>
      <c r="V21" s="89"/>
      <c r="W21">
        <f>SUMIFS('Fourniture de Bureau'!$L$258:$L$288,'Fourniture de Bureau'!$D$258:$D$288,A21)</f>
        <v>0</v>
      </c>
      <c r="X21" s="89"/>
      <c r="Y21">
        <f>SUMIFS('Fourniture de Bureau'!$L$290:$L$320,'Fourniture de Bureau'!$D$290:$D$320,A21)</f>
        <v>0</v>
      </c>
      <c r="Z21" s="89"/>
      <c r="AA21">
        <f>SUMIFS('Fourniture de Bureau'!$L$322:$L$352,'Fourniture de Bureau'!$D$322:$D$352,A21)</f>
        <v>0</v>
      </c>
      <c r="AB21" s="89"/>
      <c r="AC21">
        <f>SUMIFS('Fourniture de Bureau'!$L$356:$L$386,'Fourniture de Bureau'!$D$356:$D$386,A21)</f>
        <v>0</v>
      </c>
      <c r="AE21" s="95">
        <f t="shared" si="0"/>
        <v>0</v>
      </c>
      <c r="AH21" s="95">
        <f t="shared" si="1"/>
        <v>0</v>
      </c>
    </row>
    <row r="22" spans="1:34">
      <c r="A22" s="25">
        <f>'Liste '!A22</f>
        <v>24077</v>
      </c>
      <c r="B22" t="str">
        <f>'Liste '!B22</f>
        <v>ALDA</v>
      </c>
      <c r="C22" t="str">
        <f>'Liste '!C22</f>
        <v>Marqueur permanent noir Pilot</v>
      </c>
      <c r="D22" s="14">
        <f>'Liste '!D22</f>
        <v>1.77</v>
      </c>
      <c r="E22" s="37" t="str">
        <f>'Liste '!E22</f>
        <v>T9</v>
      </c>
      <c r="F22" s="99"/>
      <c r="G22">
        <f>SUMIFS('Fourniture de Bureau'!$L$2:$L$32,'Fourniture de Bureau'!$D$2:$D$32,A22)</f>
        <v>0</v>
      </c>
      <c r="I22">
        <f>SUMIFS('Fourniture de Bureau'!$L$34:$L$64,'Fourniture de Bureau'!$D$34:$D$64,A22)</f>
        <v>0</v>
      </c>
      <c r="J22" s="89"/>
      <c r="K22">
        <f>SUMIFS('Fourniture de Bureau'!$L$66:$L$96,'Fourniture de Bureau'!$D$66:$D$96,A22)</f>
        <v>0</v>
      </c>
      <c r="L22" s="89"/>
      <c r="M22">
        <f>SUMIFS('Fourniture de Bureau'!$L$98:$L$128,'Fourniture de Bureau'!$D$98:$D$128,A22)</f>
        <v>0</v>
      </c>
      <c r="N22" s="89"/>
      <c r="O22">
        <f>SUMIFS('Fourniture de Bureau'!$L$130:$L$160,'Fourniture de Bureau'!$D$130:$D$160,A22)</f>
        <v>0</v>
      </c>
      <c r="P22" s="89"/>
      <c r="Q22">
        <f>SUMIFS('Fourniture de Bureau'!$L$162:$L$192,'Fourniture de Bureau'!$D$162:$D$192,A22)</f>
        <v>0</v>
      </c>
      <c r="R22" s="89"/>
      <c r="S22">
        <f>SUMIFS('Fourniture de Bureau'!$L$194:$L$224,'Fourniture de Bureau'!$D$194:$D$224,A22)</f>
        <v>0</v>
      </c>
      <c r="T22" s="89"/>
      <c r="U22">
        <f>SUMIFS('Fourniture de Bureau'!$L$226:$L$256,'Fourniture de Bureau'!$D$226:$D$256,A22)</f>
        <v>0</v>
      </c>
      <c r="V22" s="89"/>
      <c r="W22">
        <f>SUMIFS('Fourniture de Bureau'!$L$258:$L$288,'Fourniture de Bureau'!$D$258:$D$288,A22)</f>
        <v>0</v>
      </c>
      <c r="X22" s="89"/>
      <c r="Y22">
        <f>SUMIFS('Fourniture de Bureau'!$L$290:$L$320,'Fourniture de Bureau'!$D$290:$D$320,A22)</f>
        <v>0</v>
      </c>
      <c r="Z22" s="89"/>
      <c r="AA22">
        <f>SUMIFS('Fourniture de Bureau'!$L$322:$L$352,'Fourniture de Bureau'!$D$322:$D$352,A22)</f>
        <v>0</v>
      </c>
      <c r="AB22" s="89"/>
      <c r="AC22">
        <f>SUMIFS('Fourniture de Bureau'!$L$356:$L$386,'Fourniture de Bureau'!$D$356:$D$386,A22)</f>
        <v>0</v>
      </c>
      <c r="AE22" s="95">
        <f t="shared" si="0"/>
        <v>0</v>
      </c>
      <c r="AH22" s="95">
        <f t="shared" si="1"/>
        <v>0</v>
      </c>
    </row>
    <row r="23" spans="1:34">
      <c r="A23" s="25">
        <f>'Liste '!A23</f>
        <v>15004</v>
      </c>
      <c r="B23" t="str">
        <f>'Liste '!B23</f>
        <v>ALDA</v>
      </c>
      <c r="C23" t="str">
        <f>'Liste '!C23</f>
        <v>Pochette de 4 marqueur effaçable velleda large vert, rouge , bleu, noir</v>
      </c>
      <c r="D23" s="14">
        <f>'Liste '!D23/4</f>
        <v>1.08</v>
      </c>
      <c r="E23" s="37" t="str">
        <f>'Liste '!E23</f>
        <v>T9</v>
      </c>
      <c r="F23" s="99"/>
      <c r="G23">
        <f>SUMIFS('Fourniture de Bureau'!$L$2:$L$32,'Fourniture de Bureau'!$D$2:$D$32,A23)*4</f>
        <v>0</v>
      </c>
      <c r="I23">
        <f>SUMIFS('Fourniture de Bureau'!$L$34:$L$64,'Fourniture de Bureau'!$D$34:$D$64,A23)</f>
        <v>0</v>
      </c>
      <c r="J23" s="89"/>
      <c r="K23">
        <f>SUMIFS('Fourniture de Bureau'!$L$66:$L$96,'Fourniture de Bureau'!$D$66:$D$96,A23)</f>
        <v>0</v>
      </c>
      <c r="L23" s="89"/>
      <c r="M23">
        <f>SUMIFS('Fourniture de Bureau'!$L$98:$L$128,'Fourniture de Bureau'!$D$98:$D$128,A23)</f>
        <v>0</v>
      </c>
      <c r="N23" s="89"/>
      <c r="O23">
        <f>SUMIFS('Fourniture de Bureau'!$L$130:$L$160,'Fourniture de Bureau'!$D$130:$D$160,A23)</f>
        <v>0</v>
      </c>
      <c r="P23" s="89"/>
      <c r="Q23">
        <f>SUMIFS('Fourniture de Bureau'!$L$162:$L$192,'Fourniture de Bureau'!$D$162:$D$192,A23)</f>
        <v>0</v>
      </c>
      <c r="R23" s="89"/>
      <c r="S23">
        <f>SUMIFS('Fourniture de Bureau'!$L$194:$L$224,'Fourniture de Bureau'!$D$194:$D$224,A23)</f>
        <v>0</v>
      </c>
      <c r="T23" s="89"/>
      <c r="U23">
        <f>SUMIFS('Fourniture de Bureau'!$L$226:$L$256,'Fourniture de Bureau'!$D$226:$D$256,A23)</f>
        <v>0</v>
      </c>
      <c r="V23" s="89"/>
      <c r="W23">
        <f>SUMIFS('Fourniture de Bureau'!$L$258:$L$288,'Fourniture de Bureau'!$D$258:$D$288,A23)</f>
        <v>0</v>
      </c>
      <c r="X23" s="89"/>
      <c r="Y23">
        <f>SUMIFS('Fourniture de Bureau'!$L$290:$L$320,'Fourniture de Bureau'!$D$290:$D$320,A23)</f>
        <v>0</v>
      </c>
      <c r="Z23" s="89"/>
      <c r="AA23">
        <f>SUMIFS('Fourniture de Bureau'!$L$322:$L$352,'Fourniture de Bureau'!$D$322:$D$352,A23)</f>
        <v>0</v>
      </c>
      <c r="AB23" s="89"/>
      <c r="AC23">
        <f>SUMIFS('Fourniture de Bureau'!$L$356:$L$386,'Fourniture de Bureau'!$D$356:$D$386,A23)</f>
        <v>0</v>
      </c>
      <c r="AE23" s="95">
        <f t="shared" si="0"/>
        <v>0</v>
      </c>
      <c r="AH23" s="95">
        <f t="shared" si="1"/>
        <v>0</v>
      </c>
    </row>
    <row r="24" spans="1:34">
      <c r="A24" s="25">
        <f>'Liste '!A24</f>
        <v>15029</v>
      </c>
      <c r="B24" t="str">
        <f>'Liste '!B24</f>
        <v>ALDA</v>
      </c>
      <c r="C24" t="str">
        <f>'Liste '!C24</f>
        <v>Pochette 4 marqueur effaçable velleda medium vert, rouge, bleu, noir</v>
      </c>
      <c r="D24" s="14">
        <f>'Liste '!D24/4</f>
        <v>1.0525</v>
      </c>
      <c r="E24" s="37" t="str">
        <f>'Liste '!E24</f>
        <v>T9</v>
      </c>
      <c r="F24" s="99"/>
      <c r="G24">
        <f>SUMIFS('Fourniture de Bureau'!$L$2:$L$32,'Fourniture de Bureau'!$D$2:$D$32,A24)*4</f>
        <v>0</v>
      </c>
      <c r="I24">
        <f>SUMIFS('Fourniture de Bureau'!$L$34:$L$64,'Fourniture de Bureau'!$D$34:$D$64,A24)</f>
        <v>0</v>
      </c>
      <c r="J24" s="89"/>
      <c r="K24">
        <f>SUMIFS('Fourniture de Bureau'!$L$66:$L$96,'Fourniture de Bureau'!$D$66:$D$96,A24)</f>
        <v>0</v>
      </c>
      <c r="L24" s="89"/>
      <c r="M24">
        <f>SUMIFS('Fourniture de Bureau'!$L$98:$L$128,'Fourniture de Bureau'!$D$98:$D$128,A24)</f>
        <v>0</v>
      </c>
      <c r="N24" s="89"/>
      <c r="O24">
        <f>SUMIFS('Fourniture de Bureau'!$L$130:$L$160,'Fourniture de Bureau'!$D$130:$D$160,A24)</f>
        <v>0</v>
      </c>
      <c r="P24" s="89"/>
      <c r="Q24">
        <f>SUMIFS('Fourniture de Bureau'!$L$162:$L$192,'Fourniture de Bureau'!$D$162:$D$192,A24)</f>
        <v>0</v>
      </c>
      <c r="R24" s="89"/>
      <c r="S24">
        <f>SUMIFS('Fourniture de Bureau'!$L$194:$L$224,'Fourniture de Bureau'!$D$194:$D$224,A24)</f>
        <v>0</v>
      </c>
      <c r="T24" s="89"/>
      <c r="U24">
        <f>SUMIFS('Fourniture de Bureau'!$L$226:$L$256,'Fourniture de Bureau'!$D$226:$D$256,A24)</f>
        <v>0</v>
      </c>
      <c r="V24" s="89"/>
      <c r="W24">
        <f>SUMIFS('Fourniture de Bureau'!$L$258:$L$288,'Fourniture de Bureau'!$D$258:$D$288,A24)</f>
        <v>0</v>
      </c>
      <c r="X24" s="89"/>
      <c r="Y24">
        <f>SUMIFS('Fourniture de Bureau'!$L$290:$L$320,'Fourniture de Bureau'!$D$290:$D$320,A24)</f>
        <v>0</v>
      </c>
      <c r="Z24" s="89"/>
      <c r="AA24">
        <f>SUMIFS('Fourniture de Bureau'!$L$322:$L$352,'Fourniture de Bureau'!$D$322:$D$352,A24)</f>
        <v>0</v>
      </c>
      <c r="AB24" s="89"/>
      <c r="AC24">
        <f>SUMIFS('Fourniture de Bureau'!$L$356:$L$386,'Fourniture de Bureau'!$D$356:$D$386,A24)</f>
        <v>0</v>
      </c>
      <c r="AE24" s="95">
        <f t="shared" si="0"/>
        <v>0</v>
      </c>
      <c r="AH24" s="95">
        <f t="shared" si="1"/>
        <v>0</v>
      </c>
    </row>
    <row r="25" spans="1:34">
      <c r="A25" s="25">
        <f>'Liste '!A25</f>
        <v>10111</v>
      </c>
      <c r="B25" t="str">
        <f>'Liste '!B25</f>
        <v>ALDA</v>
      </c>
      <c r="C25" t="str">
        <f>'Liste '!C25</f>
        <v>Boite de 1000 d'agrafes 26/6</v>
      </c>
      <c r="D25" s="14">
        <f>'Liste '!D25</f>
        <v>0.37</v>
      </c>
      <c r="E25" s="37" t="str">
        <f>'Liste '!E25</f>
        <v>T9</v>
      </c>
      <c r="F25" s="99"/>
      <c r="G25">
        <f>SUMIFS('Fourniture de Bureau'!$L$2:$L$32,'Fourniture de Bureau'!$D$2:$D$32,A25)</f>
        <v>0</v>
      </c>
      <c r="I25">
        <f>SUMIFS('Fourniture de Bureau'!$L$34:$L$64,'Fourniture de Bureau'!$D$34:$D$64,A25)</f>
        <v>0</v>
      </c>
      <c r="J25" s="89"/>
      <c r="K25">
        <f>SUMIFS('Fourniture de Bureau'!$L$66:$L$96,'Fourniture de Bureau'!$D$66:$D$96,A25)</f>
        <v>0</v>
      </c>
      <c r="L25" s="89"/>
      <c r="M25">
        <f>SUMIFS('Fourniture de Bureau'!$L$98:$L$128,'Fourniture de Bureau'!$D$98:$D$128,A25)</f>
        <v>0</v>
      </c>
      <c r="N25" s="89"/>
      <c r="O25">
        <f>SUMIFS('Fourniture de Bureau'!$L$130:$L$160,'Fourniture de Bureau'!$D$130:$D$160,A25)</f>
        <v>0</v>
      </c>
      <c r="P25" s="89"/>
      <c r="Q25">
        <f>SUMIFS('Fourniture de Bureau'!$L$162:$L$192,'Fourniture de Bureau'!$D$162:$D$192,A25)</f>
        <v>0</v>
      </c>
      <c r="R25" s="89"/>
      <c r="S25">
        <f>SUMIFS('Fourniture de Bureau'!$L$194:$L$224,'Fourniture de Bureau'!$D$194:$D$224,A25)</f>
        <v>0</v>
      </c>
      <c r="T25" s="89"/>
      <c r="U25">
        <f>SUMIFS('Fourniture de Bureau'!$L$226:$L$256,'Fourniture de Bureau'!$D$226:$D$256,A25)</f>
        <v>0</v>
      </c>
      <c r="V25" s="89"/>
      <c r="W25">
        <f>SUMIFS('Fourniture de Bureau'!$L$258:$L$288,'Fourniture de Bureau'!$D$258:$D$288,A25)</f>
        <v>0</v>
      </c>
      <c r="X25" s="89"/>
      <c r="Y25">
        <f>SUMIFS('Fourniture de Bureau'!$L$290:$L$320,'Fourniture de Bureau'!$D$290:$D$320,A25)</f>
        <v>0</v>
      </c>
      <c r="Z25" s="89"/>
      <c r="AA25">
        <f>SUMIFS('Fourniture de Bureau'!$L$322:$L$352,'Fourniture de Bureau'!$D$322:$D$352,A25)</f>
        <v>0</v>
      </c>
      <c r="AB25" s="89"/>
      <c r="AC25">
        <f>SUMIFS('Fourniture de Bureau'!$L$356:$L$386,'Fourniture de Bureau'!$D$356:$D$386,A25)</f>
        <v>0</v>
      </c>
      <c r="AE25" s="95">
        <f t="shared" si="0"/>
        <v>0</v>
      </c>
      <c r="AH25" s="95">
        <f t="shared" si="1"/>
        <v>0</v>
      </c>
    </row>
    <row r="26" spans="1:34">
      <c r="A26" s="25" t="str">
        <f>'Liste '!A26</f>
        <v>09333</v>
      </c>
      <c r="B26" t="str">
        <f>'Liste '!B26</f>
        <v>ALDA</v>
      </c>
      <c r="C26" t="str">
        <f>'Liste '!C26</f>
        <v>Boite de 5000 d'agrafes 10/4</v>
      </c>
      <c r="D26" s="14">
        <f>'Liste '!D26</f>
        <v>2.06</v>
      </c>
      <c r="E26" s="37" t="str">
        <f>'Liste '!E26</f>
        <v>T9</v>
      </c>
      <c r="F26" s="99"/>
      <c r="G26">
        <f>SUMIFS('Fourniture de Bureau'!$L$2:$L$32,'Fourniture de Bureau'!$D$2:$D$32,A26)</f>
        <v>0</v>
      </c>
      <c r="I26">
        <f>SUMIFS('Fourniture de Bureau'!$L$34:$L$64,'Fourniture de Bureau'!$D$34:$D$64,A26)</f>
        <v>0</v>
      </c>
      <c r="J26" s="89"/>
      <c r="K26">
        <f>SUMIFS('Fourniture de Bureau'!$L$66:$L$96,'Fourniture de Bureau'!$D$66:$D$96,A26)</f>
        <v>0</v>
      </c>
      <c r="L26" s="89"/>
      <c r="M26">
        <f>SUMIFS('Fourniture de Bureau'!$L$98:$L$128,'Fourniture de Bureau'!$D$98:$D$128,A26)</f>
        <v>0</v>
      </c>
      <c r="N26" s="89"/>
      <c r="O26">
        <f>SUMIFS('Fourniture de Bureau'!$L$130:$L$160,'Fourniture de Bureau'!$D$130:$D$160,A26)</f>
        <v>0</v>
      </c>
      <c r="P26" s="89"/>
      <c r="Q26">
        <f>SUMIFS('Fourniture de Bureau'!$L$162:$L$192,'Fourniture de Bureau'!$D$162:$D$192,A26)</f>
        <v>0</v>
      </c>
      <c r="R26" s="89"/>
      <c r="S26">
        <f>SUMIFS('Fourniture de Bureau'!$L$194:$L$224,'Fourniture de Bureau'!$D$194:$D$224,A26)</f>
        <v>0</v>
      </c>
      <c r="T26" s="89"/>
      <c r="U26">
        <f>SUMIFS('Fourniture de Bureau'!$L$226:$L$256,'Fourniture de Bureau'!$D$226:$D$256,A26)</f>
        <v>0</v>
      </c>
      <c r="V26" s="89"/>
      <c r="W26">
        <f>SUMIFS('Fourniture de Bureau'!$L$258:$L$288,'Fourniture de Bureau'!$D$258:$D$288,A26)</f>
        <v>0</v>
      </c>
      <c r="X26" s="89"/>
      <c r="Y26">
        <f>SUMIFS('Fourniture de Bureau'!$L$290:$L$320,'Fourniture de Bureau'!$D$290:$D$320,A26)</f>
        <v>0</v>
      </c>
      <c r="Z26" s="89"/>
      <c r="AA26">
        <f>SUMIFS('Fourniture de Bureau'!$L$322:$L$352,'Fourniture de Bureau'!$D$322:$D$352,A26)</f>
        <v>0</v>
      </c>
      <c r="AB26" s="89"/>
      <c r="AC26">
        <f>SUMIFS('Fourniture de Bureau'!$L$356:$L$386,'Fourniture de Bureau'!$D$356:$D$386,A26)</f>
        <v>0</v>
      </c>
      <c r="AE26" s="95">
        <f t="shared" si="0"/>
        <v>0</v>
      </c>
      <c r="AH26" s="95">
        <f t="shared" si="1"/>
        <v>0</v>
      </c>
    </row>
    <row r="27" spans="1:34">
      <c r="A27" s="25">
        <f>'Liste '!A27</f>
        <v>68018</v>
      </c>
      <c r="B27" t="str">
        <f>'Liste '!B27</f>
        <v>ALDA</v>
      </c>
      <c r="C27" t="str">
        <f>'Liste '!C27</f>
        <v>Ote agrafes</v>
      </c>
      <c r="D27" s="14">
        <f>'Liste '!D27</f>
        <v>0.51</v>
      </c>
      <c r="E27" s="37" t="str">
        <f>'Liste '!E27</f>
        <v>T9</v>
      </c>
      <c r="F27" s="99"/>
      <c r="G27">
        <f>SUMIFS('Fourniture de Bureau'!$L$2:$L$32,'Fourniture de Bureau'!$D$2:$D$32,A27)</f>
        <v>0</v>
      </c>
      <c r="I27">
        <f>SUMIFS('Fourniture de Bureau'!$L$34:$L$64,'Fourniture de Bureau'!$D$34:$D$64,A27)</f>
        <v>0</v>
      </c>
      <c r="J27" s="89"/>
      <c r="K27">
        <f>SUMIFS('Fourniture de Bureau'!$L$66:$L$96,'Fourniture de Bureau'!$D$66:$D$96,A27)</f>
        <v>0</v>
      </c>
      <c r="L27" s="89"/>
      <c r="M27">
        <f>SUMIFS('Fourniture de Bureau'!$L$98:$L$128,'Fourniture de Bureau'!$D$98:$D$128,A27)</f>
        <v>0</v>
      </c>
      <c r="N27" s="89"/>
      <c r="O27">
        <f>SUMIFS('Fourniture de Bureau'!$L$130:$L$160,'Fourniture de Bureau'!$D$130:$D$160,A27)</f>
        <v>0</v>
      </c>
      <c r="P27" s="89"/>
      <c r="Q27">
        <f>SUMIFS('Fourniture de Bureau'!$L$162:$L$192,'Fourniture de Bureau'!$D$162:$D$192,A27)</f>
        <v>0</v>
      </c>
      <c r="R27" s="89"/>
      <c r="S27">
        <f>SUMIFS('Fourniture de Bureau'!$L$194:$L$224,'Fourniture de Bureau'!$D$194:$D$224,A27)</f>
        <v>0</v>
      </c>
      <c r="T27" s="89"/>
      <c r="U27">
        <f>SUMIFS('Fourniture de Bureau'!$L$226:$L$256,'Fourniture de Bureau'!$D$226:$D$256,A27)</f>
        <v>0</v>
      </c>
      <c r="V27" s="89"/>
      <c r="W27">
        <f>SUMIFS('Fourniture de Bureau'!$L$258:$L$288,'Fourniture de Bureau'!$D$258:$D$288,A27)</f>
        <v>0</v>
      </c>
      <c r="X27" s="89"/>
      <c r="Y27">
        <f>SUMIFS('Fourniture de Bureau'!$L$290:$L$320,'Fourniture de Bureau'!$D$290:$D$320,A27)</f>
        <v>0</v>
      </c>
      <c r="Z27" s="89"/>
      <c r="AA27">
        <f>SUMIFS('Fourniture de Bureau'!$L$322:$L$352,'Fourniture de Bureau'!$D$322:$D$352,A27)</f>
        <v>0</v>
      </c>
      <c r="AB27" s="89"/>
      <c r="AC27">
        <f>SUMIFS('Fourniture de Bureau'!$L$356:$L$386,'Fourniture de Bureau'!$D$356:$D$386,A27)</f>
        <v>0</v>
      </c>
      <c r="AE27" s="95">
        <f t="shared" si="0"/>
        <v>0</v>
      </c>
      <c r="AH27" s="95">
        <f t="shared" si="1"/>
        <v>0</v>
      </c>
    </row>
    <row r="28" spans="1:34">
      <c r="A28" s="25">
        <f>'Liste '!A28</f>
        <v>51945</v>
      </c>
      <c r="B28" t="str">
        <f>'Liste '!B28</f>
        <v>ALDA</v>
      </c>
      <c r="C28" t="str">
        <f>'Liste '!C28</f>
        <v>Boite de trombonnes par 100</v>
      </c>
      <c r="D28" s="14">
        <f>'Liste '!D28</f>
        <v>0.4</v>
      </c>
      <c r="E28" s="37" t="str">
        <f>'Liste '!E28</f>
        <v>T9</v>
      </c>
      <c r="F28" s="99"/>
      <c r="G28">
        <f>SUMIFS('Fourniture de Bureau'!$L$2:$L$32,'Fourniture de Bureau'!$D$2:$D$32,A28)</f>
        <v>0</v>
      </c>
      <c r="I28">
        <f>SUMIFS('Fourniture de Bureau'!$L$34:$L$64,'Fourniture de Bureau'!$D$34:$D$64,A28)</f>
        <v>0</v>
      </c>
      <c r="J28" s="89"/>
      <c r="K28">
        <f>SUMIFS('Fourniture de Bureau'!$L$66:$L$96,'Fourniture de Bureau'!$D$66:$D$96,A28)</f>
        <v>0</v>
      </c>
      <c r="L28" s="89"/>
      <c r="M28">
        <f>SUMIFS('Fourniture de Bureau'!$L$98:$L$128,'Fourniture de Bureau'!$D$98:$D$128,A28)</f>
        <v>0</v>
      </c>
      <c r="N28" s="89"/>
      <c r="O28">
        <f>SUMIFS('Fourniture de Bureau'!$L$130:$L$160,'Fourniture de Bureau'!$D$130:$D$160,A28)</f>
        <v>0</v>
      </c>
      <c r="P28" s="89"/>
      <c r="Q28">
        <f>SUMIFS('Fourniture de Bureau'!$L$162:$L$192,'Fourniture de Bureau'!$D$162:$D$192,A28)</f>
        <v>0</v>
      </c>
      <c r="R28" s="89"/>
      <c r="S28">
        <f>SUMIFS('Fourniture de Bureau'!$L$194:$L$224,'Fourniture de Bureau'!$D$194:$D$224,A28)</f>
        <v>0</v>
      </c>
      <c r="T28" s="89"/>
      <c r="U28">
        <f>SUMIFS('Fourniture de Bureau'!$L$226:$L$256,'Fourniture de Bureau'!$D$226:$D$256,A28)</f>
        <v>0</v>
      </c>
      <c r="V28" s="89"/>
      <c r="W28">
        <f>SUMIFS('Fourniture de Bureau'!$L$258:$L$288,'Fourniture de Bureau'!$D$258:$D$288,A28)</f>
        <v>0</v>
      </c>
      <c r="X28" s="89"/>
      <c r="Y28">
        <f>SUMIFS('Fourniture de Bureau'!$L$290:$L$320,'Fourniture de Bureau'!$D$290:$D$320,A28)</f>
        <v>0</v>
      </c>
      <c r="Z28" s="89"/>
      <c r="AA28">
        <f>SUMIFS('Fourniture de Bureau'!$L$322:$L$352,'Fourniture de Bureau'!$D$322:$D$352,A28)</f>
        <v>0</v>
      </c>
      <c r="AB28" s="89"/>
      <c r="AC28">
        <f>SUMIFS('Fourniture de Bureau'!$L$356:$L$386,'Fourniture de Bureau'!$D$356:$D$386,A28)</f>
        <v>0</v>
      </c>
      <c r="AE28" s="95">
        <f t="shared" si="0"/>
        <v>0</v>
      </c>
      <c r="AH28" s="95">
        <f t="shared" si="1"/>
        <v>0</v>
      </c>
    </row>
    <row r="29" spans="1:34">
      <c r="A29" s="25">
        <f>'Liste '!A29</f>
        <v>74373</v>
      </c>
      <c r="B29" t="str">
        <f>'Liste '!B29</f>
        <v>ALDA</v>
      </c>
      <c r="C29" t="str">
        <f>'Liste '!C29</f>
        <v xml:space="preserve">Boite de 100 Punaises </v>
      </c>
      <c r="D29" s="14">
        <f>'Liste '!D29</f>
        <v>0.86</v>
      </c>
      <c r="E29" s="37" t="str">
        <f>'Liste '!E29</f>
        <v>T9</v>
      </c>
      <c r="F29" s="99"/>
      <c r="G29">
        <f>SUMIFS('Fourniture de Bureau'!$L$2:$L$32,'Fourniture de Bureau'!$D$2:$D$32,A29)</f>
        <v>0</v>
      </c>
      <c r="I29">
        <f>SUMIFS('Fourniture de Bureau'!$L$34:$L$64,'Fourniture de Bureau'!$D$34:$D$64,A29)</f>
        <v>0</v>
      </c>
      <c r="J29" s="89"/>
      <c r="K29">
        <f>SUMIFS('Fourniture de Bureau'!$L$66:$L$96,'Fourniture de Bureau'!$D$66:$D$96,A29)</f>
        <v>0</v>
      </c>
      <c r="L29" s="89"/>
      <c r="M29">
        <f>SUMIFS('Fourniture de Bureau'!$L$98:$L$128,'Fourniture de Bureau'!$D$98:$D$128,A29)</f>
        <v>0</v>
      </c>
      <c r="N29" s="89"/>
      <c r="O29">
        <f>SUMIFS('Fourniture de Bureau'!$L$130:$L$160,'Fourniture de Bureau'!$D$130:$D$160,A29)</f>
        <v>0</v>
      </c>
      <c r="P29" s="89"/>
      <c r="Q29">
        <f>SUMIFS('Fourniture de Bureau'!$L$162:$L$192,'Fourniture de Bureau'!$D$162:$D$192,A29)</f>
        <v>0</v>
      </c>
      <c r="R29" s="89"/>
      <c r="S29">
        <f>SUMIFS('Fourniture de Bureau'!$L$194:$L$224,'Fourniture de Bureau'!$D$194:$D$224,A29)</f>
        <v>0</v>
      </c>
      <c r="T29" s="89"/>
      <c r="U29">
        <f>SUMIFS('Fourniture de Bureau'!$L$226:$L$256,'Fourniture de Bureau'!$D$226:$D$256,A29)</f>
        <v>0</v>
      </c>
      <c r="V29" s="89"/>
      <c r="W29">
        <f>SUMIFS('Fourniture de Bureau'!$L$258:$L$288,'Fourniture de Bureau'!$D$258:$D$288,A29)</f>
        <v>0</v>
      </c>
      <c r="X29" s="89"/>
      <c r="Y29">
        <f>SUMIFS('Fourniture de Bureau'!$L$290:$L$320,'Fourniture de Bureau'!$D$290:$D$320,A29)</f>
        <v>0</v>
      </c>
      <c r="Z29" s="89"/>
      <c r="AA29">
        <f>SUMIFS('Fourniture de Bureau'!$L$322:$L$352,'Fourniture de Bureau'!$D$322:$D$352,A29)</f>
        <v>0</v>
      </c>
      <c r="AB29" s="89"/>
      <c r="AC29">
        <f>SUMIFS('Fourniture de Bureau'!$L$356:$L$386,'Fourniture de Bureau'!$D$356:$D$386,A29)</f>
        <v>0</v>
      </c>
      <c r="AE29" s="95">
        <f t="shared" si="0"/>
        <v>0</v>
      </c>
      <c r="AH29" s="95">
        <f t="shared" si="1"/>
        <v>0</v>
      </c>
    </row>
    <row r="30" spans="1:34">
      <c r="A30" s="25">
        <f>'Liste '!A30</f>
        <v>10186</v>
      </c>
      <c r="B30" t="str">
        <f>'Liste '!B30</f>
        <v>ALDA</v>
      </c>
      <c r="C30" t="str">
        <f>'Liste '!C30</f>
        <v>Boite de 10 Attaches croisées</v>
      </c>
      <c r="D30" s="14">
        <f>'Liste '!D30/10</f>
        <v>0.27400000000000002</v>
      </c>
      <c r="E30" s="37" t="str">
        <f>'Liste '!E30</f>
        <v>T9</v>
      </c>
      <c r="F30" s="99"/>
      <c r="G30">
        <f>SUMIFS('Fourniture de Bureau'!$L$2:$L$32,'Fourniture de Bureau'!$D$2:$D$32,A30)*10</f>
        <v>0</v>
      </c>
      <c r="I30">
        <f>SUMIFS('Fourniture de Bureau'!$L$34:$L$64,'Fourniture de Bureau'!$D$34:$D$64,A30)</f>
        <v>0</v>
      </c>
      <c r="J30" s="89"/>
      <c r="K30">
        <f>SUMIFS('Fourniture de Bureau'!$L$66:$L$96,'Fourniture de Bureau'!$D$66:$D$96,A30)</f>
        <v>0</v>
      </c>
      <c r="L30" s="89"/>
      <c r="M30">
        <f>SUMIFS('Fourniture de Bureau'!$L$98:$L$128,'Fourniture de Bureau'!$D$98:$D$128,A30)</f>
        <v>0</v>
      </c>
      <c r="N30" s="89"/>
      <c r="O30">
        <f>SUMIFS('Fourniture de Bureau'!$L$130:$L$160,'Fourniture de Bureau'!$D$130:$D$160,A30)</f>
        <v>0</v>
      </c>
      <c r="P30" s="89"/>
      <c r="Q30">
        <f>SUMIFS('Fourniture de Bureau'!$L$162:$L$192,'Fourniture de Bureau'!$D$162:$D$192,A30)</f>
        <v>0</v>
      </c>
      <c r="R30" s="89"/>
      <c r="S30">
        <f>SUMIFS('Fourniture de Bureau'!$L$194:$L$224,'Fourniture de Bureau'!$D$194:$D$224,A30)</f>
        <v>0</v>
      </c>
      <c r="T30" s="89"/>
      <c r="U30">
        <f>SUMIFS('Fourniture de Bureau'!$L$226:$L$256,'Fourniture de Bureau'!$D$226:$D$256,A30)</f>
        <v>0</v>
      </c>
      <c r="V30" s="89"/>
      <c r="W30">
        <f>SUMIFS('Fourniture de Bureau'!$L$258:$L$288,'Fourniture de Bureau'!$D$258:$D$288,A30)</f>
        <v>0</v>
      </c>
      <c r="X30" s="89"/>
      <c r="Y30">
        <f>SUMIFS('Fourniture de Bureau'!$L$290:$L$320,'Fourniture de Bureau'!$D$290:$D$320,A30)</f>
        <v>0</v>
      </c>
      <c r="Z30" s="89"/>
      <c r="AA30">
        <f>SUMIFS('Fourniture de Bureau'!$L$322:$L$352,'Fourniture de Bureau'!$D$322:$D$352,A30)</f>
        <v>0</v>
      </c>
      <c r="AB30" s="89"/>
      <c r="AC30">
        <f>SUMIFS('Fourniture de Bureau'!$L$356:$L$386,'Fourniture de Bureau'!$D$356:$D$386,A30)</f>
        <v>0</v>
      </c>
      <c r="AE30" s="95">
        <f t="shared" si="0"/>
        <v>0</v>
      </c>
      <c r="AH30" s="95">
        <f t="shared" si="1"/>
        <v>0</v>
      </c>
    </row>
    <row r="31" spans="1:34">
      <c r="A31" s="25">
        <f>'Liste '!A31</f>
        <v>18281</v>
      </c>
      <c r="B31" t="str">
        <f>'Liste '!B31</f>
        <v>ALDA</v>
      </c>
      <c r="C31" t="str">
        <f>'Liste '!C31</f>
        <v>Scotch invisible</v>
      </c>
      <c r="D31" s="14">
        <f>'Liste '!D31</f>
        <v>2.67</v>
      </c>
      <c r="E31" s="37" t="str">
        <f>'Liste '!E31</f>
        <v>T9</v>
      </c>
      <c r="F31" s="99"/>
      <c r="G31">
        <f>SUMIFS('Fourniture de Bureau'!$L$2:$L$32,'Fourniture de Bureau'!$D$2:$D$32,A31)</f>
        <v>0</v>
      </c>
      <c r="I31">
        <f>SUMIFS('Fourniture de Bureau'!$L$34:$L$64,'Fourniture de Bureau'!$D$34:$D$64,A31)</f>
        <v>0</v>
      </c>
      <c r="J31" s="89"/>
      <c r="K31">
        <f>SUMIFS('Fourniture de Bureau'!$L$66:$L$96,'Fourniture de Bureau'!$D$66:$D$96,A31)</f>
        <v>0</v>
      </c>
      <c r="L31" s="89"/>
      <c r="M31">
        <f>SUMIFS('Fourniture de Bureau'!$L$98:$L$128,'Fourniture de Bureau'!$D$98:$D$128,A31)</f>
        <v>0</v>
      </c>
      <c r="N31" s="89"/>
      <c r="O31">
        <f>SUMIFS('Fourniture de Bureau'!$L$130:$L$160,'Fourniture de Bureau'!$D$130:$D$160,A31)</f>
        <v>0</v>
      </c>
      <c r="P31" s="89"/>
      <c r="Q31">
        <f>SUMIFS('Fourniture de Bureau'!$L$162:$L$192,'Fourniture de Bureau'!$D$162:$D$192,A31)</f>
        <v>0</v>
      </c>
      <c r="R31" s="89"/>
      <c r="S31">
        <f>SUMIFS('Fourniture de Bureau'!$L$194:$L$224,'Fourniture de Bureau'!$D$194:$D$224,A31)</f>
        <v>0</v>
      </c>
      <c r="T31" s="89"/>
      <c r="U31">
        <f>SUMIFS('Fourniture de Bureau'!$L$226:$L$256,'Fourniture de Bureau'!$D$226:$D$256,A31)</f>
        <v>0</v>
      </c>
      <c r="V31" s="89"/>
      <c r="W31">
        <f>SUMIFS('Fourniture de Bureau'!$L$258:$L$288,'Fourniture de Bureau'!$D$258:$D$288,A31)</f>
        <v>0</v>
      </c>
      <c r="X31" s="89"/>
      <c r="Y31">
        <f>SUMIFS('Fourniture de Bureau'!$L$290:$L$320,'Fourniture de Bureau'!$D$290:$D$320,A31)</f>
        <v>0</v>
      </c>
      <c r="Z31" s="89"/>
      <c r="AA31">
        <f>SUMIFS('Fourniture de Bureau'!$L$322:$L$352,'Fourniture de Bureau'!$D$322:$D$352,A31)</f>
        <v>0</v>
      </c>
      <c r="AB31" s="89"/>
      <c r="AC31">
        <f>SUMIFS('Fourniture de Bureau'!$L$356:$L$386,'Fourniture de Bureau'!$D$356:$D$386,A31)</f>
        <v>0</v>
      </c>
      <c r="AE31" s="95">
        <f t="shared" si="0"/>
        <v>0</v>
      </c>
      <c r="AH31" s="95">
        <f t="shared" si="1"/>
        <v>0</v>
      </c>
    </row>
    <row r="32" spans="1:34">
      <c r="A32" s="25">
        <f>'Liste '!A32</f>
        <v>62853</v>
      </c>
      <c r="B32" t="str">
        <f>'Liste '!B32</f>
        <v>ALDA</v>
      </c>
      <c r="C32" t="str">
        <f>'Liste '!C32</f>
        <v>Scotch aimanté</v>
      </c>
      <c r="D32" s="14">
        <f>'Liste '!D32</f>
        <v>5.33</v>
      </c>
      <c r="E32" s="37" t="str">
        <f>'Liste '!E32</f>
        <v>T9</v>
      </c>
      <c r="F32" s="99"/>
      <c r="G32">
        <f>SUMIFS('Fourniture de Bureau'!$L$2:$L$32,'Fourniture de Bureau'!$D$2:$D$32,A32)</f>
        <v>0</v>
      </c>
      <c r="I32">
        <f>SUMIFS('Fourniture de Bureau'!$L$34:$L$64,'Fourniture de Bureau'!$D$34:$D$64,A32)</f>
        <v>0</v>
      </c>
      <c r="J32" s="89"/>
      <c r="K32">
        <f>SUMIFS('Fourniture de Bureau'!$L$66:$L$96,'Fourniture de Bureau'!$D$66:$D$96,A32)</f>
        <v>0</v>
      </c>
      <c r="L32" s="89"/>
      <c r="M32">
        <f>SUMIFS('Fourniture de Bureau'!$L$98:$L$128,'Fourniture de Bureau'!$D$98:$D$128,A32)</f>
        <v>0</v>
      </c>
      <c r="N32" s="89"/>
      <c r="O32">
        <f>SUMIFS('Fourniture de Bureau'!$L$130:$L$160,'Fourniture de Bureau'!$D$130:$D$160,A32)</f>
        <v>0</v>
      </c>
      <c r="P32" s="89"/>
      <c r="Q32">
        <f>SUMIFS('Fourniture de Bureau'!$L$162:$L$192,'Fourniture de Bureau'!$D$162:$D$192,A32)</f>
        <v>0</v>
      </c>
      <c r="R32" s="89"/>
      <c r="S32">
        <f>SUMIFS('Fourniture de Bureau'!$L$194:$L$224,'Fourniture de Bureau'!$D$194:$D$224,A32)</f>
        <v>0</v>
      </c>
      <c r="T32" s="89"/>
      <c r="U32">
        <f>SUMIFS('Fourniture de Bureau'!$L$226:$L$256,'Fourniture de Bureau'!$D$226:$D$256,A32)</f>
        <v>0</v>
      </c>
      <c r="V32" s="89"/>
      <c r="W32">
        <f>SUMIFS('Fourniture de Bureau'!$L$258:$L$288,'Fourniture de Bureau'!$D$258:$D$288,A32)</f>
        <v>0</v>
      </c>
      <c r="X32" s="89"/>
      <c r="Y32">
        <f>SUMIFS('Fourniture de Bureau'!$L$290:$L$320,'Fourniture de Bureau'!$D$290:$D$320,A32)</f>
        <v>0</v>
      </c>
      <c r="Z32" s="89"/>
      <c r="AA32">
        <f>SUMIFS('Fourniture de Bureau'!$L$322:$L$352,'Fourniture de Bureau'!$D$322:$D$352,A32)</f>
        <v>0</v>
      </c>
      <c r="AB32" s="89"/>
      <c r="AC32">
        <f>SUMIFS('Fourniture de Bureau'!$L$356:$L$386,'Fourniture de Bureau'!$D$356:$D$386,A32)</f>
        <v>0</v>
      </c>
      <c r="AE32" s="95">
        <f t="shared" si="0"/>
        <v>0</v>
      </c>
      <c r="AH32" s="95">
        <f t="shared" si="1"/>
        <v>0</v>
      </c>
    </row>
    <row r="33" spans="1:34">
      <c r="A33" s="25">
        <f>'Liste '!A33</f>
        <v>11460</v>
      </c>
      <c r="B33" t="str">
        <f>'Liste '!B33</f>
        <v>ALDA</v>
      </c>
      <c r="C33" t="str">
        <f>'Liste '!C33</f>
        <v>Glu</v>
      </c>
      <c r="D33" s="14">
        <f>'Liste '!D33</f>
        <v>4.34</v>
      </c>
      <c r="E33" s="37" t="str">
        <f>'Liste '!E33</f>
        <v>T9</v>
      </c>
      <c r="F33" s="99"/>
      <c r="G33">
        <f>SUMIFS('Fourniture de Bureau'!$L$2:$L$32,'Fourniture de Bureau'!$D$2:$D$32,A33)</f>
        <v>0</v>
      </c>
      <c r="I33">
        <f>SUMIFS('Fourniture de Bureau'!$L$34:$L$64,'Fourniture de Bureau'!$D$34:$D$64,A33)</f>
        <v>0</v>
      </c>
      <c r="J33" s="89"/>
      <c r="K33">
        <f>SUMIFS('Fourniture de Bureau'!$L$66:$L$96,'Fourniture de Bureau'!$D$66:$D$96,A33)</f>
        <v>0</v>
      </c>
      <c r="L33" s="89"/>
      <c r="M33">
        <f>SUMIFS('Fourniture de Bureau'!$L$98:$L$128,'Fourniture de Bureau'!$D$98:$D$128,A33)</f>
        <v>0</v>
      </c>
      <c r="N33" s="89"/>
      <c r="O33">
        <f>SUMIFS('Fourniture de Bureau'!$L$130:$L$160,'Fourniture de Bureau'!$D$130:$D$160,A33)</f>
        <v>0</v>
      </c>
      <c r="P33" s="89"/>
      <c r="Q33">
        <f>SUMIFS('Fourniture de Bureau'!$L$162:$L$192,'Fourniture de Bureau'!$D$162:$D$192,A33)</f>
        <v>0</v>
      </c>
      <c r="R33" s="89"/>
      <c r="S33">
        <f>SUMIFS('Fourniture de Bureau'!$L$194:$L$224,'Fourniture de Bureau'!$D$194:$D$224,A33)</f>
        <v>0</v>
      </c>
      <c r="T33" s="89"/>
      <c r="U33">
        <f>SUMIFS('Fourniture de Bureau'!$L$226:$L$256,'Fourniture de Bureau'!$D$226:$D$256,A33)</f>
        <v>0</v>
      </c>
      <c r="V33" s="89"/>
      <c r="W33">
        <f>SUMIFS('Fourniture de Bureau'!$L$258:$L$288,'Fourniture de Bureau'!$D$258:$D$288,A33)</f>
        <v>0</v>
      </c>
      <c r="X33" s="89"/>
      <c r="Y33">
        <f>SUMIFS('Fourniture de Bureau'!$L$290:$L$320,'Fourniture de Bureau'!$D$290:$D$320,A33)</f>
        <v>0</v>
      </c>
      <c r="Z33" s="89"/>
      <c r="AA33">
        <f>SUMIFS('Fourniture de Bureau'!$L$322:$L$352,'Fourniture de Bureau'!$D$322:$D$352,A33)</f>
        <v>0</v>
      </c>
      <c r="AB33" s="89"/>
      <c r="AC33">
        <f>SUMIFS('Fourniture de Bureau'!$L$356:$L$386,'Fourniture de Bureau'!$D$356:$D$386,A33)</f>
        <v>0</v>
      </c>
      <c r="AE33" s="95">
        <f t="shared" si="0"/>
        <v>0</v>
      </c>
      <c r="AH33" s="95">
        <f t="shared" si="1"/>
        <v>0</v>
      </c>
    </row>
    <row r="34" spans="1:34">
      <c r="A34" s="25">
        <f>'Liste '!A34</f>
        <v>79576</v>
      </c>
      <c r="B34" t="str">
        <f>'Liste '!B34</f>
        <v>ALDA</v>
      </c>
      <c r="C34" t="str">
        <f>'Liste '!C34</f>
        <v>Lot de 5 Tubes de colle</v>
      </c>
      <c r="D34" s="14">
        <f>'Liste '!D34/5</f>
        <v>0.86799999999999999</v>
      </c>
      <c r="E34" s="37" t="str">
        <f>'Liste '!E34</f>
        <v>T9</v>
      </c>
      <c r="F34" s="99"/>
      <c r="G34">
        <f>SUMIFS('Fourniture de Bureau'!$L$2:$L$32,'Fourniture de Bureau'!$D$2:$D$32,A34)</f>
        <v>0</v>
      </c>
      <c r="I34">
        <f>SUMIFS('Fourniture de Bureau'!$L$34:$L$64,'Fourniture de Bureau'!$D$34:$D$64,A34)</f>
        <v>0</v>
      </c>
      <c r="J34" s="89"/>
      <c r="K34">
        <f>SUMIFS('Fourniture de Bureau'!$L$66:$L$96,'Fourniture de Bureau'!$D$66:$D$96,A34)</f>
        <v>0</v>
      </c>
      <c r="L34" s="89"/>
      <c r="M34">
        <f>SUMIFS('Fourniture de Bureau'!$L$98:$L$128,'Fourniture de Bureau'!$D$98:$D$128,A34)</f>
        <v>0</v>
      </c>
      <c r="N34" s="89"/>
      <c r="O34">
        <f>SUMIFS('Fourniture de Bureau'!$L$130:$L$160,'Fourniture de Bureau'!$D$130:$D$160,A34)</f>
        <v>0</v>
      </c>
      <c r="P34" s="89"/>
      <c r="Q34">
        <f>SUMIFS('Fourniture de Bureau'!$L$162:$L$192,'Fourniture de Bureau'!$D$162:$D$192,A34)</f>
        <v>0</v>
      </c>
      <c r="R34" s="89"/>
      <c r="S34">
        <f>SUMIFS('Fourniture de Bureau'!$L$194:$L$224,'Fourniture de Bureau'!$D$194:$D$224,A34)</f>
        <v>0</v>
      </c>
      <c r="T34" s="89"/>
      <c r="U34">
        <f>SUMIFS('Fourniture de Bureau'!$L$226:$L$256,'Fourniture de Bureau'!$D$226:$D$256,A34)</f>
        <v>0</v>
      </c>
      <c r="V34" s="89"/>
      <c r="W34">
        <f>SUMIFS('Fourniture de Bureau'!$L$258:$L$288,'Fourniture de Bureau'!$D$258:$D$288,A34)</f>
        <v>0</v>
      </c>
      <c r="X34" s="89"/>
      <c r="Y34">
        <f>SUMIFS('Fourniture de Bureau'!$L$290:$L$320,'Fourniture de Bureau'!$D$290:$D$320,A34)</f>
        <v>0</v>
      </c>
      <c r="Z34" s="89"/>
      <c r="AA34">
        <f>SUMIFS('Fourniture de Bureau'!$L$322:$L$352,'Fourniture de Bureau'!$D$322:$D$352,A34)</f>
        <v>0</v>
      </c>
      <c r="AB34" s="89"/>
      <c r="AC34">
        <f>SUMIFS('Fourniture de Bureau'!$L$356:$L$386,'Fourniture de Bureau'!$D$356:$D$386,A34)</f>
        <v>0</v>
      </c>
      <c r="AE34" s="95">
        <f t="shared" ref="AE34:AE65" si="2">F34+((G34+I34+K34+M34+O34+Q34+S34+U34+W34+Y34+AA34+AC34)-(H34+J34+L34+N34+P34+R34+T34+V34+X34+Z34+AB34+AD34))</f>
        <v>0</v>
      </c>
      <c r="AH34" s="95">
        <f t="shared" ref="AH34:AH65" si="3">(AF34-AG34)-AE34</f>
        <v>0</v>
      </c>
    </row>
    <row r="35" spans="1:34">
      <c r="A35" s="25">
        <f>'Liste '!A35</f>
        <v>54518</v>
      </c>
      <c r="B35" t="str">
        <f>'Liste '!B35</f>
        <v>ALDA</v>
      </c>
      <c r="C35" t="str">
        <f>'Liste '!C35</f>
        <v>Lot de 12 Post it jaune 76x76mm</v>
      </c>
      <c r="D35" s="14">
        <f>'Liste '!D35/12</f>
        <v>1.7149999999999999</v>
      </c>
      <c r="E35" s="37" t="str">
        <f>'Liste '!E35</f>
        <v>T9</v>
      </c>
      <c r="F35" s="99"/>
      <c r="G35">
        <f>SUMIFS('Fourniture de Bureau'!$L$2:$L$32,'Fourniture de Bureau'!$D$2:$D$32,A35)*12</f>
        <v>0</v>
      </c>
      <c r="I35">
        <f>SUMIFS('Fourniture de Bureau'!$L$34:$L$64,'Fourniture de Bureau'!$D$34:$D$64,A35)</f>
        <v>0</v>
      </c>
      <c r="J35" s="89"/>
      <c r="K35">
        <f>SUMIFS('Fourniture de Bureau'!$L$66:$L$96,'Fourniture de Bureau'!$D$66:$D$96,A35)</f>
        <v>0</v>
      </c>
      <c r="L35" s="89"/>
      <c r="M35">
        <f>SUMIFS('Fourniture de Bureau'!$L$98:$L$128,'Fourniture de Bureau'!$D$98:$D$128,A35)</f>
        <v>0</v>
      </c>
      <c r="N35" s="89"/>
      <c r="O35">
        <f>SUMIFS('Fourniture de Bureau'!$L$130:$L$160,'Fourniture de Bureau'!$D$130:$D$160,A35)</f>
        <v>0</v>
      </c>
      <c r="P35" s="89"/>
      <c r="Q35">
        <f>SUMIFS('Fourniture de Bureau'!$L$162:$L$192,'Fourniture de Bureau'!$D$162:$D$192,A35)</f>
        <v>0</v>
      </c>
      <c r="R35" s="89"/>
      <c r="S35">
        <f>SUMIFS('Fourniture de Bureau'!$L$194:$L$224,'Fourniture de Bureau'!$D$194:$D$224,A35)</f>
        <v>0</v>
      </c>
      <c r="T35" s="89"/>
      <c r="U35">
        <f>SUMIFS('Fourniture de Bureau'!$L$226:$L$256,'Fourniture de Bureau'!$D$226:$D$256,A35)</f>
        <v>0</v>
      </c>
      <c r="V35" s="89"/>
      <c r="W35">
        <f>SUMIFS('Fourniture de Bureau'!$L$258:$L$288,'Fourniture de Bureau'!$D$258:$D$288,A35)</f>
        <v>0</v>
      </c>
      <c r="X35" s="89"/>
      <c r="Y35">
        <f>SUMIFS('Fourniture de Bureau'!$L$290:$L$320,'Fourniture de Bureau'!$D$290:$D$320,A35)</f>
        <v>0</v>
      </c>
      <c r="Z35" s="89"/>
      <c r="AA35">
        <f>SUMIFS('Fourniture de Bureau'!$L$322:$L$352,'Fourniture de Bureau'!$D$322:$D$352,A35)</f>
        <v>0</v>
      </c>
      <c r="AB35" s="89"/>
      <c r="AC35">
        <f>SUMIFS('Fourniture de Bureau'!$L$356:$L$386,'Fourniture de Bureau'!$D$356:$D$386,A35)</f>
        <v>0</v>
      </c>
      <c r="AE35" s="95">
        <f t="shared" si="2"/>
        <v>0</v>
      </c>
      <c r="AH35" s="95">
        <f t="shared" si="3"/>
        <v>0</v>
      </c>
    </row>
    <row r="36" spans="1:34">
      <c r="A36" s="25">
        <f>'Liste '!A36</f>
        <v>54517</v>
      </c>
      <c r="B36" t="str">
        <f>'Liste '!B36</f>
        <v>ALDA</v>
      </c>
      <c r="C36" t="str">
        <f>'Liste '!C36</f>
        <v>Lot de 12 Post it jaune 127,76mm</v>
      </c>
      <c r="D36" s="14">
        <f>'Liste '!D36/12</f>
        <v>2.1516666666666668</v>
      </c>
      <c r="E36" s="37" t="str">
        <f>'Liste '!E36</f>
        <v>T9</v>
      </c>
      <c r="F36" s="99"/>
      <c r="G36">
        <f>SUMIFS('Fourniture de Bureau'!$L$2:$L$32,'Fourniture de Bureau'!$D$2:$D$32,A36)*12</f>
        <v>0</v>
      </c>
      <c r="I36">
        <f>SUMIFS('Fourniture de Bureau'!$L$34:$L$64,'Fourniture de Bureau'!$D$34:$D$64,A36)</f>
        <v>0</v>
      </c>
      <c r="J36" s="89"/>
      <c r="K36">
        <f>SUMIFS('Fourniture de Bureau'!$L$66:$L$96,'Fourniture de Bureau'!$D$66:$D$96,A36)</f>
        <v>0</v>
      </c>
      <c r="L36" s="89"/>
      <c r="M36">
        <f>SUMIFS('Fourniture de Bureau'!$L$98:$L$128,'Fourniture de Bureau'!$D$98:$D$128,A36)</f>
        <v>0</v>
      </c>
      <c r="N36" s="89"/>
      <c r="O36">
        <f>SUMIFS('Fourniture de Bureau'!$L$130:$L$160,'Fourniture de Bureau'!$D$130:$D$160,A36)</f>
        <v>0</v>
      </c>
      <c r="P36" s="89"/>
      <c r="Q36">
        <f>SUMIFS('Fourniture de Bureau'!$L$162:$L$192,'Fourniture de Bureau'!$D$162:$D$192,A36)</f>
        <v>0</v>
      </c>
      <c r="R36" s="89"/>
      <c r="S36">
        <f>SUMIFS('Fourniture de Bureau'!$L$194:$L$224,'Fourniture de Bureau'!$D$194:$D$224,A36)</f>
        <v>0</v>
      </c>
      <c r="T36" s="89"/>
      <c r="U36">
        <f>SUMIFS('Fourniture de Bureau'!$L$226:$L$256,'Fourniture de Bureau'!$D$226:$D$256,A36)</f>
        <v>0</v>
      </c>
      <c r="V36" s="89"/>
      <c r="W36">
        <f>SUMIFS('Fourniture de Bureau'!$L$258:$L$288,'Fourniture de Bureau'!$D$258:$D$288,A36)</f>
        <v>0</v>
      </c>
      <c r="X36" s="89"/>
      <c r="Y36">
        <f>SUMIFS('Fourniture de Bureau'!$L$290:$L$320,'Fourniture de Bureau'!$D$290:$D$320,A36)</f>
        <v>0</v>
      </c>
      <c r="Z36" s="89"/>
      <c r="AA36">
        <f>SUMIFS('Fourniture de Bureau'!$L$322:$L$352,'Fourniture de Bureau'!$D$322:$D$352,A36)</f>
        <v>0</v>
      </c>
      <c r="AB36" s="89"/>
      <c r="AC36">
        <f>SUMIFS('Fourniture de Bureau'!$L$356:$L$386,'Fourniture de Bureau'!$D$356:$D$386,A36)</f>
        <v>0</v>
      </c>
      <c r="AE36" s="95">
        <f t="shared" si="2"/>
        <v>0</v>
      </c>
      <c r="AH36" s="95">
        <f t="shared" si="3"/>
        <v>0</v>
      </c>
    </row>
    <row r="37" spans="1:34">
      <c r="A37" s="25">
        <f>'Liste '!A37</f>
        <v>64733</v>
      </c>
      <c r="B37" t="str">
        <f>'Liste '!B37</f>
        <v>ALDA</v>
      </c>
      <c r="C37" t="str">
        <f>'Liste '!C37</f>
        <v>Post it index</v>
      </c>
      <c r="D37" s="14">
        <f>'Liste '!D37</f>
        <v>8.5299999999999994</v>
      </c>
      <c r="E37" s="37" t="str">
        <f>'Liste '!E37</f>
        <v>T9</v>
      </c>
      <c r="F37" s="99"/>
      <c r="G37">
        <f>SUMIFS('Fourniture de Bureau'!$L$2:$L$32,'Fourniture de Bureau'!$D$2:$D$32,A37)</f>
        <v>0</v>
      </c>
      <c r="I37">
        <f>SUMIFS('Fourniture de Bureau'!$L$34:$L$64,'Fourniture de Bureau'!$D$34:$D$64,A37)</f>
        <v>0</v>
      </c>
      <c r="J37" s="89"/>
      <c r="K37">
        <f>SUMIFS('Fourniture de Bureau'!$L$66:$L$96,'Fourniture de Bureau'!$D$66:$D$96,A37)</f>
        <v>0</v>
      </c>
      <c r="L37" s="89"/>
      <c r="M37">
        <f>SUMIFS('Fourniture de Bureau'!$L$98:$L$128,'Fourniture de Bureau'!$D$98:$D$128,A37)</f>
        <v>0</v>
      </c>
      <c r="N37" s="89"/>
      <c r="O37">
        <f>SUMIFS('Fourniture de Bureau'!$L$130:$L$160,'Fourniture de Bureau'!$D$130:$D$160,A37)</f>
        <v>0</v>
      </c>
      <c r="P37" s="89"/>
      <c r="Q37">
        <f>SUMIFS('Fourniture de Bureau'!$L$162:$L$192,'Fourniture de Bureau'!$D$162:$D$192,A37)</f>
        <v>0</v>
      </c>
      <c r="R37" s="89"/>
      <c r="S37">
        <f>SUMIFS('Fourniture de Bureau'!$L$194:$L$224,'Fourniture de Bureau'!$D$194:$D$224,A37)</f>
        <v>0</v>
      </c>
      <c r="T37" s="89"/>
      <c r="U37">
        <f>SUMIFS('Fourniture de Bureau'!$L$226:$L$256,'Fourniture de Bureau'!$D$226:$D$256,A37)</f>
        <v>0</v>
      </c>
      <c r="V37" s="89"/>
      <c r="W37">
        <f>SUMIFS('Fourniture de Bureau'!$L$258:$L$288,'Fourniture de Bureau'!$D$258:$D$288,A37)</f>
        <v>0</v>
      </c>
      <c r="X37" s="89"/>
      <c r="Y37">
        <f>SUMIFS('Fourniture de Bureau'!$L$290:$L$320,'Fourniture de Bureau'!$D$290:$D$320,A37)</f>
        <v>0</v>
      </c>
      <c r="Z37" s="89"/>
      <c r="AA37">
        <f>SUMIFS('Fourniture de Bureau'!$L$322:$L$352,'Fourniture de Bureau'!$D$322:$D$352,A37)</f>
        <v>0</v>
      </c>
      <c r="AB37" s="89"/>
      <c r="AC37">
        <f>SUMIFS('Fourniture de Bureau'!$L$356:$L$386,'Fourniture de Bureau'!$D$356:$D$386,A37)</f>
        <v>0</v>
      </c>
      <c r="AE37" s="95">
        <f t="shared" si="2"/>
        <v>0</v>
      </c>
      <c r="AH37" s="95">
        <f t="shared" si="3"/>
        <v>0</v>
      </c>
    </row>
    <row r="38" spans="1:34">
      <c r="A38" s="25">
        <f>'Liste '!A38</f>
        <v>29675</v>
      </c>
      <c r="B38" t="str">
        <f>'Liste '!B38</f>
        <v>ALDA</v>
      </c>
      <c r="C38" t="str">
        <f>'Liste '!C38</f>
        <v>Lot de 24 Post it de couleurs 76x76mm</v>
      </c>
      <c r="D38" s="14">
        <f>'Liste '!D38</f>
        <v>37.770000000000003</v>
      </c>
      <c r="E38" s="37" t="str">
        <f>'Liste '!E38</f>
        <v>T9</v>
      </c>
      <c r="F38" s="99"/>
      <c r="G38">
        <f>SUMIFS('Fourniture de Bureau'!$L$2:$L$32,'Fourniture de Bureau'!$D$2:$D$32,A38)*24</f>
        <v>0</v>
      </c>
      <c r="I38">
        <f>SUMIFS('Fourniture de Bureau'!$L$34:$L$64,'Fourniture de Bureau'!$D$34:$D$64,A38)</f>
        <v>0</v>
      </c>
      <c r="J38" s="89"/>
      <c r="K38">
        <f>SUMIFS('Fourniture de Bureau'!$L$66:$L$96,'Fourniture de Bureau'!$D$66:$D$96,A38)</f>
        <v>0</v>
      </c>
      <c r="L38" s="89"/>
      <c r="M38">
        <f>SUMIFS('Fourniture de Bureau'!$L$98:$L$128,'Fourniture de Bureau'!$D$98:$D$128,A38)</f>
        <v>0</v>
      </c>
      <c r="N38" s="89"/>
      <c r="O38">
        <f>SUMIFS('Fourniture de Bureau'!$L$130:$L$160,'Fourniture de Bureau'!$D$130:$D$160,A38)</f>
        <v>0</v>
      </c>
      <c r="P38" s="89"/>
      <c r="Q38">
        <f>SUMIFS('Fourniture de Bureau'!$L$162:$L$192,'Fourniture de Bureau'!$D$162:$D$192,A38)</f>
        <v>0</v>
      </c>
      <c r="R38" s="89"/>
      <c r="S38">
        <f>SUMIFS('Fourniture de Bureau'!$L$194:$L$224,'Fourniture de Bureau'!$D$194:$D$224,A38)</f>
        <v>0</v>
      </c>
      <c r="T38" s="89"/>
      <c r="U38">
        <f>SUMIFS('Fourniture de Bureau'!$L$226:$L$256,'Fourniture de Bureau'!$D$226:$D$256,A38)</f>
        <v>0</v>
      </c>
      <c r="V38" s="89"/>
      <c r="W38">
        <f>SUMIFS('Fourniture de Bureau'!$L$258:$L$288,'Fourniture de Bureau'!$D$258:$D$288,A38)</f>
        <v>0</v>
      </c>
      <c r="X38" s="89"/>
      <c r="Y38">
        <f>SUMIFS('Fourniture de Bureau'!$L$290:$L$320,'Fourniture de Bureau'!$D$290:$D$320,A38)</f>
        <v>0</v>
      </c>
      <c r="Z38" s="89"/>
      <c r="AA38">
        <f>SUMIFS('Fourniture de Bureau'!$L$322:$L$352,'Fourniture de Bureau'!$D$322:$D$352,A38)</f>
        <v>0</v>
      </c>
      <c r="AB38" s="89"/>
      <c r="AC38">
        <f>SUMIFS('Fourniture de Bureau'!$L$356:$L$386,'Fourniture de Bureau'!$D$356:$D$386,A38)</f>
        <v>0</v>
      </c>
      <c r="AE38" s="95">
        <f t="shared" si="2"/>
        <v>0</v>
      </c>
      <c r="AH38" s="95">
        <f t="shared" si="3"/>
        <v>0</v>
      </c>
    </row>
    <row r="39" spans="1:34">
      <c r="A39" s="25" t="str">
        <f>'Liste '!A39</f>
        <v>05746</v>
      </c>
      <c r="B39" t="str">
        <f>'Liste '!B39</f>
        <v>ALDA</v>
      </c>
      <c r="C39" t="str">
        <f>'Liste '!C39</f>
        <v>Post it de couleurs pastel 76x76mm</v>
      </c>
      <c r="D39" s="14">
        <f>'Liste '!D39/24</f>
        <v>0.52375000000000005</v>
      </c>
      <c r="E39" s="37" t="str">
        <f>'Liste '!E39</f>
        <v>T9</v>
      </c>
      <c r="F39" s="99"/>
      <c r="G39">
        <f>SUMIFS('Fourniture de Bureau'!$L$2:$L$32,'Fourniture de Bureau'!$D$2:$D$32,A39)</f>
        <v>0</v>
      </c>
      <c r="I39">
        <f>SUMIFS('Fourniture de Bureau'!$L$34:$L$64,'Fourniture de Bureau'!$D$34:$D$64,A39)</f>
        <v>0</v>
      </c>
      <c r="J39" s="89"/>
      <c r="K39">
        <f>SUMIFS('Fourniture de Bureau'!$L$66:$L$96,'Fourniture de Bureau'!$D$66:$D$96,A39)</f>
        <v>0</v>
      </c>
      <c r="L39" s="89"/>
      <c r="M39">
        <f>SUMIFS('Fourniture de Bureau'!$L$98:$L$128,'Fourniture de Bureau'!$D$98:$D$128,A39)</f>
        <v>0</v>
      </c>
      <c r="N39" s="89"/>
      <c r="O39">
        <f>SUMIFS('Fourniture de Bureau'!$L$130:$L$160,'Fourniture de Bureau'!$D$130:$D$160,A39)</f>
        <v>0</v>
      </c>
      <c r="P39" s="89"/>
      <c r="Q39">
        <f>SUMIFS('Fourniture de Bureau'!$L$162:$L$192,'Fourniture de Bureau'!$D$162:$D$192,A39)</f>
        <v>0</v>
      </c>
      <c r="R39" s="89"/>
      <c r="S39">
        <f>SUMIFS('Fourniture de Bureau'!$L$194:$L$224,'Fourniture de Bureau'!$D$194:$D$224,A39)</f>
        <v>0</v>
      </c>
      <c r="T39" s="89"/>
      <c r="U39">
        <f>SUMIFS('Fourniture de Bureau'!$L$226:$L$256,'Fourniture de Bureau'!$D$226:$D$256,A39)</f>
        <v>0</v>
      </c>
      <c r="V39" s="89"/>
      <c r="W39">
        <f>SUMIFS('Fourniture de Bureau'!$L$258:$L$288,'Fourniture de Bureau'!$D$258:$D$288,A39)</f>
        <v>0</v>
      </c>
      <c r="X39" s="89"/>
      <c r="Y39">
        <f>SUMIFS('Fourniture de Bureau'!$L$290:$L$320,'Fourniture de Bureau'!$D$290:$D$320,A39)</f>
        <v>0</v>
      </c>
      <c r="Z39" s="89"/>
      <c r="AA39">
        <f>SUMIFS('Fourniture de Bureau'!$L$322:$L$352,'Fourniture de Bureau'!$D$322:$D$352,A39)</f>
        <v>0</v>
      </c>
      <c r="AB39" s="89"/>
      <c r="AC39">
        <f>SUMIFS('Fourniture de Bureau'!$L$356:$L$386,'Fourniture de Bureau'!$D$356:$D$386,A39)</f>
        <v>0</v>
      </c>
      <c r="AE39" s="95">
        <f t="shared" si="2"/>
        <v>0</v>
      </c>
      <c r="AH39" s="95">
        <f t="shared" si="3"/>
        <v>0</v>
      </c>
    </row>
    <row r="40" spans="1:34">
      <c r="A40" s="25">
        <f>'Liste '!A40</f>
        <v>209610</v>
      </c>
      <c r="B40" t="str">
        <f>'Liste '!B40</f>
        <v>Legallais</v>
      </c>
      <c r="C40" t="str">
        <f>'Liste '!C40</f>
        <v>Cutter 2872</v>
      </c>
      <c r="D40" s="14">
        <f>'Liste '!D40</f>
        <v>14.22</v>
      </c>
      <c r="E40" s="37" t="str">
        <f>'Liste '!E40</f>
        <v>T9</v>
      </c>
      <c r="F40" s="99"/>
      <c r="G40">
        <f>SUMIFS('Fourniture de Bureau'!$L$2:$L$32,'Fourniture de Bureau'!$D$2:$D$32,A40)</f>
        <v>0</v>
      </c>
      <c r="I40">
        <f>SUMIFS('Fourniture de Bureau'!$L$34:$L$64,'Fourniture de Bureau'!$D$34:$D$64,A40)</f>
        <v>0</v>
      </c>
      <c r="J40" s="89"/>
      <c r="K40">
        <f>SUMIFS('Fourniture de Bureau'!$L$66:$L$96,'Fourniture de Bureau'!$D$66:$D$96,A40)</f>
        <v>0</v>
      </c>
      <c r="L40" s="89"/>
      <c r="M40">
        <f>SUMIFS('Fourniture de Bureau'!$L$98:$L$128,'Fourniture de Bureau'!$D$98:$D$128,A40)</f>
        <v>0</v>
      </c>
      <c r="N40" s="89"/>
      <c r="O40">
        <f>SUMIFS('Fourniture de Bureau'!$L$130:$L$160,'Fourniture de Bureau'!$D$130:$D$160,A40)</f>
        <v>0</v>
      </c>
      <c r="P40" s="89"/>
      <c r="Q40">
        <f>SUMIFS('Fourniture de Bureau'!$L$162:$L$192,'Fourniture de Bureau'!$D$162:$D$192,A40)</f>
        <v>0</v>
      </c>
      <c r="R40" s="89"/>
      <c r="S40">
        <f>SUMIFS('Fourniture de Bureau'!$L$194:$L$224,'Fourniture de Bureau'!$D$194:$D$224,A40)</f>
        <v>0</v>
      </c>
      <c r="T40" s="89"/>
      <c r="U40">
        <f>SUMIFS('Fourniture de Bureau'!$L$226:$L$256,'Fourniture de Bureau'!$D$226:$D$256,A40)</f>
        <v>0</v>
      </c>
      <c r="V40" s="89"/>
      <c r="W40">
        <f>SUMIFS('Fourniture de Bureau'!$L$258:$L$288,'Fourniture de Bureau'!$D$258:$D$288,A40)</f>
        <v>0</v>
      </c>
      <c r="X40" s="89"/>
      <c r="Y40">
        <f>SUMIFS('Fourniture de Bureau'!$L$290:$L$320,'Fourniture de Bureau'!$D$290:$D$320,A40)</f>
        <v>0</v>
      </c>
      <c r="Z40" s="89"/>
      <c r="AA40">
        <f>SUMIFS('Fourniture de Bureau'!$L$322:$L$352,'Fourniture de Bureau'!$D$322:$D$352,A40)</f>
        <v>0</v>
      </c>
      <c r="AB40" s="89"/>
      <c r="AC40">
        <f>SUMIFS('Fourniture de Bureau'!$L$356:$L$386,'Fourniture de Bureau'!$D$356:$D$386,A40)</f>
        <v>0</v>
      </c>
      <c r="AE40" s="95">
        <f t="shared" si="2"/>
        <v>0</v>
      </c>
      <c r="AH40" s="95">
        <f t="shared" si="3"/>
        <v>0</v>
      </c>
    </row>
    <row r="41" spans="1:34">
      <c r="A41" s="25">
        <f>'Liste '!A41</f>
        <v>217716</v>
      </c>
      <c r="B41" t="str">
        <f>'Liste '!B41</f>
        <v>Legallais</v>
      </c>
      <c r="C41" t="str">
        <f>'Liste '!C41</f>
        <v>Recharge lames de cutter 2872</v>
      </c>
      <c r="D41" s="14">
        <f>'Liste '!D41</f>
        <v>4.1500000000000004</v>
      </c>
      <c r="E41" s="37" t="str">
        <f>'Liste '!E41</f>
        <v>T9</v>
      </c>
      <c r="F41" s="99"/>
      <c r="G41">
        <f>SUMIFS('Fourniture de Bureau'!$L$2:$L$32,'Fourniture de Bureau'!$D$2:$D$32,A41)</f>
        <v>0</v>
      </c>
      <c r="I41">
        <f>SUMIFS('Fourniture de Bureau'!$L$34:$L$64,'Fourniture de Bureau'!$D$34:$D$64,A41)</f>
        <v>0</v>
      </c>
      <c r="J41" s="89"/>
      <c r="K41">
        <f>SUMIFS('Fourniture de Bureau'!$L$66:$L$96,'Fourniture de Bureau'!$D$66:$D$96,A41)</f>
        <v>0</v>
      </c>
      <c r="L41" s="89"/>
      <c r="M41">
        <f>SUMIFS('Fourniture de Bureau'!$L$98:$L$128,'Fourniture de Bureau'!$D$98:$D$128,A41)</f>
        <v>0</v>
      </c>
      <c r="N41" s="89"/>
      <c r="O41">
        <f>SUMIFS('Fourniture de Bureau'!$L$130:$L$160,'Fourniture de Bureau'!$D$130:$D$160,A41)</f>
        <v>0</v>
      </c>
      <c r="P41" s="89"/>
      <c r="Q41">
        <f>SUMIFS('Fourniture de Bureau'!$L$162:$L$192,'Fourniture de Bureau'!$D$162:$D$192,A41)</f>
        <v>0</v>
      </c>
      <c r="R41" s="89"/>
      <c r="S41">
        <f>SUMIFS('Fourniture de Bureau'!$L$194:$L$224,'Fourniture de Bureau'!$D$194:$D$224,A41)</f>
        <v>0</v>
      </c>
      <c r="T41" s="89"/>
      <c r="U41">
        <f>SUMIFS('Fourniture de Bureau'!$L$226:$L$256,'Fourniture de Bureau'!$D$226:$D$256,A41)</f>
        <v>0</v>
      </c>
      <c r="V41" s="89"/>
      <c r="W41">
        <f>SUMIFS('Fourniture de Bureau'!$L$258:$L$288,'Fourniture de Bureau'!$D$258:$D$288,A41)</f>
        <v>0</v>
      </c>
      <c r="X41" s="89"/>
      <c r="Y41">
        <f>SUMIFS('Fourniture de Bureau'!$L$290:$L$320,'Fourniture de Bureau'!$D$290:$D$320,A41)</f>
        <v>0</v>
      </c>
      <c r="Z41" s="89"/>
      <c r="AA41">
        <f>SUMIFS('Fourniture de Bureau'!$L$322:$L$352,'Fourniture de Bureau'!$D$322:$D$352,A41)</f>
        <v>0</v>
      </c>
      <c r="AB41" s="89"/>
      <c r="AC41">
        <f>SUMIFS('Fourniture de Bureau'!$L$356:$L$386,'Fourniture de Bureau'!$D$356:$D$386,A41)</f>
        <v>0</v>
      </c>
      <c r="AE41" s="95">
        <f t="shared" si="2"/>
        <v>0</v>
      </c>
      <c r="AH41" s="95">
        <f t="shared" si="3"/>
        <v>0</v>
      </c>
    </row>
    <row r="42" spans="1:34">
      <c r="A42" s="25">
        <f>'Liste '!A42</f>
        <v>64190</v>
      </c>
      <c r="B42" t="str">
        <f>'Liste '!B42</f>
        <v>ALDA</v>
      </c>
      <c r="C42" t="str">
        <f>'Liste '!C42</f>
        <v>Ciseaux ambidextre 21cm</v>
      </c>
      <c r="D42" s="14">
        <f>'Liste '!D42</f>
        <v>2.25</v>
      </c>
      <c r="E42" s="37" t="str">
        <f>'Liste '!E42</f>
        <v>T9</v>
      </c>
      <c r="F42" s="99"/>
      <c r="G42">
        <f>SUMIFS('Fourniture de Bureau'!$L$2:$L$32,'Fourniture de Bureau'!$D$2:$D$32,A42)</f>
        <v>0</v>
      </c>
      <c r="I42">
        <f>SUMIFS('Fourniture de Bureau'!$L$34:$L$64,'Fourniture de Bureau'!$D$34:$D$64,A42)</f>
        <v>0</v>
      </c>
      <c r="J42" s="89"/>
      <c r="K42">
        <f>SUMIFS('Fourniture de Bureau'!$L$66:$L$96,'Fourniture de Bureau'!$D$66:$D$96,A42)</f>
        <v>0</v>
      </c>
      <c r="L42" s="89"/>
      <c r="M42">
        <f>SUMIFS('Fourniture de Bureau'!$L$98:$L$128,'Fourniture de Bureau'!$D$98:$D$128,A42)</f>
        <v>0</v>
      </c>
      <c r="N42" s="89"/>
      <c r="O42">
        <f>SUMIFS('Fourniture de Bureau'!$L$130:$L$160,'Fourniture de Bureau'!$D$130:$D$160,A42)</f>
        <v>0</v>
      </c>
      <c r="P42" s="89"/>
      <c r="Q42">
        <f>SUMIFS('Fourniture de Bureau'!$L$162:$L$192,'Fourniture de Bureau'!$D$162:$D$192,A42)</f>
        <v>0</v>
      </c>
      <c r="R42" s="89"/>
      <c r="S42">
        <f>SUMIFS('Fourniture de Bureau'!$L$194:$L$224,'Fourniture de Bureau'!$D$194:$D$224,A42)</f>
        <v>0</v>
      </c>
      <c r="T42" s="89"/>
      <c r="U42">
        <f>SUMIFS('Fourniture de Bureau'!$L$226:$L$256,'Fourniture de Bureau'!$D$226:$D$256,A42)</f>
        <v>0</v>
      </c>
      <c r="V42" s="89"/>
      <c r="W42">
        <f>SUMIFS('Fourniture de Bureau'!$L$258:$L$288,'Fourniture de Bureau'!$D$258:$D$288,A42)</f>
        <v>0</v>
      </c>
      <c r="X42" s="89"/>
      <c r="Y42">
        <f>SUMIFS('Fourniture de Bureau'!$L$290:$L$320,'Fourniture de Bureau'!$D$290:$D$320,A42)</f>
        <v>0</v>
      </c>
      <c r="Z42" s="89"/>
      <c r="AA42">
        <f>SUMIFS('Fourniture de Bureau'!$L$322:$L$352,'Fourniture de Bureau'!$D$322:$D$352,A42)</f>
        <v>0</v>
      </c>
      <c r="AB42" s="89"/>
      <c r="AC42">
        <f>SUMIFS('Fourniture de Bureau'!$L$356:$L$386,'Fourniture de Bureau'!$D$356:$D$386,A42)</f>
        <v>0</v>
      </c>
      <c r="AE42" s="95">
        <f t="shared" si="2"/>
        <v>0</v>
      </c>
      <c r="AH42" s="95">
        <f t="shared" si="3"/>
        <v>0</v>
      </c>
    </row>
    <row r="43" spans="1:34">
      <c r="A43" s="25">
        <f>'Liste '!A43</f>
        <v>11619</v>
      </c>
      <c r="B43" t="str">
        <f>'Liste '!B43</f>
        <v>ALDA</v>
      </c>
      <c r="C43" t="str">
        <f>'Liste '!C43</f>
        <v>Coupe papier</v>
      </c>
      <c r="D43" s="14">
        <f>'Liste '!D43</f>
        <v>1</v>
      </c>
      <c r="E43" s="37" t="str">
        <f>'Liste '!E43</f>
        <v>T9</v>
      </c>
      <c r="F43" s="99"/>
      <c r="G43">
        <f>SUMIFS('Fourniture de Bureau'!$L$2:$L$32,'Fourniture de Bureau'!$D$2:$D$32,A43)</f>
        <v>0</v>
      </c>
      <c r="I43">
        <f>SUMIFS('Fourniture de Bureau'!$L$34:$L$64,'Fourniture de Bureau'!$D$34:$D$64,A43)</f>
        <v>0</v>
      </c>
      <c r="J43" s="89"/>
      <c r="K43">
        <f>SUMIFS('Fourniture de Bureau'!$L$66:$L$96,'Fourniture de Bureau'!$D$66:$D$96,A43)</f>
        <v>0</v>
      </c>
      <c r="L43" s="89"/>
      <c r="M43">
        <f>SUMIFS('Fourniture de Bureau'!$L$98:$L$128,'Fourniture de Bureau'!$D$98:$D$128,A43)</f>
        <v>0</v>
      </c>
      <c r="N43" s="89"/>
      <c r="O43">
        <f>SUMIFS('Fourniture de Bureau'!$L$130:$L$160,'Fourniture de Bureau'!$D$130:$D$160,A43)</f>
        <v>0</v>
      </c>
      <c r="P43" s="89"/>
      <c r="Q43">
        <f>SUMIFS('Fourniture de Bureau'!$L$162:$L$192,'Fourniture de Bureau'!$D$162:$D$192,A43)</f>
        <v>0</v>
      </c>
      <c r="R43" s="89"/>
      <c r="S43">
        <f>SUMIFS('Fourniture de Bureau'!$L$194:$L$224,'Fourniture de Bureau'!$D$194:$D$224,A43)</f>
        <v>0</v>
      </c>
      <c r="T43" s="89"/>
      <c r="U43">
        <f>SUMIFS('Fourniture de Bureau'!$L$226:$L$256,'Fourniture de Bureau'!$D$226:$D$256,A43)</f>
        <v>0</v>
      </c>
      <c r="V43" s="89"/>
      <c r="W43">
        <f>SUMIFS('Fourniture de Bureau'!$L$258:$L$288,'Fourniture de Bureau'!$D$258:$D$288,A43)</f>
        <v>0</v>
      </c>
      <c r="X43" s="89"/>
      <c r="Y43">
        <f>SUMIFS('Fourniture de Bureau'!$L$290:$L$320,'Fourniture de Bureau'!$D$290:$D$320,A43)</f>
        <v>0</v>
      </c>
      <c r="Z43" s="89"/>
      <c r="AA43">
        <f>SUMIFS('Fourniture de Bureau'!$L$322:$L$352,'Fourniture de Bureau'!$D$322:$D$352,A43)</f>
        <v>0</v>
      </c>
      <c r="AB43" s="89"/>
      <c r="AC43">
        <f>SUMIFS('Fourniture de Bureau'!$L$356:$L$386,'Fourniture de Bureau'!$D$356:$D$386,A43)</f>
        <v>0</v>
      </c>
      <c r="AE43" s="95">
        <f t="shared" si="2"/>
        <v>0</v>
      </c>
      <c r="AH43" s="95">
        <f t="shared" si="3"/>
        <v>0</v>
      </c>
    </row>
    <row r="44" spans="1:34">
      <c r="A44" s="25">
        <f>'Liste '!A44</f>
        <v>86164</v>
      </c>
      <c r="B44" t="str">
        <f>'Liste '!B44</f>
        <v>ALDA</v>
      </c>
      <c r="C44" t="str">
        <f>'Liste '!C44</f>
        <v xml:space="preserve"> Pack de 10 Rubans Dymo 12mmx7m</v>
      </c>
      <c r="D44" s="14">
        <f>'Liste '!D44/10</f>
        <v>15.337999999999999</v>
      </c>
      <c r="E44" s="37" t="str">
        <f>'Liste '!E44</f>
        <v>T9</v>
      </c>
      <c r="F44" s="99"/>
      <c r="G44">
        <f>SUMIFS('Fourniture de Bureau'!$L$2:$L$32,'Fourniture de Bureau'!$D$2:$D$32,A44)*10</f>
        <v>0</v>
      </c>
      <c r="I44">
        <f>SUMIFS('Fourniture de Bureau'!$L$34:$L$64,'Fourniture de Bureau'!$D$34:$D$64,A44)</f>
        <v>0</v>
      </c>
      <c r="J44" s="89"/>
      <c r="K44">
        <f>SUMIFS('Fourniture de Bureau'!$L$66:$L$96,'Fourniture de Bureau'!$D$66:$D$96,A44)</f>
        <v>0</v>
      </c>
      <c r="L44" s="89"/>
      <c r="M44">
        <f>SUMIFS('Fourniture de Bureau'!$L$98:$L$128,'Fourniture de Bureau'!$D$98:$D$128,A44)</f>
        <v>0</v>
      </c>
      <c r="N44" s="89"/>
      <c r="O44">
        <f>SUMIFS('Fourniture de Bureau'!$L$130:$L$160,'Fourniture de Bureau'!$D$130:$D$160,A44)</f>
        <v>0</v>
      </c>
      <c r="P44" s="89"/>
      <c r="Q44">
        <f>SUMIFS('Fourniture de Bureau'!$L$162:$L$192,'Fourniture de Bureau'!$D$162:$D$192,A44)</f>
        <v>0</v>
      </c>
      <c r="R44" s="89"/>
      <c r="S44">
        <f>SUMIFS('Fourniture de Bureau'!$L$194:$L$224,'Fourniture de Bureau'!$D$194:$D$224,A44)</f>
        <v>0</v>
      </c>
      <c r="T44" s="89"/>
      <c r="U44">
        <f>SUMIFS('Fourniture de Bureau'!$L$226:$L$256,'Fourniture de Bureau'!$D$226:$D$256,A44)</f>
        <v>0</v>
      </c>
      <c r="V44" s="89"/>
      <c r="W44">
        <f>SUMIFS('Fourniture de Bureau'!$L$258:$L$288,'Fourniture de Bureau'!$D$258:$D$288,A44)</f>
        <v>0</v>
      </c>
      <c r="X44" s="89"/>
      <c r="Y44">
        <f>SUMIFS('Fourniture de Bureau'!$L$290:$L$320,'Fourniture de Bureau'!$D$290:$D$320,A44)</f>
        <v>0</v>
      </c>
      <c r="Z44" s="89"/>
      <c r="AA44">
        <f>SUMIFS('Fourniture de Bureau'!$L$322:$L$352,'Fourniture de Bureau'!$D$322:$D$352,A44)</f>
        <v>0</v>
      </c>
      <c r="AB44" s="89"/>
      <c r="AC44">
        <f>SUMIFS('Fourniture de Bureau'!$L$356:$L$386,'Fourniture de Bureau'!$D$356:$D$386,A44)</f>
        <v>0</v>
      </c>
      <c r="AE44" s="95">
        <f t="shared" si="2"/>
        <v>0</v>
      </c>
      <c r="AH44" s="95">
        <f t="shared" si="3"/>
        <v>0</v>
      </c>
    </row>
    <row r="45" spans="1:34">
      <c r="A45" s="25">
        <f>'Liste '!A45</f>
        <v>34713</v>
      </c>
      <c r="B45" t="str">
        <f>'Liste '!B45</f>
        <v>ALDA</v>
      </c>
      <c r="C45" t="str">
        <f>'Liste '!C45</f>
        <v>Ruban Dymo 9mmx7m</v>
      </c>
      <c r="D45" s="14">
        <f>'Liste '!D45</f>
        <v>16.61</v>
      </c>
      <c r="E45" s="37" t="str">
        <f>'Liste '!E45</f>
        <v>T9</v>
      </c>
      <c r="F45" s="99"/>
      <c r="G45">
        <f>SUMIFS('Fourniture de Bureau'!$L$2:$L$32,'Fourniture de Bureau'!$D$2:$D$32,A45)</f>
        <v>0</v>
      </c>
      <c r="I45">
        <f>SUMIFS('Fourniture de Bureau'!$L$34:$L$64,'Fourniture de Bureau'!$D$34:$D$64,A45)</f>
        <v>0</v>
      </c>
      <c r="J45" s="89"/>
      <c r="K45">
        <f>SUMIFS('Fourniture de Bureau'!$L$66:$L$96,'Fourniture de Bureau'!$D$66:$D$96,A45)</f>
        <v>0</v>
      </c>
      <c r="L45" s="89"/>
      <c r="M45">
        <f>SUMIFS('Fourniture de Bureau'!$L$98:$L$128,'Fourniture de Bureau'!$D$98:$D$128,A45)</f>
        <v>0</v>
      </c>
      <c r="N45" s="89"/>
      <c r="O45">
        <f>SUMIFS('Fourniture de Bureau'!$L$130:$L$160,'Fourniture de Bureau'!$D$130:$D$160,A45)</f>
        <v>0</v>
      </c>
      <c r="P45" s="89"/>
      <c r="Q45">
        <f>SUMIFS('Fourniture de Bureau'!$L$162:$L$192,'Fourniture de Bureau'!$D$162:$D$192,A45)</f>
        <v>0</v>
      </c>
      <c r="R45" s="89"/>
      <c r="S45">
        <f>SUMIFS('Fourniture de Bureau'!$L$194:$L$224,'Fourniture de Bureau'!$D$194:$D$224,A45)</f>
        <v>0</v>
      </c>
      <c r="T45" s="89"/>
      <c r="U45">
        <f>SUMIFS('Fourniture de Bureau'!$L$226:$L$256,'Fourniture de Bureau'!$D$226:$D$256,A45)</f>
        <v>0</v>
      </c>
      <c r="V45" s="89"/>
      <c r="W45">
        <f>SUMIFS('Fourniture de Bureau'!$L$258:$L$288,'Fourniture de Bureau'!$D$258:$D$288,A45)</f>
        <v>0</v>
      </c>
      <c r="X45" s="89"/>
      <c r="Y45">
        <f>SUMIFS('Fourniture de Bureau'!$L$290:$L$320,'Fourniture de Bureau'!$D$290:$D$320,A45)</f>
        <v>0</v>
      </c>
      <c r="Z45" s="89"/>
      <c r="AA45">
        <f>SUMIFS('Fourniture de Bureau'!$L$322:$L$352,'Fourniture de Bureau'!$D$322:$D$352,A45)</f>
        <v>0</v>
      </c>
      <c r="AB45" s="89"/>
      <c r="AC45">
        <f>SUMIFS('Fourniture de Bureau'!$L$356:$L$386,'Fourniture de Bureau'!$D$356:$D$386,A45)</f>
        <v>0</v>
      </c>
      <c r="AE45" s="95">
        <f t="shared" si="2"/>
        <v>0</v>
      </c>
      <c r="AH45" s="95">
        <f t="shared" si="3"/>
        <v>0</v>
      </c>
    </row>
    <row r="46" spans="1:34">
      <c r="A46" s="25" t="str">
        <f>'Liste '!A46</f>
        <v>10702</v>
      </c>
      <c r="B46" t="str">
        <f>'Liste '!B46</f>
        <v>ALDA</v>
      </c>
      <c r="C46" t="str">
        <f>'Liste '!C46</f>
        <v>Elastiques 100g 60mm</v>
      </c>
      <c r="D46" s="14">
        <f>'Liste '!D46</f>
        <v>0.95</v>
      </c>
      <c r="E46" s="37" t="str">
        <f>'Liste '!E46</f>
        <v>T9</v>
      </c>
      <c r="F46" s="99"/>
      <c r="G46">
        <f>SUMIFS('Fourniture de Bureau'!$L$2:$L$32,'Fourniture de Bureau'!$D$2:$D$32,A46)</f>
        <v>0</v>
      </c>
      <c r="I46">
        <f>SUMIFS('Fourniture de Bureau'!$L$34:$L$64,'Fourniture de Bureau'!$D$34:$D$64,A46)</f>
        <v>0</v>
      </c>
      <c r="J46" s="89"/>
      <c r="K46">
        <f>SUMIFS('Fourniture de Bureau'!$L$66:$L$96,'Fourniture de Bureau'!$D$66:$D$96,A46)</f>
        <v>0</v>
      </c>
      <c r="L46" s="89"/>
      <c r="M46">
        <f>SUMIFS('Fourniture de Bureau'!$L$98:$L$128,'Fourniture de Bureau'!$D$98:$D$128,A46)</f>
        <v>0</v>
      </c>
      <c r="N46" s="89"/>
      <c r="O46">
        <f>SUMIFS('Fourniture de Bureau'!$L$130:$L$160,'Fourniture de Bureau'!$D$130:$D$160,A46)</f>
        <v>0</v>
      </c>
      <c r="P46" s="89"/>
      <c r="Q46">
        <f>SUMIFS('Fourniture de Bureau'!$L$162:$L$192,'Fourniture de Bureau'!$D$162:$D$192,A46)</f>
        <v>0</v>
      </c>
      <c r="R46" s="89"/>
      <c r="S46">
        <f>SUMIFS('Fourniture de Bureau'!$L$194:$L$224,'Fourniture de Bureau'!$D$194:$D$224,A46)</f>
        <v>0</v>
      </c>
      <c r="T46" s="89"/>
      <c r="U46">
        <f>SUMIFS('Fourniture de Bureau'!$L$226:$L$256,'Fourniture de Bureau'!$D$226:$D$256,A46)</f>
        <v>0</v>
      </c>
      <c r="V46" s="89"/>
      <c r="W46">
        <f>SUMIFS('Fourniture de Bureau'!$L$258:$L$288,'Fourniture de Bureau'!$D$258:$D$288,A46)</f>
        <v>0</v>
      </c>
      <c r="X46" s="89"/>
      <c r="Y46">
        <f>SUMIFS('Fourniture de Bureau'!$L$290:$L$320,'Fourniture de Bureau'!$D$290:$D$320,A46)</f>
        <v>0</v>
      </c>
      <c r="Z46" s="89"/>
      <c r="AA46">
        <f>SUMIFS('Fourniture de Bureau'!$L$322:$L$352,'Fourniture de Bureau'!$D$322:$D$352,A46)</f>
        <v>0</v>
      </c>
      <c r="AB46" s="89"/>
      <c r="AC46">
        <f>SUMIFS('Fourniture de Bureau'!$L$356:$L$386,'Fourniture de Bureau'!$D$356:$D$386,A46)</f>
        <v>0</v>
      </c>
      <c r="AE46" s="95">
        <f t="shared" si="2"/>
        <v>0</v>
      </c>
      <c r="AH46" s="95">
        <f t="shared" si="3"/>
        <v>0</v>
      </c>
    </row>
    <row r="47" spans="1:34">
      <c r="A47" s="25" t="str">
        <f>'Liste '!A47</f>
        <v>10704</v>
      </c>
      <c r="B47" t="str">
        <f>'Liste '!B47</f>
        <v>ALDA</v>
      </c>
      <c r="C47" t="str">
        <f>'Liste '!C47</f>
        <v>Elastiques 100g 80mm</v>
      </c>
      <c r="D47" s="14">
        <f>'Liste '!D47</f>
        <v>0.95</v>
      </c>
      <c r="E47" s="37" t="str">
        <f>'Liste '!E47</f>
        <v>T9</v>
      </c>
      <c r="F47" s="99"/>
      <c r="G47">
        <f>SUMIFS('Fourniture de Bureau'!$L$2:$L$32,'Fourniture de Bureau'!$D$2:$D$32,A47)</f>
        <v>0</v>
      </c>
      <c r="I47">
        <f>SUMIFS('Fourniture de Bureau'!$L$34:$L$64,'Fourniture de Bureau'!$D$34:$D$64,A47)</f>
        <v>0</v>
      </c>
      <c r="J47" s="89"/>
      <c r="K47">
        <f>SUMIFS('Fourniture de Bureau'!$L$66:$L$96,'Fourniture de Bureau'!$D$66:$D$96,A47)</f>
        <v>0</v>
      </c>
      <c r="L47" s="89"/>
      <c r="M47">
        <f>SUMIFS('Fourniture de Bureau'!$L$98:$L$128,'Fourniture de Bureau'!$D$98:$D$128,A47)</f>
        <v>0</v>
      </c>
      <c r="N47" s="89"/>
      <c r="O47">
        <f>SUMIFS('Fourniture de Bureau'!$L$130:$L$160,'Fourniture de Bureau'!$D$130:$D$160,A47)</f>
        <v>0</v>
      </c>
      <c r="P47" s="89"/>
      <c r="Q47">
        <f>SUMIFS('Fourniture de Bureau'!$L$162:$L$192,'Fourniture de Bureau'!$D$162:$D$192,A47)</f>
        <v>0</v>
      </c>
      <c r="R47" s="89"/>
      <c r="S47">
        <f>SUMIFS('Fourniture de Bureau'!$L$194:$L$224,'Fourniture de Bureau'!$D$194:$D$224,A47)</f>
        <v>0</v>
      </c>
      <c r="T47" s="89"/>
      <c r="U47">
        <f>SUMIFS('Fourniture de Bureau'!$L$226:$L$256,'Fourniture de Bureau'!$D$226:$D$256,A47)</f>
        <v>0</v>
      </c>
      <c r="V47" s="89"/>
      <c r="W47">
        <f>SUMIFS('Fourniture de Bureau'!$L$258:$L$288,'Fourniture de Bureau'!$D$258:$D$288,A47)</f>
        <v>0</v>
      </c>
      <c r="X47" s="89"/>
      <c r="Y47">
        <f>SUMIFS('Fourniture de Bureau'!$L$290:$L$320,'Fourniture de Bureau'!$D$290:$D$320,A47)</f>
        <v>0</v>
      </c>
      <c r="Z47" s="89"/>
      <c r="AA47">
        <f>SUMIFS('Fourniture de Bureau'!$L$322:$L$352,'Fourniture de Bureau'!$D$322:$D$352,A47)</f>
        <v>0</v>
      </c>
      <c r="AB47" s="89"/>
      <c r="AC47">
        <f>SUMIFS('Fourniture de Bureau'!$L$356:$L$386,'Fourniture de Bureau'!$D$356:$D$386,A47)</f>
        <v>0</v>
      </c>
      <c r="AE47" s="95">
        <f t="shared" si="2"/>
        <v>0</v>
      </c>
      <c r="AH47" s="95">
        <f t="shared" si="3"/>
        <v>0</v>
      </c>
    </row>
    <row r="48" spans="1:34">
      <c r="A48" s="25" t="str">
        <f>'Liste '!A48</f>
        <v>10705</v>
      </c>
      <c r="B48" t="str">
        <f>'Liste '!B48</f>
        <v>ALDA</v>
      </c>
      <c r="C48" t="str">
        <f>'Liste '!C48</f>
        <v>Elastiques 100g 100mm</v>
      </c>
      <c r="D48" s="14">
        <f>'Liste '!D48</f>
        <v>0.95</v>
      </c>
      <c r="E48" s="37" t="str">
        <f>'Liste '!E48</f>
        <v>T9</v>
      </c>
      <c r="F48" s="99"/>
      <c r="G48">
        <f>SUMIFS('Fourniture de Bureau'!$L$2:$L$32,'Fourniture de Bureau'!$D$2:$D$32,A48)</f>
        <v>0</v>
      </c>
      <c r="I48">
        <f>SUMIFS('Fourniture de Bureau'!$L$34:$L$64,'Fourniture de Bureau'!$D$34:$D$64,A48)</f>
        <v>0</v>
      </c>
      <c r="J48" s="89"/>
      <c r="K48">
        <f>SUMIFS('Fourniture de Bureau'!$L$66:$L$96,'Fourniture de Bureau'!$D$66:$D$96,A48)</f>
        <v>0</v>
      </c>
      <c r="L48" s="89"/>
      <c r="M48">
        <f>SUMIFS('Fourniture de Bureau'!$L$98:$L$128,'Fourniture de Bureau'!$D$98:$D$128,A48)</f>
        <v>0</v>
      </c>
      <c r="N48" s="89"/>
      <c r="O48">
        <f>SUMIFS('Fourniture de Bureau'!$L$130:$L$160,'Fourniture de Bureau'!$D$130:$D$160,A48)</f>
        <v>0</v>
      </c>
      <c r="P48" s="89"/>
      <c r="Q48">
        <f>SUMIFS('Fourniture de Bureau'!$L$162:$L$192,'Fourniture de Bureau'!$D$162:$D$192,A48)</f>
        <v>0</v>
      </c>
      <c r="R48" s="89"/>
      <c r="S48">
        <f>SUMIFS('Fourniture de Bureau'!$L$194:$L$224,'Fourniture de Bureau'!$D$194:$D$224,A48)</f>
        <v>0</v>
      </c>
      <c r="T48" s="89"/>
      <c r="U48">
        <f>SUMIFS('Fourniture de Bureau'!$L$226:$L$256,'Fourniture de Bureau'!$D$226:$D$256,A48)</f>
        <v>0</v>
      </c>
      <c r="V48" s="89"/>
      <c r="W48">
        <f>SUMIFS('Fourniture de Bureau'!$L$258:$L$288,'Fourniture de Bureau'!$D$258:$D$288,A48)</f>
        <v>0</v>
      </c>
      <c r="X48" s="89"/>
      <c r="Y48">
        <f>SUMIFS('Fourniture de Bureau'!$L$290:$L$320,'Fourniture de Bureau'!$D$290:$D$320,A48)</f>
        <v>0</v>
      </c>
      <c r="Z48" s="89"/>
      <c r="AA48">
        <f>SUMIFS('Fourniture de Bureau'!$L$322:$L$352,'Fourniture de Bureau'!$D$322:$D$352,A48)</f>
        <v>0</v>
      </c>
      <c r="AB48" s="89"/>
      <c r="AC48">
        <f>SUMIFS('Fourniture de Bureau'!$L$356:$L$386,'Fourniture de Bureau'!$D$356:$D$386,A48)</f>
        <v>0</v>
      </c>
      <c r="AE48" s="95">
        <f t="shared" si="2"/>
        <v>0</v>
      </c>
      <c r="AH48" s="95">
        <f t="shared" si="3"/>
        <v>0</v>
      </c>
    </row>
    <row r="49" spans="1:34">
      <c r="A49" s="25" t="str">
        <f>'Liste '!A49</f>
        <v>10706</v>
      </c>
      <c r="B49" t="str">
        <f>'Liste '!B49</f>
        <v>ALDA</v>
      </c>
      <c r="C49" t="str">
        <f>'Liste '!C49</f>
        <v>Elastiques 100g 120mm</v>
      </c>
      <c r="D49" s="14">
        <f>'Liste '!D49</f>
        <v>0.95</v>
      </c>
      <c r="E49" s="37" t="str">
        <f>'Liste '!E49</f>
        <v>T9</v>
      </c>
      <c r="F49" s="99"/>
      <c r="G49">
        <f>SUMIFS('Fourniture de Bureau'!$L$2:$L$32,'Fourniture de Bureau'!$D$2:$D$32,A49)</f>
        <v>0</v>
      </c>
      <c r="I49">
        <f>SUMIFS('Fourniture de Bureau'!$L$34:$L$64,'Fourniture de Bureau'!$D$34:$D$64,A49)</f>
        <v>0</v>
      </c>
      <c r="J49" s="89"/>
      <c r="K49">
        <f>SUMIFS('Fourniture de Bureau'!$L$66:$L$96,'Fourniture de Bureau'!$D$66:$D$96,A49)</f>
        <v>0</v>
      </c>
      <c r="L49" s="89"/>
      <c r="M49">
        <f>SUMIFS('Fourniture de Bureau'!$L$98:$L$128,'Fourniture de Bureau'!$D$98:$D$128,A49)</f>
        <v>0</v>
      </c>
      <c r="N49" s="89"/>
      <c r="O49">
        <f>SUMIFS('Fourniture de Bureau'!$L$130:$L$160,'Fourniture de Bureau'!$D$130:$D$160,A49)</f>
        <v>0</v>
      </c>
      <c r="P49" s="89"/>
      <c r="Q49">
        <f>SUMIFS('Fourniture de Bureau'!$L$162:$L$192,'Fourniture de Bureau'!$D$162:$D$192,A49)</f>
        <v>0</v>
      </c>
      <c r="R49" s="89"/>
      <c r="S49">
        <f>SUMIFS('Fourniture de Bureau'!$L$194:$L$224,'Fourniture de Bureau'!$D$194:$D$224,A49)</f>
        <v>0</v>
      </c>
      <c r="T49" s="89"/>
      <c r="U49">
        <f>SUMIFS('Fourniture de Bureau'!$L$226:$L$256,'Fourniture de Bureau'!$D$226:$D$256,A49)</f>
        <v>0</v>
      </c>
      <c r="V49" s="89"/>
      <c r="W49">
        <f>SUMIFS('Fourniture de Bureau'!$L$258:$L$288,'Fourniture de Bureau'!$D$258:$D$288,A49)</f>
        <v>0</v>
      </c>
      <c r="X49" s="89"/>
      <c r="Y49">
        <f>SUMIFS('Fourniture de Bureau'!$L$290:$L$320,'Fourniture de Bureau'!$D$290:$D$320,A49)</f>
        <v>0</v>
      </c>
      <c r="Z49" s="89"/>
      <c r="AA49">
        <f>SUMIFS('Fourniture de Bureau'!$L$322:$L$352,'Fourniture de Bureau'!$D$322:$D$352,A49)</f>
        <v>0</v>
      </c>
      <c r="AB49" s="89"/>
      <c r="AC49">
        <f>SUMIFS('Fourniture de Bureau'!$L$356:$L$386,'Fourniture de Bureau'!$D$356:$D$386,A49)</f>
        <v>0</v>
      </c>
      <c r="AE49" s="95">
        <f t="shared" si="2"/>
        <v>0</v>
      </c>
      <c r="AH49" s="95">
        <f t="shared" si="3"/>
        <v>0</v>
      </c>
    </row>
    <row r="50" spans="1:34">
      <c r="A50" s="25" t="str">
        <f>'Liste '!A50</f>
        <v>10707</v>
      </c>
      <c r="B50" t="str">
        <f>'Liste '!B50</f>
        <v>ALDA</v>
      </c>
      <c r="C50" t="str">
        <f>'Liste '!C50</f>
        <v>Elastiques 100g 150mm</v>
      </c>
      <c r="D50" s="14">
        <f>'Liste '!D50</f>
        <v>0.95</v>
      </c>
      <c r="E50" s="37" t="str">
        <f>'Liste '!E50</f>
        <v>T9</v>
      </c>
      <c r="F50" s="99"/>
      <c r="G50">
        <f>SUMIFS('Fourniture de Bureau'!$L$2:$L$32,'Fourniture de Bureau'!$D$2:$D$32,A50)</f>
        <v>0</v>
      </c>
      <c r="I50">
        <f>SUMIFS('Fourniture de Bureau'!$L$34:$L$64,'Fourniture de Bureau'!$D$34:$D$64,A50)</f>
        <v>0</v>
      </c>
      <c r="J50" s="89"/>
      <c r="K50">
        <f>SUMIFS('Fourniture de Bureau'!$L$66:$L$96,'Fourniture de Bureau'!$D$66:$D$96,A50)</f>
        <v>0</v>
      </c>
      <c r="L50" s="89"/>
      <c r="M50">
        <f>SUMIFS('Fourniture de Bureau'!$L$98:$L$128,'Fourniture de Bureau'!$D$98:$D$128,A50)</f>
        <v>0</v>
      </c>
      <c r="N50" s="89"/>
      <c r="O50">
        <f>SUMIFS('Fourniture de Bureau'!$L$130:$L$160,'Fourniture de Bureau'!$D$130:$D$160,A50)</f>
        <v>0</v>
      </c>
      <c r="P50" s="89"/>
      <c r="Q50">
        <f>SUMIFS('Fourniture de Bureau'!$L$162:$L$192,'Fourniture de Bureau'!$D$162:$D$192,A50)</f>
        <v>0</v>
      </c>
      <c r="R50" s="89"/>
      <c r="S50">
        <f>SUMIFS('Fourniture de Bureau'!$L$194:$L$224,'Fourniture de Bureau'!$D$194:$D$224,A50)</f>
        <v>0</v>
      </c>
      <c r="T50" s="89"/>
      <c r="U50">
        <f>SUMIFS('Fourniture de Bureau'!$L$226:$L$256,'Fourniture de Bureau'!$D$226:$D$256,A50)</f>
        <v>0</v>
      </c>
      <c r="V50" s="89"/>
      <c r="W50">
        <f>SUMIFS('Fourniture de Bureau'!$L$258:$L$288,'Fourniture de Bureau'!$D$258:$D$288,A50)</f>
        <v>0</v>
      </c>
      <c r="X50" s="89"/>
      <c r="Y50">
        <f>SUMIFS('Fourniture de Bureau'!$L$290:$L$320,'Fourniture de Bureau'!$D$290:$D$320,A50)</f>
        <v>0</v>
      </c>
      <c r="Z50" s="89"/>
      <c r="AA50">
        <f>SUMIFS('Fourniture de Bureau'!$L$322:$L$352,'Fourniture de Bureau'!$D$322:$D$352,A50)</f>
        <v>0</v>
      </c>
      <c r="AB50" s="89"/>
      <c r="AC50">
        <f>SUMIFS('Fourniture de Bureau'!$L$356:$L$386,'Fourniture de Bureau'!$D$356:$D$386,A50)</f>
        <v>0</v>
      </c>
      <c r="AE50" s="95">
        <f t="shared" si="2"/>
        <v>0</v>
      </c>
      <c r="AH50" s="95">
        <f t="shared" si="3"/>
        <v>0</v>
      </c>
    </row>
    <row r="51" spans="1:34">
      <c r="A51" s="25" t="str">
        <f>'Liste '!A51</f>
        <v>10709</v>
      </c>
      <c r="B51" t="str">
        <f>'Liste '!B51</f>
        <v>ALDA</v>
      </c>
      <c r="C51" t="str">
        <f>'Liste '!C51</f>
        <v>Elastiques 100g 200mm</v>
      </c>
      <c r="D51" s="14">
        <f>'Liste '!D51</f>
        <v>0.95</v>
      </c>
      <c r="E51" s="37" t="str">
        <f>'Liste '!E51</f>
        <v>T9</v>
      </c>
      <c r="F51" s="99"/>
      <c r="G51">
        <f>SUMIFS('Fourniture de Bureau'!$L$2:$L$32,'Fourniture de Bureau'!$D$2:$D$32,A51)</f>
        <v>0</v>
      </c>
      <c r="I51">
        <f>SUMIFS('Fourniture de Bureau'!$L$34:$L$64,'Fourniture de Bureau'!$D$34:$D$64,A51)</f>
        <v>0</v>
      </c>
      <c r="J51" s="89"/>
      <c r="K51">
        <f>SUMIFS('Fourniture de Bureau'!$L$66:$L$96,'Fourniture de Bureau'!$D$66:$D$96,A51)</f>
        <v>0</v>
      </c>
      <c r="L51" s="89"/>
      <c r="M51">
        <f>SUMIFS('Fourniture de Bureau'!$L$98:$L$128,'Fourniture de Bureau'!$D$98:$D$128,A51)</f>
        <v>0</v>
      </c>
      <c r="N51" s="89"/>
      <c r="O51">
        <f>SUMIFS('Fourniture de Bureau'!$L$130:$L$160,'Fourniture de Bureau'!$D$130:$D$160,A51)</f>
        <v>0</v>
      </c>
      <c r="P51" s="89"/>
      <c r="Q51">
        <f>SUMIFS('Fourniture de Bureau'!$L$162:$L$192,'Fourniture de Bureau'!$D$162:$D$192,A51)</f>
        <v>0</v>
      </c>
      <c r="R51" s="89"/>
      <c r="S51">
        <f>SUMIFS('Fourniture de Bureau'!$L$194:$L$224,'Fourniture de Bureau'!$D$194:$D$224,A51)</f>
        <v>0</v>
      </c>
      <c r="T51" s="89"/>
      <c r="U51">
        <f>SUMIFS('Fourniture de Bureau'!$L$226:$L$256,'Fourniture de Bureau'!$D$226:$D$256,A51)</f>
        <v>0</v>
      </c>
      <c r="V51" s="89"/>
      <c r="W51">
        <f>SUMIFS('Fourniture de Bureau'!$L$258:$L$288,'Fourniture de Bureau'!$D$258:$D$288,A51)</f>
        <v>0</v>
      </c>
      <c r="X51" s="89"/>
      <c r="Y51">
        <f>SUMIFS('Fourniture de Bureau'!$L$290:$L$320,'Fourniture de Bureau'!$D$290:$D$320,A51)</f>
        <v>0</v>
      </c>
      <c r="Z51" s="89"/>
      <c r="AA51">
        <f>SUMIFS('Fourniture de Bureau'!$L$322:$L$352,'Fourniture de Bureau'!$D$322:$D$352,A51)</f>
        <v>0</v>
      </c>
      <c r="AB51" s="89"/>
      <c r="AC51">
        <f>SUMIFS('Fourniture de Bureau'!$L$356:$L$386,'Fourniture de Bureau'!$D$356:$D$386,A51)</f>
        <v>0</v>
      </c>
      <c r="AE51" s="95">
        <f t="shared" si="2"/>
        <v>0</v>
      </c>
      <c r="AH51" s="95">
        <f t="shared" si="3"/>
        <v>0</v>
      </c>
    </row>
    <row r="52" spans="1:34">
      <c r="A52" s="25">
        <f>'Liste '!A52</f>
        <v>78324</v>
      </c>
      <c r="B52" t="str">
        <f>'Liste '!B52</f>
        <v>ALDA</v>
      </c>
      <c r="C52" t="str">
        <f>'Liste '!C52</f>
        <v>Règles 30cm</v>
      </c>
      <c r="D52" s="14">
        <f>'Liste '!D52</f>
        <v>0.22</v>
      </c>
      <c r="E52" s="37" t="str">
        <f>'Liste '!E52</f>
        <v>T9</v>
      </c>
      <c r="F52" s="99"/>
      <c r="G52">
        <f>SUMIFS('Fourniture de Bureau'!$L$2:$L$32,'Fourniture de Bureau'!$D$2:$D$32,A52)</f>
        <v>0</v>
      </c>
      <c r="I52">
        <f>SUMIFS('Fourniture de Bureau'!$L$34:$L$64,'Fourniture de Bureau'!$D$34:$D$64,A52)</f>
        <v>0</v>
      </c>
      <c r="J52" s="89"/>
      <c r="K52">
        <f>SUMIFS('Fourniture de Bureau'!$L$66:$L$96,'Fourniture de Bureau'!$D$66:$D$96,A52)</f>
        <v>0</v>
      </c>
      <c r="L52" s="89"/>
      <c r="M52">
        <f>SUMIFS('Fourniture de Bureau'!$L$98:$L$128,'Fourniture de Bureau'!$D$98:$D$128,A52)</f>
        <v>0</v>
      </c>
      <c r="N52" s="89"/>
      <c r="O52">
        <f>SUMIFS('Fourniture de Bureau'!$L$130:$L$160,'Fourniture de Bureau'!$D$130:$D$160,A52)</f>
        <v>0</v>
      </c>
      <c r="P52" s="89"/>
      <c r="Q52">
        <f>SUMIFS('Fourniture de Bureau'!$L$162:$L$192,'Fourniture de Bureau'!$D$162:$D$192,A52)</f>
        <v>0</v>
      </c>
      <c r="R52" s="89"/>
      <c r="S52">
        <f>SUMIFS('Fourniture de Bureau'!$L$194:$L$224,'Fourniture de Bureau'!$D$194:$D$224,A52)</f>
        <v>0</v>
      </c>
      <c r="T52" s="89"/>
      <c r="U52">
        <f>SUMIFS('Fourniture de Bureau'!$L$226:$L$256,'Fourniture de Bureau'!$D$226:$D$256,A52)</f>
        <v>0</v>
      </c>
      <c r="V52" s="89"/>
      <c r="W52">
        <f>SUMIFS('Fourniture de Bureau'!$L$258:$L$288,'Fourniture de Bureau'!$D$258:$D$288,A52)</f>
        <v>0</v>
      </c>
      <c r="X52" s="89"/>
      <c r="Y52">
        <f>SUMIFS('Fourniture de Bureau'!$L$290:$L$320,'Fourniture de Bureau'!$D$290:$D$320,A52)</f>
        <v>0</v>
      </c>
      <c r="Z52" s="89"/>
      <c r="AA52">
        <f>SUMIFS('Fourniture de Bureau'!$L$322:$L$352,'Fourniture de Bureau'!$D$322:$D$352,A52)</f>
        <v>0</v>
      </c>
      <c r="AB52" s="89"/>
      <c r="AC52">
        <f>SUMIFS('Fourniture de Bureau'!$L$356:$L$386,'Fourniture de Bureau'!$D$356:$D$386,A52)</f>
        <v>0</v>
      </c>
      <c r="AE52" s="95">
        <f t="shared" si="2"/>
        <v>0</v>
      </c>
      <c r="AH52" s="95">
        <f t="shared" si="3"/>
        <v>0</v>
      </c>
    </row>
    <row r="53" spans="1:34">
      <c r="A53" s="25">
        <f>'Liste '!A53</f>
        <v>78325</v>
      </c>
      <c r="B53" t="str">
        <f>'Liste '!B53</f>
        <v>ALDA</v>
      </c>
      <c r="C53" t="str">
        <f>'Liste '!C53</f>
        <v>Règles 40cm</v>
      </c>
      <c r="D53" s="14">
        <f>'Liste '!D53</f>
        <v>0.53</v>
      </c>
      <c r="E53" s="37" t="str">
        <f>'Liste '!E53</f>
        <v>T9</v>
      </c>
      <c r="F53" s="99"/>
      <c r="G53">
        <f>SUMIFS('Fourniture de Bureau'!$L$2:$L$32,'Fourniture de Bureau'!$D$2:$D$32,A53)</f>
        <v>0</v>
      </c>
      <c r="I53">
        <f>SUMIFS('Fourniture de Bureau'!$L$34:$L$64,'Fourniture de Bureau'!$D$34:$D$64,A53)</f>
        <v>0</v>
      </c>
      <c r="J53" s="89"/>
      <c r="K53">
        <f>SUMIFS('Fourniture de Bureau'!$L$66:$L$96,'Fourniture de Bureau'!$D$66:$D$96,A53)</f>
        <v>0</v>
      </c>
      <c r="L53" s="89"/>
      <c r="M53">
        <f>SUMIFS('Fourniture de Bureau'!$L$98:$L$128,'Fourniture de Bureau'!$D$98:$D$128,A53)</f>
        <v>0</v>
      </c>
      <c r="N53" s="89"/>
      <c r="O53">
        <f>SUMIFS('Fourniture de Bureau'!$L$130:$L$160,'Fourniture de Bureau'!$D$130:$D$160,A53)</f>
        <v>0</v>
      </c>
      <c r="P53" s="89"/>
      <c r="Q53">
        <f>SUMIFS('Fourniture de Bureau'!$L$162:$L$192,'Fourniture de Bureau'!$D$162:$D$192,A53)</f>
        <v>0</v>
      </c>
      <c r="R53" s="89"/>
      <c r="S53">
        <f>SUMIFS('Fourniture de Bureau'!$L$194:$L$224,'Fourniture de Bureau'!$D$194:$D$224,A53)</f>
        <v>0</v>
      </c>
      <c r="T53" s="89"/>
      <c r="U53">
        <f>SUMIFS('Fourniture de Bureau'!$L$226:$L$256,'Fourniture de Bureau'!$D$226:$D$256,A53)</f>
        <v>0</v>
      </c>
      <c r="V53" s="89"/>
      <c r="W53">
        <f>SUMIFS('Fourniture de Bureau'!$L$258:$L$288,'Fourniture de Bureau'!$D$258:$D$288,A53)</f>
        <v>0</v>
      </c>
      <c r="X53" s="89"/>
      <c r="Y53">
        <f>SUMIFS('Fourniture de Bureau'!$L$290:$L$320,'Fourniture de Bureau'!$D$290:$D$320,A53)</f>
        <v>0</v>
      </c>
      <c r="Z53" s="89"/>
      <c r="AA53">
        <f>SUMIFS('Fourniture de Bureau'!$L$322:$L$352,'Fourniture de Bureau'!$D$322:$D$352,A53)</f>
        <v>0</v>
      </c>
      <c r="AB53" s="89"/>
      <c r="AC53">
        <f>SUMIFS('Fourniture de Bureau'!$L$356:$L$386,'Fourniture de Bureau'!$D$356:$D$386,A53)</f>
        <v>0</v>
      </c>
      <c r="AE53" s="95">
        <f t="shared" si="2"/>
        <v>0</v>
      </c>
      <c r="AH53" s="95">
        <f t="shared" si="3"/>
        <v>0</v>
      </c>
    </row>
    <row r="54" spans="1:34">
      <c r="A54" s="25">
        <f>'Liste '!A54</f>
        <v>78326</v>
      </c>
      <c r="B54" t="str">
        <f>'Liste '!B54</f>
        <v>ALDA</v>
      </c>
      <c r="C54" t="str">
        <f>'Liste '!C54</f>
        <v>Règles 50cm</v>
      </c>
      <c r="D54" s="14">
        <f>'Liste '!D54</f>
        <v>0.59</v>
      </c>
      <c r="E54" s="37" t="str">
        <f>'Liste '!E54</f>
        <v>T9</v>
      </c>
      <c r="F54" s="99"/>
      <c r="G54">
        <f>SUMIFS('Fourniture de Bureau'!$L$2:$L$32,'Fourniture de Bureau'!$D$2:$D$32,A54)</f>
        <v>0</v>
      </c>
      <c r="I54">
        <f>SUMIFS('Fourniture de Bureau'!$L$34:$L$64,'Fourniture de Bureau'!$D$34:$D$64,A54)</f>
        <v>0</v>
      </c>
      <c r="J54" s="89"/>
      <c r="K54">
        <f>SUMIFS('Fourniture de Bureau'!$L$66:$L$96,'Fourniture de Bureau'!$D$66:$D$96,A54)</f>
        <v>0</v>
      </c>
      <c r="L54" s="89"/>
      <c r="M54">
        <f>SUMIFS('Fourniture de Bureau'!$L$98:$L$128,'Fourniture de Bureau'!$D$98:$D$128,A54)</f>
        <v>0</v>
      </c>
      <c r="N54" s="89"/>
      <c r="O54">
        <f>SUMIFS('Fourniture de Bureau'!$L$130:$L$160,'Fourniture de Bureau'!$D$130:$D$160,A54)</f>
        <v>0</v>
      </c>
      <c r="P54" s="89"/>
      <c r="Q54">
        <f>SUMIFS('Fourniture de Bureau'!$L$162:$L$192,'Fourniture de Bureau'!$D$162:$D$192,A54)</f>
        <v>0</v>
      </c>
      <c r="R54" s="89"/>
      <c r="S54">
        <f>SUMIFS('Fourniture de Bureau'!$L$194:$L$224,'Fourniture de Bureau'!$D$194:$D$224,A54)</f>
        <v>0</v>
      </c>
      <c r="T54" s="89"/>
      <c r="U54">
        <f>SUMIFS('Fourniture de Bureau'!$L$226:$L$256,'Fourniture de Bureau'!$D$226:$D$256,A54)</f>
        <v>0</v>
      </c>
      <c r="V54" s="89"/>
      <c r="W54">
        <f>SUMIFS('Fourniture de Bureau'!$L$258:$L$288,'Fourniture de Bureau'!$D$258:$D$288,A54)</f>
        <v>0</v>
      </c>
      <c r="X54" s="89"/>
      <c r="Y54">
        <f>SUMIFS('Fourniture de Bureau'!$L$290:$L$320,'Fourniture de Bureau'!$D$290:$D$320,A54)</f>
        <v>0</v>
      </c>
      <c r="Z54" s="89"/>
      <c r="AA54">
        <f>SUMIFS('Fourniture de Bureau'!$L$322:$L$352,'Fourniture de Bureau'!$D$322:$D$352,A54)</f>
        <v>0</v>
      </c>
      <c r="AB54" s="89"/>
      <c r="AC54">
        <f>SUMIFS('Fourniture de Bureau'!$L$356:$L$386,'Fourniture de Bureau'!$D$356:$D$386,A54)</f>
        <v>0</v>
      </c>
      <c r="AE54" s="95">
        <f t="shared" si="2"/>
        <v>0</v>
      </c>
      <c r="AH54" s="95">
        <f t="shared" si="3"/>
        <v>0</v>
      </c>
    </row>
    <row r="55" spans="1:34">
      <c r="A55" s="25">
        <f>'Liste '!A55</f>
        <v>25053</v>
      </c>
      <c r="B55" t="str">
        <f>'Liste '!B55</f>
        <v>ALDA</v>
      </c>
      <c r="C55" t="str">
        <f>'Liste '!C55</f>
        <v>Perforatrice 4 trous</v>
      </c>
      <c r="D55" s="14">
        <f>'Liste '!D55</f>
        <v>13.15</v>
      </c>
      <c r="E55" s="37" t="str">
        <f>'Liste '!E55</f>
        <v>T9</v>
      </c>
      <c r="F55" s="99"/>
      <c r="G55">
        <f>SUMIFS('Fourniture de Bureau'!$L$2:$L$32,'Fourniture de Bureau'!$D$2:$D$32,A55)</f>
        <v>0</v>
      </c>
      <c r="I55">
        <f>SUMIFS('Fourniture de Bureau'!$L$34:$L$64,'Fourniture de Bureau'!$D$34:$D$64,A55)</f>
        <v>0</v>
      </c>
      <c r="J55" s="89"/>
      <c r="K55">
        <f>SUMIFS('Fourniture de Bureau'!$L$66:$L$96,'Fourniture de Bureau'!$D$66:$D$96,A55)</f>
        <v>0</v>
      </c>
      <c r="L55" s="89"/>
      <c r="M55">
        <f>SUMIFS('Fourniture de Bureau'!$L$98:$L$128,'Fourniture de Bureau'!$D$98:$D$128,A55)</f>
        <v>0</v>
      </c>
      <c r="N55" s="89"/>
      <c r="O55">
        <f>SUMIFS('Fourniture de Bureau'!$L$130:$L$160,'Fourniture de Bureau'!$D$130:$D$160,A55)</f>
        <v>0</v>
      </c>
      <c r="P55" s="89"/>
      <c r="Q55">
        <f>SUMIFS('Fourniture de Bureau'!$L$162:$L$192,'Fourniture de Bureau'!$D$162:$D$192,A55)</f>
        <v>0</v>
      </c>
      <c r="R55" s="89"/>
      <c r="S55">
        <f>SUMIFS('Fourniture de Bureau'!$L$194:$L$224,'Fourniture de Bureau'!$D$194:$D$224,A55)</f>
        <v>0</v>
      </c>
      <c r="T55" s="89"/>
      <c r="U55">
        <f>SUMIFS('Fourniture de Bureau'!$L$226:$L$256,'Fourniture de Bureau'!$D$226:$D$256,A55)</f>
        <v>0</v>
      </c>
      <c r="V55" s="89"/>
      <c r="W55">
        <f>SUMIFS('Fourniture de Bureau'!$L$258:$L$288,'Fourniture de Bureau'!$D$258:$D$288,A55)</f>
        <v>0</v>
      </c>
      <c r="X55" s="89"/>
      <c r="Y55">
        <f>SUMIFS('Fourniture de Bureau'!$L$290:$L$320,'Fourniture de Bureau'!$D$290:$D$320,A55)</f>
        <v>0</v>
      </c>
      <c r="Z55" s="89"/>
      <c r="AA55">
        <f>SUMIFS('Fourniture de Bureau'!$L$322:$L$352,'Fourniture de Bureau'!$D$322:$D$352,A55)</f>
        <v>0</v>
      </c>
      <c r="AB55" s="89"/>
      <c r="AC55">
        <f>SUMIFS('Fourniture de Bureau'!$L$356:$L$386,'Fourniture de Bureau'!$D$356:$D$386,A55)</f>
        <v>0</v>
      </c>
      <c r="AE55" s="95">
        <f t="shared" si="2"/>
        <v>0</v>
      </c>
      <c r="AH55" s="95">
        <f t="shared" si="3"/>
        <v>0</v>
      </c>
    </row>
    <row r="56" spans="1:34">
      <c r="A56" s="25">
        <f>'Liste '!A56</f>
        <v>23157</v>
      </c>
      <c r="B56" t="str">
        <f>'Liste '!B56</f>
        <v>ALDA</v>
      </c>
      <c r="C56" t="str">
        <f>'Liste '!C56</f>
        <v>Agraffeuse 24/6-26/6</v>
      </c>
      <c r="D56" s="14">
        <f>'Liste '!D56</f>
        <v>7.18</v>
      </c>
      <c r="E56" s="37" t="str">
        <f>'Liste '!E56</f>
        <v>T9</v>
      </c>
      <c r="F56" s="99"/>
      <c r="G56">
        <f>SUMIFS('Fourniture de Bureau'!$L$2:$L$32,'Fourniture de Bureau'!$D$2:$D$32,A56)</f>
        <v>0</v>
      </c>
      <c r="I56">
        <f>SUMIFS('Fourniture de Bureau'!$L$34:$L$64,'Fourniture de Bureau'!$D$34:$D$64,A56)</f>
        <v>0</v>
      </c>
      <c r="J56" s="89"/>
      <c r="K56">
        <f>SUMIFS('Fourniture de Bureau'!$L$66:$L$96,'Fourniture de Bureau'!$D$66:$D$96,A56)</f>
        <v>0</v>
      </c>
      <c r="L56" s="89"/>
      <c r="M56">
        <f>SUMIFS('Fourniture de Bureau'!$L$98:$L$128,'Fourniture de Bureau'!$D$98:$D$128,A56)</f>
        <v>0</v>
      </c>
      <c r="N56" s="89"/>
      <c r="O56">
        <f>SUMIFS('Fourniture de Bureau'!$L$130:$L$160,'Fourniture de Bureau'!$D$130:$D$160,A56)</f>
        <v>0</v>
      </c>
      <c r="P56" s="89"/>
      <c r="Q56">
        <f>SUMIFS('Fourniture de Bureau'!$L$162:$L$192,'Fourniture de Bureau'!$D$162:$D$192,A56)</f>
        <v>0</v>
      </c>
      <c r="R56" s="89"/>
      <c r="S56">
        <f>SUMIFS('Fourniture de Bureau'!$L$194:$L$224,'Fourniture de Bureau'!$D$194:$D$224,A56)</f>
        <v>0</v>
      </c>
      <c r="T56" s="89"/>
      <c r="U56">
        <f>SUMIFS('Fourniture de Bureau'!$L$226:$L$256,'Fourniture de Bureau'!$D$226:$D$256,A56)</f>
        <v>0</v>
      </c>
      <c r="V56" s="89"/>
      <c r="W56">
        <f>SUMIFS('Fourniture de Bureau'!$L$258:$L$288,'Fourniture de Bureau'!$D$258:$D$288,A56)</f>
        <v>0</v>
      </c>
      <c r="X56" s="89"/>
      <c r="Y56">
        <f>SUMIFS('Fourniture de Bureau'!$L$290:$L$320,'Fourniture de Bureau'!$D$290:$D$320,A56)</f>
        <v>0</v>
      </c>
      <c r="Z56" s="89"/>
      <c r="AA56">
        <f>SUMIFS('Fourniture de Bureau'!$L$322:$L$352,'Fourniture de Bureau'!$D$322:$D$352,A56)</f>
        <v>0</v>
      </c>
      <c r="AB56" s="89"/>
      <c r="AC56">
        <f>SUMIFS('Fourniture de Bureau'!$L$356:$L$386,'Fourniture de Bureau'!$D$356:$D$386,A56)</f>
        <v>0</v>
      </c>
      <c r="AE56" s="95">
        <f t="shared" si="2"/>
        <v>0</v>
      </c>
      <c r="AH56" s="95">
        <f t="shared" si="3"/>
        <v>0</v>
      </c>
    </row>
    <row r="57" spans="1:34">
      <c r="A57" s="25">
        <f>'Liste '!A57</f>
        <v>85490</v>
      </c>
      <c r="B57" t="str">
        <f>'Liste '!B57</f>
        <v>ALDA</v>
      </c>
      <c r="C57" t="str">
        <f>'Liste '!C57</f>
        <v>Dymo</v>
      </c>
      <c r="D57" s="14">
        <f>'Liste '!D57</f>
        <v>40.92</v>
      </c>
      <c r="E57" s="37" t="str">
        <f>'Liste '!E57</f>
        <v>T9</v>
      </c>
      <c r="F57" s="99"/>
      <c r="G57">
        <f>SUMIFS('Fourniture de Bureau'!$L$2:$L$32,'Fourniture de Bureau'!$D$2:$D$32,A57)</f>
        <v>0</v>
      </c>
      <c r="I57">
        <f>SUMIFS('Fourniture de Bureau'!$L$34:$L$64,'Fourniture de Bureau'!$D$34:$D$64,A57)</f>
        <v>0</v>
      </c>
      <c r="J57" s="89"/>
      <c r="K57">
        <f>SUMIFS('Fourniture de Bureau'!$L$66:$L$96,'Fourniture de Bureau'!$D$66:$D$96,A57)</f>
        <v>0</v>
      </c>
      <c r="L57" s="89"/>
      <c r="M57">
        <f>SUMIFS('Fourniture de Bureau'!$L$98:$L$128,'Fourniture de Bureau'!$D$98:$D$128,A57)</f>
        <v>0</v>
      </c>
      <c r="N57" s="89"/>
      <c r="O57">
        <f>SUMIFS('Fourniture de Bureau'!$L$130:$L$160,'Fourniture de Bureau'!$D$130:$D$160,A57)</f>
        <v>0</v>
      </c>
      <c r="P57" s="89"/>
      <c r="Q57">
        <f>SUMIFS('Fourniture de Bureau'!$L$162:$L$192,'Fourniture de Bureau'!$D$162:$D$192,A57)</f>
        <v>0</v>
      </c>
      <c r="R57" s="89"/>
      <c r="S57">
        <f>SUMIFS('Fourniture de Bureau'!$L$194:$L$224,'Fourniture de Bureau'!$D$194:$D$224,A57)</f>
        <v>0</v>
      </c>
      <c r="T57" s="89"/>
      <c r="U57">
        <f>SUMIFS('Fourniture de Bureau'!$L$226:$L$256,'Fourniture de Bureau'!$D$226:$D$256,A57)</f>
        <v>0</v>
      </c>
      <c r="V57" s="89"/>
      <c r="W57">
        <f>SUMIFS('Fourniture de Bureau'!$L$258:$L$288,'Fourniture de Bureau'!$D$258:$D$288,A57)</f>
        <v>0</v>
      </c>
      <c r="X57" s="89"/>
      <c r="Y57">
        <f>SUMIFS('Fourniture de Bureau'!$L$290:$L$320,'Fourniture de Bureau'!$D$290:$D$320,A57)</f>
        <v>0</v>
      </c>
      <c r="Z57" s="89"/>
      <c r="AA57">
        <f>SUMIFS('Fourniture de Bureau'!$L$322:$L$352,'Fourniture de Bureau'!$D$322:$D$352,A57)</f>
        <v>0</v>
      </c>
      <c r="AB57" s="89"/>
      <c r="AC57">
        <f>SUMIFS('Fourniture de Bureau'!$L$356:$L$386,'Fourniture de Bureau'!$D$356:$D$386,A57)</f>
        <v>0</v>
      </c>
      <c r="AE57" s="95">
        <f t="shared" si="2"/>
        <v>0</v>
      </c>
      <c r="AH57" s="95">
        <f t="shared" si="3"/>
        <v>0</v>
      </c>
    </row>
    <row r="58" spans="1:34">
      <c r="A58" s="25">
        <f>'Liste '!A58</f>
        <v>83383</v>
      </c>
      <c r="B58" t="str">
        <f>'Liste '!B58</f>
        <v>ALDA</v>
      </c>
      <c r="C58" t="str">
        <f>'Liste '!C58</f>
        <v>Pot à stylos</v>
      </c>
      <c r="D58" s="14">
        <f>'Liste '!D58</f>
        <v>0.79</v>
      </c>
      <c r="E58" s="37" t="str">
        <f>'Liste '!E58</f>
        <v>T9</v>
      </c>
      <c r="F58" s="99"/>
      <c r="G58">
        <f>SUMIFS('Fourniture de Bureau'!$L$2:$L$32,'Fourniture de Bureau'!$D$2:$D$32,A58)</f>
        <v>0</v>
      </c>
      <c r="I58">
        <f>SUMIFS('Fourniture de Bureau'!$L$34:$L$64,'Fourniture de Bureau'!$D$34:$D$64,A58)</f>
        <v>0</v>
      </c>
      <c r="J58" s="89"/>
      <c r="K58">
        <f>SUMIFS('Fourniture de Bureau'!$L$66:$L$96,'Fourniture de Bureau'!$D$66:$D$96,A58)</f>
        <v>0</v>
      </c>
      <c r="L58" s="89"/>
      <c r="M58">
        <f>SUMIFS('Fourniture de Bureau'!$L$98:$L$128,'Fourniture de Bureau'!$D$98:$D$128,A58)</f>
        <v>0</v>
      </c>
      <c r="N58" s="89"/>
      <c r="O58">
        <f>SUMIFS('Fourniture de Bureau'!$L$130:$L$160,'Fourniture de Bureau'!$D$130:$D$160,A58)</f>
        <v>0</v>
      </c>
      <c r="P58" s="89"/>
      <c r="Q58">
        <f>SUMIFS('Fourniture de Bureau'!$L$162:$L$192,'Fourniture de Bureau'!$D$162:$D$192,A58)</f>
        <v>0</v>
      </c>
      <c r="R58" s="89"/>
      <c r="S58">
        <f>SUMIFS('Fourniture de Bureau'!$L$194:$L$224,'Fourniture de Bureau'!$D$194:$D$224,A58)</f>
        <v>0</v>
      </c>
      <c r="T58" s="89"/>
      <c r="U58">
        <f>SUMIFS('Fourniture de Bureau'!$L$226:$L$256,'Fourniture de Bureau'!$D$226:$D$256,A58)</f>
        <v>0</v>
      </c>
      <c r="V58" s="89"/>
      <c r="W58">
        <f>SUMIFS('Fourniture de Bureau'!$L$258:$L$288,'Fourniture de Bureau'!$D$258:$D$288,A58)</f>
        <v>0</v>
      </c>
      <c r="X58" s="89"/>
      <c r="Y58">
        <f>SUMIFS('Fourniture de Bureau'!$L$290:$L$320,'Fourniture de Bureau'!$D$290:$D$320,A58)</f>
        <v>0</v>
      </c>
      <c r="Z58" s="89"/>
      <c r="AA58">
        <f>SUMIFS('Fourniture de Bureau'!$L$322:$L$352,'Fourniture de Bureau'!$D$322:$D$352,A58)</f>
        <v>0</v>
      </c>
      <c r="AB58" s="89"/>
      <c r="AC58">
        <f>SUMIFS('Fourniture de Bureau'!$L$356:$L$386,'Fourniture de Bureau'!$D$356:$D$386,A58)</f>
        <v>0</v>
      </c>
      <c r="AE58" s="95">
        <f t="shared" si="2"/>
        <v>0</v>
      </c>
      <c r="AH58" s="95">
        <f t="shared" si="3"/>
        <v>0</v>
      </c>
    </row>
    <row r="59" spans="1:34">
      <c r="A59" s="25" t="str">
        <f>'Liste '!A59</f>
        <v>38128</v>
      </c>
      <c r="B59" t="str">
        <f>'Liste '!B59</f>
        <v>ALDA</v>
      </c>
      <c r="C59" t="str">
        <f>'Liste '!C59</f>
        <v>Pot aimanté de tableau</v>
      </c>
      <c r="D59" s="14" t="str">
        <f>'Liste '!D59</f>
        <v>DDV</v>
      </c>
      <c r="E59" s="37" t="str">
        <f>'Liste '!E59</f>
        <v>T9</v>
      </c>
      <c r="F59" s="99"/>
      <c r="G59">
        <f>SUMIFS('Fourniture de Bureau'!$L$2:$L$32,'Fourniture de Bureau'!$D$2:$D$32,A59)</f>
        <v>0</v>
      </c>
      <c r="I59">
        <f>SUMIFS('Fourniture de Bureau'!$L$34:$L$64,'Fourniture de Bureau'!$D$34:$D$64,A59)</f>
        <v>0</v>
      </c>
      <c r="J59" s="89"/>
      <c r="K59">
        <f>SUMIFS('Fourniture de Bureau'!$L$66:$L$96,'Fourniture de Bureau'!$D$66:$D$96,A59)</f>
        <v>0</v>
      </c>
      <c r="L59" s="89"/>
      <c r="M59">
        <f>SUMIFS('Fourniture de Bureau'!$L$98:$L$128,'Fourniture de Bureau'!$D$98:$D$128,A59)</f>
        <v>0</v>
      </c>
      <c r="N59" s="89"/>
      <c r="O59">
        <f>SUMIFS('Fourniture de Bureau'!$L$130:$L$160,'Fourniture de Bureau'!$D$130:$D$160,A59)</f>
        <v>0</v>
      </c>
      <c r="P59" s="89"/>
      <c r="Q59">
        <f>SUMIFS('Fourniture de Bureau'!$L$162:$L$192,'Fourniture de Bureau'!$D$162:$D$192,A59)</f>
        <v>0</v>
      </c>
      <c r="R59" s="89"/>
      <c r="S59">
        <f>SUMIFS('Fourniture de Bureau'!$L$194:$L$224,'Fourniture de Bureau'!$D$194:$D$224,A59)</f>
        <v>0</v>
      </c>
      <c r="T59" s="89"/>
      <c r="U59">
        <f>SUMIFS('Fourniture de Bureau'!$L$226:$L$256,'Fourniture de Bureau'!$D$226:$D$256,A59)</f>
        <v>0</v>
      </c>
      <c r="V59" s="89"/>
      <c r="W59">
        <f>SUMIFS('Fourniture de Bureau'!$L$258:$L$288,'Fourniture de Bureau'!$D$258:$D$288,A59)</f>
        <v>0</v>
      </c>
      <c r="X59" s="89"/>
      <c r="Y59">
        <f>SUMIFS('Fourniture de Bureau'!$L$290:$L$320,'Fourniture de Bureau'!$D$290:$D$320,A59)</f>
        <v>0</v>
      </c>
      <c r="Z59" s="89"/>
      <c r="AA59">
        <f>SUMIFS('Fourniture de Bureau'!$L$322:$L$352,'Fourniture de Bureau'!$D$322:$D$352,A59)</f>
        <v>0</v>
      </c>
      <c r="AB59" s="89"/>
      <c r="AC59">
        <f>SUMIFS('Fourniture de Bureau'!$L$356:$L$386,'Fourniture de Bureau'!$D$356:$D$386,A59)</f>
        <v>0</v>
      </c>
      <c r="AE59" s="95">
        <f t="shared" si="2"/>
        <v>0</v>
      </c>
      <c r="AH59" s="95">
        <f t="shared" si="3"/>
        <v>0</v>
      </c>
    </row>
    <row r="60" spans="1:34">
      <c r="A60" s="25" t="str">
        <f>'Liste '!A60</f>
        <v>82381</v>
      </c>
      <c r="B60" t="str">
        <f>'Liste '!B60</f>
        <v>ALDA</v>
      </c>
      <c r="C60" t="str">
        <f>'Liste '!C60</f>
        <v>Corbeille à courrier noir</v>
      </c>
      <c r="D60" s="14">
        <f>'Liste '!D60</f>
        <v>2.06</v>
      </c>
      <c r="E60" s="37" t="str">
        <f>'Liste '!E60</f>
        <v>T10</v>
      </c>
      <c r="F60" s="99"/>
      <c r="G60">
        <f>SUMIFS('Fourniture de Bureau'!$L$2:$L$32,'Fourniture de Bureau'!$D$2:$D$32,A60)</f>
        <v>0</v>
      </c>
      <c r="I60">
        <f>SUMIFS('Fourniture de Bureau'!$L$34:$L$64,'Fourniture de Bureau'!$D$34:$D$64,A60)</f>
        <v>0</v>
      </c>
      <c r="J60" s="89"/>
      <c r="K60">
        <f>SUMIFS('Fourniture de Bureau'!$L$66:$L$96,'Fourniture de Bureau'!$D$66:$D$96,A60)</f>
        <v>0</v>
      </c>
      <c r="L60" s="89"/>
      <c r="M60">
        <f>SUMIFS('Fourniture de Bureau'!$L$98:$L$128,'Fourniture de Bureau'!$D$98:$D$128,A60)</f>
        <v>0</v>
      </c>
      <c r="N60" s="89"/>
      <c r="O60">
        <f>SUMIFS('Fourniture de Bureau'!$L$130:$L$160,'Fourniture de Bureau'!$D$130:$D$160,A60)</f>
        <v>0</v>
      </c>
      <c r="P60" s="89"/>
      <c r="Q60">
        <f>SUMIFS('Fourniture de Bureau'!$L$162:$L$192,'Fourniture de Bureau'!$D$162:$D$192,A60)</f>
        <v>0</v>
      </c>
      <c r="R60" s="89"/>
      <c r="S60">
        <f>SUMIFS('Fourniture de Bureau'!$L$194:$L$224,'Fourniture de Bureau'!$D$194:$D$224,A60)</f>
        <v>0</v>
      </c>
      <c r="T60" s="89"/>
      <c r="U60">
        <f>SUMIFS('Fourniture de Bureau'!$L$226:$L$256,'Fourniture de Bureau'!$D$226:$D$256,A60)</f>
        <v>0</v>
      </c>
      <c r="V60" s="89"/>
      <c r="W60">
        <f>SUMIFS('Fourniture de Bureau'!$L$258:$L$288,'Fourniture de Bureau'!$D$258:$D$288,A60)</f>
        <v>0</v>
      </c>
      <c r="X60" s="89"/>
      <c r="Y60">
        <f>SUMIFS('Fourniture de Bureau'!$L$290:$L$320,'Fourniture de Bureau'!$D$290:$D$320,A60)</f>
        <v>0</v>
      </c>
      <c r="Z60" s="89"/>
      <c r="AA60">
        <f>SUMIFS('Fourniture de Bureau'!$L$322:$L$352,'Fourniture de Bureau'!$D$322:$D$352,A60)</f>
        <v>0</v>
      </c>
      <c r="AB60" s="89"/>
      <c r="AC60">
        <f>SUMIFS('Fourniture de Bureau'!$L$356:$L$386,'Fourniture de Bureau'!$D$356:$D$386,A60)</f>
        <v>0</v>
      </c>
      <c r="AE60" s="95">
        <f t="shared" si="2"/>
        <v>0</v>
      </c>
      <c r="AH60" s="95">
        <f t="shared" si="3"/>
        <v>0</v>
      </c>
    </row>
    <row r="61" spans="1:34">
      <c r="A61" s="25" t="str">
        <f>'Liste '!A61</f>
        <v>67849</v>
      </c>
      <c r="B61" t="str">
        <f>'Liste '!B61</f>
        <v>ALDA</v>
      </c>
      <c r="C61" t="str">
        <f>'Liste '!C61</f>
        <v>Trieur mural horizontal</v>
      </c>
      <c r="D61" s="14">
        <f>'Liste '!D61</f>
        <v>7.3</v>
      </c>
      <c r="E61" s="37" t="str">
        <f>'Liste '!E61</f>
        <v>T10</v>
      </c>
      <c r="F61" s="99"/>
      <c r="G61">
        <f>SUMIFS('Fourniture de Bureau'!$L$2:$L$32,'Fourniture de Bureau'!$D$2:$D$32,A61)</f>
        <v>0</v>
      </c>
      <c r="I61">
        <f>SUMIFS('Fourniture de Bureau'!$L$34:$L$64,'Fourniture de Bureau'!$D$34:$D$64,A61)</f>
        <v>0</v>
      </c>
      <c r="J61" s="89"/>
      <c r="K61">
        <f>SUMIFS('Fourniture de Bureau'!$L$66:$L$96,'Fourniture de Bureau'!$D$66:$D$96,A61)</f>
        <v>0</v>
      </c>
      <c r="L61" s="89"/>
      <c r="M61">
        <f>SUMIFS('Fourniture de Bureau'!$L$98:$L$128,'Fourniture de Bureau'!$D$98:$D$128,A61)</f>
        <v>0</v>
      </c>
      <c r="N61" s="89"/>
      <c r="O61">
        <f>SUMIFS('Fourniture de Bureau'!$L$130:$L$160,'Fourniture de Bureau'!$D$130:$D$160,A61)</f>
        <v>0</v>
      </c>
      <c r="P61" s="89"/>
      <c r="Q61">
        <f>SUMIFS('Fourniture de Bureau'!$L$162:$L$192,'Fourniture de Bureau'!$D$162:$D$192,A61)</f>
        <v>0</v>
      </c>
      <c r="R61" s="89"/>
      <c r="S61">
        <f>SUMIFS('Fourniture de Bureau'!$L$194:$L$224,'Fourniture de Bureau'!$D$194:$D$224,A61)</f>
        <v>0</v>
      </c>
      <c r="T61" s="89"/>
      <c r="U61">
        <f>SUMIFS('Fourniture de Bureau'!$L$226:$L$256,'Fourniture de Bureau'!$D$226:$D$256,A61)</f>
        <v>0</v>
      </c>
      <c r="V61" s="89"/>
      <c r="W61">
        <f>SUMIFS('Fourniture de Bureau'!$L$258:$L$288,'Fourniture de Bureau'!$D$258:$D$288,A61)</f>
        <v>0</v>
      </c>
      <c r="X61" s="89"/>
      <c r="Y61">
        <f>SUMIFS('Fourniture de Bureau'!$L$290:$L$320,'Fourniture de Bureau'!$D$290:$D$320,A61)</f>
        <v>0</v>
      </c>
      <c r="Z61" s="89"/>
      <c r="AA61">
        <f>SUMIFS('Fourniture de Bureau'!$L$322:$L$352,'Fourniture de Bureau'!$D$322:$D$352,A61)</f>
        <v>0</v>
      </c>
      <c r="AB61" s="89"/>
      <c r="AC61">
        <f>SUMIFS('Fourniture de Bureau'!$L$356:$L$386,'Fourniture de Bureau'!$D$356:$D$386,A61)</f>
        <v>0</v>
      </c>
      <c r="AE61" s="95">
        <f t="shared" si="2"/>
        <v>0</v>
      </c>
      <c r="AH61" s="95">
        <f t="shared" si="3"/>
        <v>0</v>
      </c>
    </row>
    <row r="62" spans="1:34">
      <c r="A62" s="25" t="str">
        <f>'Liste '!A62</f>
        <v>54338</v>
      </c>
      <c r="B62" t="str">
        <f>'Liste '!B62</f>
        <v>ALDA</v>
      </c>
      <c r="C62" t="str">
        <f>'Liste '!C62</f>
        <v>Pochette intercalaires 12 places</v>
      </c>
      <c r="D62" s="14">
        <f>'Liste '!D62</f>
        <v>0.7</v>
      </c>
      <c r="E62" s="37" t="str">
        <f>'Liste '!E62</f>
        <v>T10</v>
      </c>
      <c r="F62" s="99"/>
      <c r="G62">
        <f>SUMIFS('Fourniture de Bureau'!$L$2:$L$32,'Fourniture de Bureau'!$D$2:$D$32,A62)</f>
        <v>0</v>
      </c>
      <c r="I62">
        <f>SUMIFS('Fourniture de Bureau'!$L$34:$L$64,'Fourniture de Bureau'!$D$34:$D$64,A62)</f>
        <v>0</v>
      </c>
      <c r="J62" s="89"/>
      <c r="K62">
        <f>SUMIFS('Fourniture de Bureau'!$L$66:$L$96,'Fourniture de Bureau'!$D$66:$D$96,A62)</f>
        <v>0</v>
      </c>
      <c r="L62" s="89"/>
      <c r="M62">
        <f>SUMIFS('Fourniture de Bureau'!$L$98:$L$128,'Fourniture de Bureau'!$D$98:$D$128,A62)</f>
        <v>0</v>
      </c>
      <c r="N62" s="89"/>
      <c r="O62">
        <f>SUMIFS('Fourniture de Bureau'!$L$130:$L$160,'Fourniture de Bureau'!$D$130:$D$160,A62)</f>
        <v>0</v>
      </c>
      <c r="P62" s="89"/>
      <c r="Q62">
        <f>SUMIFS('Fourniture de Bureau'!$L$162:$L$192,'Fourniture de Bureau'!$D$162:$D$192,A62)</f>
        <v>0</v>
      </c>
      <c r="R62" s="89"/>
      <c r="S62">
        <f>SUMIFS('Fourniture de Bureau'!$L$194:$L$224,'Fourniture de Bureau'!$D$194:$D$224,A62)</f>
        <v>0</v>
      </c>
      <c r="T62" s="89"/>
      <c r="U62">
        <f>SUMIFS('Fourniture de Bureau'!$L$226:$L$256,'Fourniture de Bureau'!$D$226:$D$256,A62)</f>
        <v>0</v>
      </c>
      <c r="V62" s="89"/>
      <c r="W62">
        <f>SUMIFS('Fourniture de Bureau'!$L$258:$L$288,'Fourniture de Bureau'!$D$258:$D$288,A62)</f>
        <v>0</v>
      </c>
      <c r="X62" s="89"/>
      <c r="Y62">
        <f>SUMIFS('Fourniture de Bureau'!$L$290:$L$320,'Fourniture de Bureau'!$D$290:$D$320,A62)</f>
        <v>0</v>
      </c>
      <c r="Z62" s="89"/>
      <c r="AA62">
        <f>SUMIFS('Fourniture de Bureau'!$L$322:$L$352,'Fourniture de Bureau'!$D$322:$D$352,A62)</f>
        <v>0</v>
      </c>
      <c r="AB62" s="89"/>
      <c r="AC62">
        <f>SUMIFS('Fourniture de Bureau'!$L$356:$L$386,'Fourniture de Bureau'!$D$356:$D$386,A62)</f>
        <v>0</v>
      </c>
      <c r="AE62" s="95">
        <f t="shared" si="2"/>
        <v>0</v>
      </c>
      <c r="AH62" s="95">
        <f t="shared" si="3"/>
        <v>0</v>
      </c>
    </row>
    <row r="63" spans="1:34">
      <c r="A63" s="25" t="str">
        <f>'Liste '!A63</f>
        <v>22804</v>
      </c>
      <c r="B63" t="str">
        <f>'Liste '!B63</f>
        <v>ALDA</v>
      </c>
      <c r="C63" t="str">
        <f>'Liste '!C63</f>
        <v>Boite de 100 de pochettes plastique perforées</v>
      </c>
      <c r="D63" s="14">
        <f>'Liste '!D63/100</f>
        <v>8.4700000000000011E-2</v>
      </c>
      <c r="E63" s="37" t="str">
        <f>'Liste '!E63</f>
        <v>T10</v>
      </c>
      <c r="F63" s="99"/>
      <c r="G63">
        <f>SUMIFS('Fourniture de Bureau'!$L$2:$L$32,'Fourniture de Bureau'!$D$2:$D$32,A63)*100</f>
        <v>0</v>
      </c>
      <c r="I63">
        <f>SUMIFS('Fourniture de Bureau'!$L$34:$L$64,'Fourniture de Bureau'!$D$34:$D$64,A63)</f>
        <v>0</v>
      </c>
      <c r="J63" s="89"/>
      <c r="K63">
        <f>SUMIFS('Fourniture de Bureau'!$L$66:$L$96,'Fourniture de Bureau'!$D$66:$D$96,A63)</f>
        <v>0</v>
      </c>
      <c r="L63" s="89"/>
      <c r="M63">
        <f>SUMIFS('Fourniture de Bureau'!$L$98:$L$128,'Fourniture de Bureau'!$D$98:$D$128,A63)</f>
        <v>0</v>
      </c>
      <c r="N63" s="89"/>
      <c r="O63">
        <f>SUMIFS('Fourniture de Bureau'!$L$130:$L$160,'Fourniture de Bureau'!$D$130:$D$160,A63)</f>
        <v>0</v>
      </c>
      <c r="P63" s="89"/>
      <c r="Q63">
        <f>SUMIFS('Fourniture de Bureau'!$L$162:$L$192,'Fourniture de Bureau'!$D$162:$D$192,A63)</f>
        <v>0</v>
      </c>
      <c r="R63" s="89"/>
      <c r="S63">
        <f>SUMIFS('Fourniture de Bureau'!$L$194:$L$224,'Fourniture de Bureau'!$D$194:$D$224,A63)</f>
        <v>0</v>
      </c>
      <c r="T63" s="89"/>
      <c r="U63">
        <f>SUMIFS('Fourniture de Bureau'!$L$226:$L$256,'Fourniture de Bureau'!$D$226:$D$256,A63)</f>
        <v>0</v>
      </c>
      <c r="V63" s="89"/>
      <c r="W63">
        <f>SUMIFS('Fourniture de Bureau'!$L$258:$L$288,'Fourniture de Bureau'!$D$258:$D$288,A63)</f>
        <v>0</v>
      </c>
      <c r="X63" s="89"/>
      <c r="Y63">
        <f>SUMIFS('Fourniture de Bureau'!$L$290:$L$320,'Fourniture de Bureau'!$D$290:$D$320,A63)</f>
        <v>0</v>
      </c>
      <c r="Z63" s="89"/>
      <c r="AA63">
        <f>SUMIFS('Fourniture de Bureau'!$L$322:$L$352,'Fourniture de Bureau'!$D$322:$D$352,A63)</f>
        <v>0</v>
      </c>
      <c r="AB63" s="89"/>
      <c r="AC63">
        <f>SUMIFS('Fourniture de Bureau'!$L$356:$L$386,'Fourniture de Bureau'!$D$356:$D$386,A63)</f>
        <v>0</v>
      </c>
      <c r="AE63" s="95">
        <f t="shared" si="2"/>
        <v>0</v>
      </c>
      <c r="AH63" s="95">
        <f t="shared" si="3"/>
        <v>0</v>
      </c>
    </row>
    <row r="64" spans="1:34">
      <c r="A64" s="25">
        <f>'Liste '!A64</f>
        <v>11029</v>
      </c>
      <c r="B64" t="str">
        <f>'Liste '!B64</f>
        <v>ALDA</v>
      </c>
      <c r="C64" t="str">
        <f>'Liste '!C64</f>
        <v>Boite de 100 chemises papier</v>
      </c>
      <c r="D64" s="14">
        <f>'Liste '!D64/100</f>
        <v>8.4199999999999997E-2</v>
      </c>
      <c r="E64" s="37" t="str">
        <f>'Liste '!E64</f>
        <v>T10</v>
      </c>
      <c r="F64" s="99"/>
      <c r="G64">
        <f>SUMIFS('Fourniture de Bureau'!$L$2:$L$32,'Fourniture de Bureau'!$D$2:$D$32,A64)*100</f>
        <v>0</v>
      </c>
      <c r="I64">
        <f>SUMIFS('Fourniture de Bureau'!$L$34:$L$64,'Fourniture de Bureau'!$D$34:$D$64,A64)</f>
        <v>0</v>
      </c>
      <c r="J64" s="89"/>
      <c r="K64">
        <f>SUMIFS('Fourniture de Bureau'!$L$66:$L$96,'Fourniture de Bureau'!$D$66:$D$96,A64)</f>
        <v>0</v>
      </c>
      <c r="L64" s="89"/>
      <c r="M64">
        <f>SUMIFS('Fourniture de Bureau'!$L$98:$L$128,'Fourniture de Bureau'!$D$98:$D$128,A64)</f>
        <v>0</v>
      </c>
      <c r="N64" s="89"/>
      <c r="O64">
        <f>SUMIFS('Fourniture de Bureau'!$L$130:$L$160,'Fourniture de Bureau'!$D$130:$D$160,A64)</f>
        <v>0</v>
      </c>
      <c r="P64" s="89"/>
      <c r="Q64">
        <f>SUMIFS('Fourniture de Bureau'!$L$162:$L$192,'Fourniture de Bureau'!$D$162:$D$192,A64)</f>
        <v>0</v>
      </c>
      <c r="R64" s="89"/>
      <c r="S64">
        <f>SUMIFS('Fourniture de Bureau'!$L$194:$L$224,'Fourniture de Bureau'!$D$194:$D$224,A64)</f>
        <v>0</v>
      </c>
      <c r="T64" s="89"/>
      <c r="U64">
        <f>SUMIFS('Fourniture de Bureau'!$L$226:$L$256,'Fourniture de Bureau'!$D$226:$D$256,A64)</f>
        <v>0</v>
      </c>
      <c r="V64" s="89"/>
      <c r="W64">
        <f>SUMIFS('Fourniture de Bureau'!$L$258:$L$288,'Fourniture de Bureau'!$D$258:$D$288,A64)</f>
        <v>0</v>
      </c>
      <c r="X64" s="89"/>
      <c r="Y64">
        <f>SUMIFS('Fourniture de Bureau'!$L$290:$L$320,'Fourniture de Bureau'!$D$290:$D$320,A64)</f>
        <v>0</v>
      </c>
      <c r="Z64" s="89"/>
      <c r="AA64">
        <f>SUMIFS('Fourniture de Bureau'!$L$322:$L$352,'Fourniture de Bureau'!$D$322:$D$352,A64)</f>
        <v>0</v>
      </c>
      <c r="AB64" s="89"/>
      <c r="AC64">
        <f>SUMIFS('Fourniture de Bureau'!$L$356:$L$386,'Fourniture de Bureau'!$D$356:$D$386,A64)</f>
        <v>0</v>
      </c>
      <c r="AE64" s="95">
        <f t="shared" si="2"/>
        <v>0</v>
      </c>
      <c r="AH64" s="95">
        <f t="shared" si="3"/>
        <v>0</v>
      </c>
    </row>
    <row r="65" spans="1:34">
      <c r="A65" s="25">
        <f>'Liste '!A65</f>
        <v>63305</v>
      </c>
      <c r="B65" t="str">
        <f>'Liste '!B65</f>
        <v>ALDA</v>
      </c>
      <c r="C65" t="str">
        <f>'Liste '!C65</f>
        <v>Boite de 100 chemise cartonnée</v>
      </c>
      <c r="D65" s="14">
        <f>'Liste '!D65/100</f>
        <v>0.1784</v>
      </c>
      <c r="E65" s="37" t="str">
        <f>'Liste '!E65</f>
        <v>T10</v>
      </c>
      <c r="F65" s="99"/>
      <c r="G65">
        <f>SUMIFS('Fourniture de Bureau'!$L$2:$L$32,'Fourniture de Bureau'!$D$2:$D$32,A65)</f>
        <v>0</v>
      </c>
      <c r="I65">
        <f>SUMIFS('Fourniture de Bureau'!$L$34:$L$64,'Fourniture de Bureau'!$D$34:$D$64,A65)</f>
        <v>0</v>
      </c>
      <c r="J65" s="89"/>
      <c r="K65">
        <f>SUMIFS('Fourniture de Bureau'!$L$66:$L$96,'Fourniture de Bureau'!$D$66:$D$96,A65)</f>
        <v>0</v>
      </c>
      <c r="L65" s="89"/>
      <c r="M65">
        <f>SUMIFS('Fourniture de Bureau'!$L$98:$L$128,'Fourniture de Bureau'!$D$98:$D$128,A65)</f>
        <v>0</v>
      </c>
      <c r="N65" s="89"/>
      <c r="O65">
        <f>SUMIFS('Fourniture de Bureau'!$L$130:$L$160,'Fourniture de Bureau'!$D$130:$D$160,A65)</f>
        <v>0</v>
      </c>
      <c r="P65" s="89"/>
      <c r="Q65">
        <f>SUMIFS('Fourniture de Bureau'!$L$162:$L$192,'Fourniture de Bureau'!$D$162:$D$192,A65)</f>
        <v>0</v>
      </c>
      <c r="R65" s="89"/>
      <c r="S65">
        <f>SUMIFS('Fourniture de Bureau'!$L$194:$L$224,'Fourniture de Bureau'!$D$194:$D$224,A65)</f>
        <v>0</v>
      </c>
      <c r="T65" s="89"/>
      <c r="U65">
        <f>SUMIFS('Fourniture de Bureau'!$L$226:$L$256,'Fourniture de Bureau'!$D$226:$D$256,A65)</f>
        <v>0</v>
      </c>
      <c r="V65" s="89"/>
      <c r="W65">
        <f>SUMIFS('Fourniture de Bureau'!$L$258:$L$288,'Fourniture de Bureau'!$D$258:$D$288,A65)</f>
        <v>0</v>
      </c>
      <c r="X65" s="89"/>
      <c r="Y65">
        <f>SUMIFS('Fourniture de Bureau'!$L$290:$L$320,'Fourniture de Bureau'!$D$290:$D$320,A65)</f>
        <v>0</v>
      </c>
      <c r="Z65" s="89"/>
      <c r="AA65">
        <f>SUMIFS('Fourniture de Bureau'!$L$322:$L$352,'Fourniture de Bureau'!$D$322:$D$352,A65)</f>
        <v>0</v>
      </c>
      <c r="AB65" s="89"/>
      <c r="AC65">
        <f>SUMIFS('Fourniture de Bureau'!$L$356:$L$386,'Fourniture de Bureau'!$D$356:$D$386,A65)</f>
        <v>0</v>
      </c>
      <c r="AE65" s="95">
        <f t="shared" si="2"/>
        <v>0</v>
      </c>
      <c r="AH65" s="95">
        <f t="shared" si="3"/>
        <v>0</v>
      </c>
    </row>
    <row r="66" spans="1:34">
      <c r="A66" s="25">
        <f>'Liste '!A66</f>
        <v>24238</v>
      </c>
      <c r="B66" t="str">
        <f>'Liste '!B66</f>
        <v>ALDA</v>
      </c>
      <c r="C66" t="str">
        <f>'Liste '!C66</f>
        <v>Etui gommette 4 couleur 24mm</v>
      </c>
      <c r="D66" s="14">
        <f>'Liste '!D66</f>
        <v>3.01</v>
      </c>
      <c r="E66" s="37" t="str">
        <f>'Liste '!E66</f>
        <v>T10</v>
      </c>
      <c r="F66" s="99"/>
      <c r="G66">
        <f>SUMIFS('Fourniture de Bureau'!$L$2:$L$32,'Fourniture de Bureau'!$D$2:$D$32,A66)</f>
        <v>0</v>
      </c>
      <c r="I66">
        <f>SUMIFS('Fourniture de Bureau'!$L$34:$L$64,'Fourniture de Bureau'!$D$34:$D$64,A66)</f>
        <v>0</v>
      </c>
      <c r="J66" s="89"/>
      <c r="K66">
        <f>SUMIFS('Fourniture de Bureau'!$L$66:$L$96,'Fourniture de Bureau'!$D$66:$D$96,A66)</f>
        <v>0</v>
      </c>
      <c r="L66" s="89"/>
      <c r="M66">
        <f>SUMIFS('Fourniture de Bureau'!$L$98:$L$128,'Fourniture de Bureau'!$D$98:$D$128,A66)</f>
        <v>0</v>
      </c>
      <c r="N66" s="89"/>
      <c r="O66">
        <f>SUMIFS('Fourniture de Bureau'!$L$130:$L$160,'Fourniture de Bureau'!$D$130:$D$160,A66)</f>
        <v>0</v>
      </c>
      <c r="P66" s="89"/>
      <c r="Q66">
        <f>SUMIFS('Fourniture de Bureau'!$L$162:$L$192,'Fourniture de Bureau'!$D$162:$D$192,A66)</f>
        <v>0</v>
      </c>
      <c r="R66" s="89"/>
      <c r="S66">
        <f>SUMIFS('Fourniture de Bureau'!$L$194:$L$224,'Fourniture de Bureau'!$D$194:$D$224,A66)</f>
        <v>0</v>
      </c>
      <c r="T66" s="89"/>
      <c r="U66">
        <f>SUMIFS('Fourniture de Bureau'!$L$226:$L$256,'Fourniture de Bureau'!$D$226:$D$256,A66)</f>
        <v>0</v>
      </c>
      <c r="V66" s="89"/>
      <c r="W66">
        <f>SUMIFS('Fourniture de Bureau'!$L$258:$L$288,'Fourniture de Bureau'!$D$258:$D$288,A66)</f>
        <v>0</v>
      </c>
      <c r="X66" s="89"/>
      <c r="Y66">
        <f>SUMIFS('Fourniture de Bureau'!$L$290:$L$320,'Fourniture de Bureau'!$D$290:$D$320,A66)</f>
        <v>0</v>
      </c>
      <c r="Z66" s="89"/>
      <c r="AA66">
        <f>SUMIFS('Fourniture de Bureau'!$L$322:$L$352,'Fourniture de Bureau'!$D$322:$D$352,A66)</f>
        <v>0</v>
      </c>
      <c r="AB66" s="89"/>
      <c r="AC66">
        <f>SUMIFS('Fourniture de Bureau'!$L$356:$L$386,'Fourniture de Bureau'!$D$356:$D$386,A66)</f>
        <v>0</v>
      </c>
      <c r="AE66" s="95">
        <f t="shared" ref="AE66:AE97" si="4">F66+((G66+I66+K66+M66+O66+Q66+S66+U66+W66+Y66+AA66+AC66)-(H66+J66+L66+N66+P66+R66+T66+V66+X66+Z66+AB66+AD66))</f>
        <v>0</v>
      </c>
      <c r="AH66" s="95">
        <f t="shared" ref="AH66:AH97" si="5">(AF66-AG66)-AE66</f>
        <v>0</v>
      </c>
    </row>
    <row r="67" spans="1:34">
      <c r="A67" s="25">
        <f>'Liste '!A67</f>
        <v>48569</v>
      </c>
      <c r="B67" t="str">
        <f>'Liste '!B67</f>
        <v>ALDA</v>
      </c>
      <c r="C67" t="str">
        <f>'Liste '!C67</f>
        <v>Porte revue plastique bleu</v>
      </c>
      <c r="D67" s="14">
        <f>'Liste '!D67</f>
        <v>3.41</v>
      </c>
      <c r="E67" s="37" t="str">
        <f>'Liste '!E67</f>
        <v>T10</v>
      </c>
      <c r="F67" s="99"/>
      <c r="G67">
        <f>SUMIFS('Fourniture de Bureau'!$L$2:$L$32,'Fourniture de Bureau'!$D$2:$D$32,A67)</f>
        <v>0</v>
      </c>
      <c r="I67">
        <f>SUMIFS('Fourniture de Bureau'!$L$34:$L$64,'Fourniture de Bureau'!$D$34:$D$64,A67)</f>
        <v>0</v>
      </c>
      <c r="J67" s="89"/>
      <c r="K67">
        <f>SUMIFS('Fourniture de Bureau'!$L$66:$L$96,'Fourniture de Bureau'!$D$66:$D$96,A67)</f>
        <v>0</v>
      </c>
      <c r="L67" s="89"/>
      <c r="M67">
        <f>SUMIFS('Fourniture de Bureau'!$L$98:$L$128,'Fourniture de Bureau'!$D$98:$D$128,A67)</f>
        <v>0</v>
      </c>
      <c r="N67" s="89"/>
      <c r="O67">
        <f>SUMIFS('Fourniture de Bureau'!$L$130:$L$160,'Fourniture de Bureau'!$D$130:$D$160,A67)</f>
        <v>0</v>
      </c>
      <c r="P67" s="89"/>
      <c r="Q67">
        <f>SUMIFS('Fourniture de Bureau'!$L$162:$L$192,'Fourniture de Bureau'!$D$162:$D$192,A67)</f>
        <v>0</v>
      </c>
      <c r="R67" s="89"/>
      <c r="S67">
        <f>SUMIFS('Fourniture de Bureau'!$L$194:$L$224,'Fourniture de Bureau'!$D$194:$D$224,A67)</f>
        <v>0</v>
      </c>
      <c r="T67" s="89"/>
      <c r="U67">
        <f>SUMIFS('Fourniture de Bureau'!$L$226:$L$256,'Fourniture de Bureau'!$D$226:$D$256,A67)</f>
        <v>0</v>
      </c>
      <c r="V67" s="89"/>
      <c r="W67">
        <f>SUMIFS('Fourniture de Bureau'!$L$258:$L$288,'Fourniture de Bureau'!$D$258:$D$288,A67)</f>
        <v>0</v>
      </c>
      <c r="X67" s="89"/>
      <c r="Y67">
        <f>SUMIFS('Fourniture de Bureau'!$L$290:$L$320,'Fourniture de Bureau'!$D$290:$D$320,A67)</f>
        <v>0</v>
      </c>
      <c r="Z67" s="89"/>
      <c r="AA67">
        <f>SUMIFS('Fourniture de Bureau'!$L$322:$L$352,'Fourniture de Bureau'!$D$322:$D$352,A67)</f>
        <v>0</v>
      </c>
      <c r="AB67" s="89"/>
      <c r="AC67">
        <f>SUMIFS('Fourniture de Bureau'!$L$356:$L$386,'Fourniture de Bureau'!$D$356:$D$386,A67)</f>
        <v>0</v>
      </c>
      <c r="AE67" s="95">
        <f t="shared" si="4"/>
        <v>0</v>
      </c>
      <c r="AH67" s="95">
        <f t="shared" si="5"/>
        <v>0</v>
      </c>
    </row>
    <row r="68" spans="1:34">
      <c r="A68" s="25" t="str">
        <f>'Liste '!A68</f>
        <v>29693</v>
      </c>
      <c r="B68" t="str">
        <f>'Liste '!B68</f>
        <v>ALDA</v>
      </c>
      <c r="C68" t="str">
        <f>'Liste '!C68</f>
        <v>Boite de 10 Chemises à élastique asortis</v>
      </c>
      <c r="D68" s="14">
        <f>'Liste '!D68/10</f>
        <v>0.74399999999999999</v>
      </c>
      <c r="E68" s="37" t="str">
        <f>'Liste '!E68</f>
        <v>T10</v>
      </c>
      <c r="F68" s="99"/>
      <c r="G68">
        <f>SUMIFS('Fourniture de Bureau'!$L$2:$L$32,'Fourniture de Bureau'!$D$2:$D$32,A68)*10</f>
        <v>0</v>
      </c>
      <c r="I68">
        <f>SUMIFS('Fourniture de Bureau'!$L$34:$L$64,'Fourniture de Bureau'!$D$34:$D$64,A68)</f>
        <v>0</v>
      </c>
      <c r="J68" s="89"/>
      <c r="K68">
        <f>SUMIFS('Fourniture de Bureau'!$L$66:$L$96,'Fourniture de Bureau'!$D$66:$D$96,A68)</f>
        <v>0</v>
      </c>
      <c r="L68" s="89"/>
      <c r="M68">
        <f>SUMIFS('Fourniture de Bureau'!$L$98:$L$128,'Fourniture de Bureau'!$D$98:$D$128,A68)</f>
        <v>0</v>
      </c>
      <c r="N68" s="89"/>
      <c r="O68">
        <f>SUMIFS('Fourniture de Bureau'!$L$130:$L$160,'Fourniture de Bureau'!$D$130:$D$160,A68)</f>
        <v>0</v>
      </c>
      <c r="P68" s="89"/>
      <c r="Q68">
        <f>SUMIFS('Fourniture de Bureau'!$L$162:$L$192,'Fourniture de Bureau'!$D$162:$D$192,A68)</f>
        <v>0</v>
      </c>
      <c r="R68" s="89"/>
      <c r="S68">
        <f>SUMIFS('Fourniture de Bureau'!$L$194:$L$224,'Fourniture de Bureau'!$D$194:$D$224,A68)</f>
        <v>0</v>
      </c>
      <c r="T68" s="89"/>
      <c r="U68">
        <f>SUMIFS('Fourniture de Bureau'!$L$226:$L$256,'Fourniture de Bureau'!$D$226:$D$256,A68)</f>
        <v>0</v>
      </c>
      <c r="V68" s="89"/>
      <c r="W68">
        <f>SUMIFS('Fourniture de Bureau'!$L$258:$L$288,'Fourniture de Bureau'!$D$258:$D$288,A68)</f>
        <v>0</v>
      </c>
      <c r="X68" s="89"/>
      <c r="Y68">
        <f>SUMIFS('Fourniture de Bureau'!$L$290:$L$320,'Fourniture de Bureau'!$D$290:$D$320,A68)</f>
        <v>0</v>
      </c>
      <c r="Z68" s="89"/>
      <c r="AA68">
        <f>SUMIFS('Fourniture de Bureau'!$L$322:$L$352,'Fourniture de Bureau'!$D$322:$D$352,A68)</f>
        <v>0</v>
      </c>
      <c r="AB68" s="89"/>
      <c r="AC68">
        <f>SUMIFS('Fourniture de Bureau'!$L$356:$L$386,'Fourniture de Bureau'!$D$356:$D$386,A68)</f>
        <v>0</v>
      </c>
      <c r="AE68" s="95">
        <f t="shared" si="4"/>
        <v>0</v>
      </c>
      <c r="AH68" s="95">
        <f t="shared" si="5"/>
        <v>0</v>
      </c>
    </row>
    <row r="69" spans="1:34">
      <c r="A69" s="25" t="str">
        <f>'Liste '!A69</f>
        <v>76123</v>
      </c>
      <c r="B69" t="str">
        <f>'Liste '!B69</f>
        <v>ALDA</v>
      </c>
      <c r="C69" t="str">
        <f>'Liste '!C69</f>
        <v>Boite de 50 Chemises à élastique assortis</v>
      </c>
      <c r="D69" s="14">
        <f>'Liste '!D69/50</f>
        <v>0.58079999999999998</v>
      </c>
      <c r="E69" s="37" t="str">
        <f>'Liste '!E69</f>
        <v>T10</v>
      </c>
      <c r="F69" s="99"/>
      <c r="G69">
        <f>SUMIFS('Fourniture de Bureau'!$L$2:$L$32,'Fourniture de Bureau'!$D$2:$D$32,A69)*50</f>
        <v>0</v>
      </c>
      <c r="I69">
        <f>SUMIFS('Fourniture de Bureau'!$L$34:$L$64,'Fourniture de Bureau'!$D$34:$D$64,A69)</f>
        <v>0</v>
      </c>
      <c r="J69" s="89"/>
      <c r="K69">
        <f>SUMIFS('Fourniture de Bureau'!$L$66:$L$96,'Fourniture de Bureau'!$D$66:$D$96,A69)</f>
        <v>0</v>
      </c>
      <c r="L69" s="89"/>
      <c r="M69">
        <f>SUMIFS('Fourniture de Bureau'!$L$98:$L$128,'Fourniture de Bureau'!$D$98:$D$128,A69)</f>
        <v>0</v>
      </c>
      <c r="N69" s="89"/>
      <c r="O69">
        <f>SUMIFS('Fourniture de Bureau'!$L$130:$L$160,'Fourniture de Bureau'!$D$130:$D$160,A69)</f>
        <v>0</v>
      </c>
      <c r="P69" s="89"/>
      <c r="Q69">
        <f>SUMIFS('Fourniture de Bureau'!$L$162:$L$192,'Fourniture de Bureau'!$D$162:$D$192,A69)</f>
        <v>0</v>
      </c>
      <c r="R69" s="89"/>
      <c r="S69">
        <f>SUMIFS('Fourniture de Bureau'!$L$194:$L$224,'Fourniture de Bureau'!$D$194:$D$224,A69)</f>
        <v>0</v>
      </c>
      <c r="T69" s="89"/>
      <c r="U69">
        <f>SUMIFS('Fourniture de Bureau'!$L$226:$L$256,'Fourniture de Bureau'!$D$226:$D$256,A69)</f>
        <v>0</v>
      </c>
      <c r="V69" s="89"/>
      <c r="W69">
        <f>SUMIFS('Fourniture de Bureau'!$L$258:$L$288,'Fourniture de Bureau'!$D$258:$D$288,A69)</f>
        <v>0</v>
      </c>
      <c r="X69" s="89"/>
      <c r="Y69">
        <f>SUMIFS('Fourniture de Bureau'!$L$290:$L$320,'Fourniture de Bureau'!$D$290:$D$320,A69)</f>
        <v>0</v>
      </c>
      <c r="Z69" s="89"/>
      <c r="AA69">
        <f>SUMIFS('Fourniture de Bureau'!$L$322:$L$352,'Fourniture de Bureau'!$D$322:$D$352,A69)</f>
        <v>0</v>
      </c>
      <c r="AB69" s="89"/>
      <c r="AC69">
        <f>SUMIFS('Fourniture de Bureau'!$L$356:$L$386,'Fourniture de Bureau'!$D$356:$D$386,A69)</f>
        <v>0</v>
      </c>
      <c r="AE69" s="95">
        <f t="shared" si="4"/>
        <v>0</v>
      </c>
      <c r="AH69" s="95">
        <f t="shared" si="5"/>
        <v>0</v>
      </c>
    </row>
    <row r="70" spans="1:34">
      <c r="A70" s="25">
        <f>'Liste '!A70</f>
        <v>64076</v>
      </c>
      <c r="B70" t="str">
        <f>'Liste '!B70</f>
        <v>ALDA</v>
      </c>
      <c r="C70" t="str">
        <f>'Liste '!C70</f>
        <v>Bloc note Rodhia A5 petits carreaux</v>
      </c>
      <c r="D70" s="14">
        <f>'Liste '!D70</f>
        <v>2.38</v>
      </c>
      <c r="E70" s="37" t="str">
        <f>'Liste '!E70</f>
        <v>T10</v>
      </c>
      <c r="F70" s="99"/>
      <c r="G70">
        <f>SUMIFS('Fourniture de Bureau'!$L$2:$L$32,'Fourniture de Bureau'!$D$2:$D$32,A70)</f>
        <v>0</v>
      </c>
      <c r="I70">
        <f>SUMIFS('Fourniture de Bureau'!$L$34:$L$64,'Fourniture de Bureau'!$D$34:$D$64,A70)</f>
        <v>0</v>
      </c>
      <c r="J70" s="89"/>
      <c r="K70">
        <f>SUMIFS('Fourniture de Bureau'!$L$66:$L$96,'Fourniture de Bureau'!$D$66:$D$96,A70)</f>
        <v>0</v>
      </c>
      <c r="L70" s="89"/>
      <c r="M70">
        <f>SUMIFS('Fourniture de Bureau'!$L$98:$L$128,'Fourniture de Bureau'!$D$98:$D$128,A70)</f>
        <v>0</v>
      </c>
      <c r="N70" s="89"/>
      <c r="O70">
        <f>SUMIFS('Fourniture de Bureau'!$L$130:$L$160,'Fourniture de Bureau'!$D$130:$D$160,A70)</f>
        <v>0</v>
      </c>
      <c r="P70" s="89"/>
      <c r="Q70">
        <f>SUMIFS('Fourniture de Bureau'!$L$162:$L$192,'Fourniture de Bureau'!$D$162:$D$192,A70)</f>
        <v>0</v>
      </c>
      <c r="R70" s="89"/>
      <c r="S70">
        <f>SUMIFS('Fourniture de Bureau'!$L$194:$L$224,'Fourniture de Bureau'!$D$194:$D$224,A70)</f>
        <v>0</v>
      </c>
      <c r="T70" s="89"/>
      <c r="U70">
        <f>SUMIFS('Fourniture de Bureau'!$L$226:$L$256,'Fourniture de Bureau'!$D$226:$D$256,A70)</f>
        <v>0</v>
      </c>
      <c r="V70" s="89"/>
      <c r="W70">
        <f>SUMIFS('Fourniture de Bureau'!$L$258:$L$288,'Fourniture de Bureau'!$D$258:$D$288,A70)</f>
        <v>0</v>
      </c>
      <c r="X70" s="89"/>
      <c r="Y70">
        <f>SUMIFS('Fourniture de Bureau'!$L$290:$L$320,'Fourniture de Bureau'!$D$290:$D$320,A70)</f>
        <v>0</v>
      </c>
      <c r="Z70" s="89"/>
      <c r="AA70">
        <f>SUMIFS('Fourniture de Bureau'!$L$322:$L$352,'Fourniture de Bureau'!$D$322:$D$352,A70)</f>
        <v>0</v>
      </c>
      <c r="AB70" s="89"/>
      <c r="AC70">
        <f>SUMIFS('Fourniture de Bureau'!$L$356:$L$386,'Fourniture de Bureau'!$D$356:$D$386,A70)</f>
        <v>0</v>
      </c>
      <c r="AE70" s="95">
        <f t="shared" si="4"/>
        <v>0</v>
      </c>
      <c r="AH70" s="95">
        <f t="shared" si="5"/>
        <v>0</v>
      </c>
    </row>
    <row r="71" spans="1:34">
      <c r="A71" s="25">
        <f>'Liste '!A71</f>
        <v>63208</v>
      </c>
      <c r="B71" t="str">
        <f>'Liste '!B71</f>
        <v>ALDA</v>
      </c>
      <c r="C71" t="str">
        <f>'Liste '!C71</f>
        <v>Bloc direction A5 petit carreaux</v>
      </c>
      <c r="D71" s="14">
        <f>'Liste '!D71</f>
        <v>0.74</v>
      </c>
      <c r="E71" s="37" t="str">
        <f>'Liste '!E71</f>
        <v>T10</v>
      </c>
      <c r="F71" s="99"/>
      <c r="G71">
        <f>SUMIFS('Fourniture de Bureau'!$L$2:$L$32,'Fourniture de Bureau'!$D$2:$D$32,A71)</f>
        <v>0</v>
      </c>
      <c r="I71">
        <f>SUMIFS('Fourniture de Bureau'!$L$34:$L$64,'Fourniture de Bureau'!$D$34:$D$64,A71)</f>
        <v>0</v>
      </c>
      <c r="J71" s="89"/>
      <c r="K71">
        <f>SUMIFS('Fourniture de Bureau'!$L$66:$L$96,'Fourniture de Bureau'!$D$66:$D$96,A71)</f>
        <v>0</v>
      </c>
      <c r="L71" s="89"/>
      <c r="M71">
        <f>SUMIFS('Fourniture de Bureau'!$L$98:$L$128,'Fourniture de Bureau'!$D$98:$D$128,A71)</f>
        <v>0</v>
      </c>
      <c r="N71" s="89"/>
      <c r="O71">
        <f>SUMIFS('Fourniture de Bureau'!$L$130:$L$160,'Fourniture de Bureau'!$D$130:$D$160,A71)</f>
        <v>0</v>
      </c>
      <c r="P71" s="89"/>
      <c r="Q71">
        <f>SUMIFS('Fourniture de Bureau'!$L$162:$L$192,'Fourniture de Bureau'!$D$162:$D$192,A71)</f>
        <v>0</v>
      </c>
      <c r="R71" s="89"/>
      <c r="S71">
        <f>SUMIFS('Fourniture de Bureau'!$L$194:$L$224,'Fourniture de Bureau'!$D$194:$D$224,A71)</f>
        <v>0</v>
      </c>
      <c r="T71" s="89"/>
      <c r="U71">
        <f>SUMIFS('Fourniture de Bureau'!$L$226:$L$256,'Fourniture de Bureau'!$D$226:$D$256,A71)</f>
        <v>0</v>
      </c>
      <c r="V71" s="89"/>
      <c r="W71">
        <f>SUMIFS('Fourniture de Bureau'!$L$258:$L$288,'Fourniture de Bureau'!$D$258:$D$288,A71)</f>
        <v>0</v>
      </c>
      <c r="X71" s="89"/>
      <c r="Y71">
        <f>SUMIFS('Fourniture de Bureau'!$L$290:$L$320,'Fourniture de Bureau'!$D$290:$D$320,A71)</f>
        <v>0</v>
      </c>
      <c r="Z71" s="89"/>
      <c r="AA71">
        <f>SUMIFS('Fourniture de Bureau'!$L$322:$L$352,'Fourniture de Bureau'!$D$322:$D$352,A71)</f>
        <v>0</v>
      </c>
      <c r="AB71" s="89"/>
      <c r="AC71">
        <f>SUMIFS('Fourniture de Bureau'!$L$356:$L$386,'Fourniture de Bureau'!$D$356:$D$386,A71)</f>
        <v>0</v>
      </c>
      <c r="AE71" s="95">
        <f t="shared" si="4"/>
        <v>0</v>
      </c>
      <c r="AH71" s="95">
        <f t="shared" si="5"/>
        <v>0</v>
      </c>
    </row>
    <row r="72" spans="1:34">
      <c r="A72" s="25">
        <f>'Liste '!A72</f>
        <v>64075</v>
      </c>
      <c r="B72" t="str">
        <f>'Liste '!B72</f>
        <v>ALDA</v>
      </c>
      <c r="C72" t="str">
        <f>'Liste '!C72</f>
        <v>Bloc note Rodhia A6 petits carreaux</v>
      </c>
      <c r="D72" s="14">
        <f>'Liste '!D72</f>
        <v>2.4900000000000002</v>
      </c>
      <c r="E72" s="37" t="str">
        <f>'Liste '!E72</f>
        <v>T10</v>
      </c>
      <c r="F72" s="99"/>
      <c r="G72">
        <f>SUMIFS('Fourniture de Bureau'!$L$2:$L$32,'Fourniture de Bureau'!$D$2:$D$32,A72)</f>
        <v>0</v>
      </c>
      <c r="I72">
        <f>SUMIFS('Fourniture de Bureau'!$L$34:$L$64,'Fourniture de Bureau'!$D$34:$D$64,A72)</f>
        <v>0</v>
      </c>
      <c r="J72" s="89"/>
      <c r="K72">
        <f>SUMIFS('Fourniture de Bureau'!$L$66:$L$96,'Fourniture de Bureau'!$D$66:$D$96,A72)</f>
        <v>0</v>
      </c>
      <c r="L72" s="89"/>
      <c r="M72">
        <f>SUMIFS('Fourniture de Bureau'!$L$98:$L$128,'Fourniture de Bureau'!$D$98:$D$128,A72)</f>
        <v>0</v>
      </c>
      <c r="N72" s="89"/>
      <c r="O72">
        <f>SUMIFS('Fourniture de Bureau'!$L$130:$L$160,'Fourniture de Bureau'!$D$130:$D$160,A72)</f>
        <v>0</v>
      </c>
      <c r="P72" s="89"/>
      <c r="Q72">
        <f>SUMIFS('Fourniture de Bureau'!$L$162:$L$192,'Fourniture de Bureau'!$D$162:$D$192,A72)</f>
        <v>0</v>
      </c>
      <c r="R72" s="89"/>
      <c r="S72">
        <f>SUMIFS('Fourniture de Bureau'!$L$194:$L$224,'Fourniture de Bureau'!$D$194:$D$224,A72)</f>
        <v>0</v>
      </c>
      <c r="T72" s="89"/>
      <c r="U72">
        <f>SUMIFS('Fourniture de Bureau'!$L$226:$L$256,'Fourniture de Bureau'!$D$226:$D$256,A72)</f>
        <v>0</v>
      </c>
      <c r="V72" s="89"/>
      <c r="W72">
        <f>SUMIFS('Fourniture de Bureau'!$L$258:$L$288,'Fourniture de Bureau'!$D$258:$D$288,A72)</f>
        <v>0</v>
      </c>
      <c r="X72" s="89"/>
      <c r="Y72">
        <f>SUMIFS('Fourniture de Bureau'!$L$290:$L$320,'Fourniture de Bureau'!$D$290:$D$320,A72)</f>
        <v>0</v>
      </c>
      <c r="Z72" s="89"/>
      <c r="AA72">
        <f>SUMIFS('Fourniture de Bureau'!$L$322:$L$352,'Fourniture de Bureau'!$D$322:$D$352,A72)</f>
        <v>0</v>
      </c>
      <c r="AB72" s="89"/>
      <c r="AC72">
        <f>SUMIFS('Fourniture de Bureau'!$L$356:$L$386,'Fourniture de Bureau'!$D$356:$D$386,A72)</f>
        <v>0</v>
      </c>
      <c r="AE72" s="95">
        <f t="shared" si="4"/>
        <v>0</v>
      </c>
      <c r="AH72" s="95">
        <f t="shared" si="5"/>
        <v>0</v>
      </c>
    </row>
    <row r="73" spans="1:34">
      <c r="A73" s="25">
        <f>'Liste '!A73</f>
        <v>10526</v>
      </c>
      <c r="B73" t="str">
        <f>'Liste '!B73</f>
        <v>ALDA</v>
      </c>
      <c r="C73" t="str">
        <f>'Liste '!C73</f>
        <v>Cahiers A5 grand carreaux</v>
      </c>
      <c r="D73" s="14">
        <f>'Liste '!D73</f>
        <v>1.2</v>
      </c>
      <c r="E73" s="37" t="str">
        <f>'Liste '!E73</f>
        <v>T10</v>
      </c>
      <c r="F73" s="99"/>
      <c r="G73">
        <f>SUMIFS('Fourniture de Bureau'!$L$2:$L$32,'Fourniture de Bureau'!$D$2:$D$32,A73)</f>
        <v>0</v>
      </c>
      <c r="I73">
        <f>SUMIFS('Fourniture de Bureau'!$L$34:$L$64,'Fourniture de Bureau'!$D$34:$D$64,A73)</f>
        <v>0</v>
      </c>
      <c r="J73" s="89"/>
      <c r="K73">
        <f>SUMIFS('Fourniture de Bureau'!$L$66:$L$96,'Fourniture de Bureau'!$D$66:$D$96,A73)</f>
        <v>0</v>
      </c>
      <c r="L73" s="89"/>
      <c r="M73">
        <f>SUMIFS('Fourniture de Bureau'!$L$98:$L$128,'Fourniture de Bureau'!$D$98:$D$128,A73)</f>
        <v>0</v>
      </c>
      <c r="N73" s="89"/>
      <c r="O73">
        <f>SUMIFS('Fourniture de Bureau'!$L$130:$L$160,'Fourniture de Bureau'!$D$130:$D$160,A73)</f>
        <v>0</v>
      </c>
      <c r="P73" s="89"/>
      <c r="Q73">
        <f>SUMIFS('Fourniture de Bureau'!$L$162:$L$192,'Fourniture de Bureau'!$D$162:$D$192,A73)</f>
        <v>0</v>
      </c>
      <c r="R73" s="89"/>
      <c r="S73">
        <f>SUMIFS('Fourniture de Bureau'!$L$194:$L$224,'Fourniture de Bureau'!$D$194:$D$224,A73)</f>
        <v>0</v>
      </c>
      <c r="T73" s="89"/>
      <c r="U73">
        <f>SUMIFS('Fourniture de Bureau'!$L$226:$L$256,'Fourniture de Bureau'!$D$226:$D$256,A73)</f>
        <v>0</v>
      </c>
      <c r="V73" s="89"/>
      <c r="W73">
        <f>SUMIFS('Fourniture de Bureau'!$L$258:$L$288,'Fourniture de Bureau'!$D$258:$D$288,A73)</f>
        <v>0</v>
      </c>
      <c r="X73" s="89"/>
      <c r="Y73">
        <f>SUMIFS('Fourniture de Bureau'!$L$290:$L$320,'Fourniture de Bureau'!$D$290:$D$320,A73)</f>
        <v>0</v>
      </c>
      <c r="Z73" s="89"/>
      <c r="AA73">
        <f>SUMIFS('Fourniture de Bureau'!$L$322:$L$352,'Fourniture de Bureau'!$D$322:$D$352,A73)</f>
        <v>0</v>
      </c>
      <c r="AB73" s="89"/>
      <c r="AC73">
        <f>SUMIFS('Fourniture de Bureau'!$L$356:$L$386,'Fourniture de Bureau'!$D$356:$D$386,A73)</f>
        <v>0</v>
      </c>
      <c r="AE73" s="95">
        <f t="shared" si="4"/>
        <v>0</v>
      </c>
      <c r="AH73" s="95">
        <f t="shared" si="5"/>
        <v>0</v>
      </c>
    </row>
    <row r="74" spans="1:34">
      <c r="A74" s="25">
        <f>'Liste '!A74</f>
        <v>10527</v>
      </c>
      <c r="B74" t="str">
        <f>'Liste '!B74</f>
        <v>ALDA</v>
      </c>
      <c r="C74" t="str">
        <f>'Liste '!C74</f>
        <v>Cahiers A5 petit carreaux</v>
      </c>
      <c r="D74" s="14">
        <f>'Liste '!D74</f>
        <v>1.2</v>
      </c>
      <c r="E74" s="37" t="str">
        <f>'Liste '!E74</f>
        <v>T10</v>
      </c>
      <c r="F74" s="99"/>
      <c r="G74">
        <f>SUMIFS('Fourniture de Bureau'!$L$2:$L$32,'Fourniture de Bureau'!$D$2:$D$32,A74)</f>
        <v>0</v>
      </c>
      <c r="I74">
        <f>SUMIFS('Fourniture de Bureau'!$L$34:$L$64,'Fourniture de Bureau'!$D$34:$D$64,A74)</f>
        <v>0</v>
      </c>
      <c r="J74" s="89"/>
      <c r="K74">
        <f>SUMIFS('Fourniture de Bureau'!$L$66:$L$96,'Fourniture de Bureau'!$D$66:$D$96,A74)</f>
        <v>0</v>
      </c>
      <c r="L74" s="89"/>
      <c r="M74">
        <f>SUMIFS('Fourniture de Bureau'!$L$98:$L$128,'Fourniture de Bureau'!$D$98:$D$128,A74)</f>
        <v>0</v>
      </c>
      <c r="N74" s="89"/>
      <c r="O74">
        <f>SUMIFS('Fourniture de Bureau'!$L$130:$L$160,'Fourniture de Bureau'!$D$130:$D$160,A74)</f>
        <v>0</v>
      </c>
      <c r="P74" s="89"/>
      <c r="Q74">
        <f>SUMIFS('Fourniture de Bureau'!$L$162:$L$192,'Fourniture de Bureau'!$D$162:$D$192,A74)</f>
        <v>0</v>
      </c>
      <c r="R74" s="89"/>
      <c r="S74">
        <f>SUMIFS('Fourniture de Bureau'!$L$194:$L$224,'Fourniture de Bureau'!$D$194:$D$224,A74)</f>
        <v>0</v>
      </c>
      <c r="T74" s="89"/>
      <c r="U74">
        <f>SUMIFS('Fourniture de Bureau'!$L$226:$L$256,'Fourniture de Bureau'!$D$226:$D$256,A74)</f>
        <v>0</v>
      </c>
      <c r="V74" s="89"/>
      <c r="W74">
        <f>SUMIFS('Fourniture de Bureau'!$L$258:$L$288,'Fourniture de Bureau'!$D$258:$D$288,A74)</f>
        <v>0</v>
      </c>
      <c r="X74" s="89"/>
      <c r="Y74">
        <f>SUMIFS('Fourniture de Bureau'!$L$290:$L$320,'Fourniture de Bureau'!$D$290:$D$320,A74)</f>
        <v>0</v>
      </c>
      <c r="Z74" s="89"/>
      <c r="AA74">
        <f>SUMIFS('Fourniture de Bureau'!$L$322:$L$352,'Fourniture de Bureau'!$D$322:$D$352,A74)</f>
        <v>0</v>
      </c>
      <c r="AB74" s="89"/>
      <c r="AC74">
        <f>SUMIFS('Fourniture de Bureau'!$L$356:$L$386,'Fourniture de Bureau'!$D$356:$D$386,A74)</f>
        <v>0</v>
      </c>
      <c r="AE74" s="95">
        <f t="shared" si="4"/>
        <v>0</v>
      </c>
      <c r="AH74" s="95">
        <f t="shared" si="5"/>
        <v>0</v>
      </c>
    </row>
    <row r="75" spans="1:34">
      <c r="A75" s="25">
        <f>'Liste '!A75</f>
        <v>66615</v>
      </c>
      <c r="B75" t="str">
        <f>'Liste '!B75</f>
        <v>ALDA</v>
      </c>
      <c r="C75" t="str">
        <f>'Liste '!C75</f>
        <v>Cahier Organiseurs</v>
      </c>
      <c r="D75" s="14">
        <f>'Liste '!D75</f>
        <v>18.399999999999999</v>
      </c>
      <c r="E75" s="37" t="str">
        <f>'Liste '!E75</f>
        <v>T10</v>
      </c>
      <c r="F75" s="99"/>
      <c r="G75">
        <f>SUMIFS('Fourniture de Bureau'!$L$2:$L$32,'Fourniture de Bureau'!$D$2:$D$32,A75)</f>
        <v>0</v>
      </c>
      <c r="I75">
        <f>SUMIFS('Fourniture de Bureau'!$L$34:$L$64,'Fourniture de Bureau'!$D$34:$D$64,A75)</f>
        <v>0</v>
      </c>
      <c r="J75" s="89"/>
      <c r="K75">
        <f>SUMIFS('Fourniture de Bureau'!$L$66:$L$96,'Fourniture de Bureau'!$D$66:$D$96,A75)</f>
        <v>0</v>
      </c>
      <c r="L75" s="89"/>
      <c r="M75">
        <f>SUMIFS('Fourniture de Bureau'!$L$98:$L$128,'Fourniture de Bureau'!$D$98:$D$128,A75)</f>
        <v>0</v>
      </c>
      <c r="N75" s="89"/>
      <c r="O75">
        <f>SUMIFS('Fourniture de Bureau'!$L$130:$L$160,'Fourniture de Bureau'!$D$130:$D$160,A75)</f>
        <v>0</v>
      </c>
      <c r="P75" s="89"/>
      <c r="Q75">
        <f>SUMIFS('Fourniture de Bureau'!$L$162:$L$192,'Fourniture de Bureau'!$D$162:$D$192,A75)</f>
        <v>0</v>
      </c>
      <c r="R75" s="89"/>
      <c r="S75">
        <f>SUMIFS('Fourniture de Bureau'!$L$194:$L$224,'Fourniture de Bureau'!$D$194:$D$224,A75)</f>
        <v>0</v>
      </c>
      <c r="T75" s="89"/>
      <c r="U75">
        <f>SUMIFS('Fourniture de Bureau'!$L$226:$L$256,'Fourniture de Bureau'!$D$226:$D$256,A75)</f>
        <v>0</v>
      </c>
      <c r="V75" s="89"/>
      <c r="W75">
        <f>SUMIFS('Fourniture de Bureau'!$L$258:$L$288,'Fourniture de Bureau'!$D$258:$D$288,A75)</f>
        <v>0</v>
      </c>
      <c r="X75" s="89"/>
      <c r="Y75">
        <f>SUMIFS('Fourniture de Bureau'!$L$290:$L$320,'Fourniture de Bureau'!$D$290:$D$320,A75)</f>
        <v>0</v>
      </c>
      <c r="Z75" s="89"/>
      <c r="AA75">
        <f>SUMIFS('Fourniture de Bureau'!$L$322:$L$352,'Fourniture de Bureau'!$D$322:$D$352,A75)</f>
        <v>0</v>
      </c>
      <c r="AB75" s="89"/>
      <c r="AC75">
        <f>SUMIFS('Fourniture de Bureau'!$L$356:$L$386,'Fourniture de Bureau'!$D$356:$D$386,A75)</f>
        <v>0</v>
      </c>
      <c r="AE75" s="95">
        <f t="shared" si="4"/>
        <v>0</v>
      </c>
      <c r="AH75" s="95">
        <f t="shared" si="5"/>
        <v>0</v>
      </c>
    </row>
    <row r="76" spans="1:34">
      <c r="A76" s="25" t="str">
        <f>'Liste '!A76</f>
        <v>14087</v>
      </c>
      <c r="B76" t="str">
        <f>'Liste '!B76</f>
        <v>ALDA</v>
      </c>
      <c r="C76" t="str">
        <f>'Liste '!C76</f>
        <v>Cahier A4 grand carreaux 180 pages</v>
      </c>
      <c r="D76" s="14">
        <f>'Liste '!D76</f>
        <v>5.68</v>
      </c>
      <c r="E76" s="37" t="str">
        <f>'Liste '!E76</f>
        <v>T10</v>
      </c>
      <c r="F76" s="99"/>
      <c r="G76">
        <f>SUMIFS('Fourniture de Bureau'!$L$2:$L$32,'Fourniture de Bureau'!$D$2:$D$32,A76)</f>
        <v>0</v>
      </c>
      <c r="I76">
        <f>SUMIFS('Fourniture de Bureau'!$L$34:$L$64,'Fourniture de Bureau'!$D$34:$D$64,A76)</f>
        <v>0</v>
      </c>
      <c r="J76" s="89"/>
      <c r="K76">
        <f>SUMIFS('Fourniture de Bureau'!$L$66:$L$96,'Fourniture de Bureau'!$D$66:$D$96,A76)</f>
        <v>0</v>
      </c>
      <c r="L76" s="89"/>
      <c r="M76">
        <f>SUMIFS('Fourniture de Bureau'!$L$98:$L$128,'Fourniture de Bureau'!$D$98:$D$128,A76)</f>
        <v>0</v>
      </c>
      <c r="N76" s="89"/>
      <c r="O76">
        <f>SUMIFS('Fourniture de Bureau'!$L$130:$L$160,'Fourniture de Bureau'!$D$130:$D$160,A76)</f>
        <v>0</v>
      </c>
      <c r="P76" s="89"/>
      <c r="Q76">
        <f>SUMIFS('Fourniture de Bureau'!$L$162:$L$192,'Fourniture de Bureau'!$D$162:$D$192,A76)</f>
        <v>0</v>
      </c>
      <c r="R76" s="89"/>
      <c r="S76">
        <f>SUMIFS('Fourniture de Bureau'!$L$194:$L$224,'Fourniture de Bureau'!$D$194:$D$224,A76)</f>
        <v>0</v>
      </c>
      <c r="T76" s="89"/>
      <c r="U76">
        <f>SUMIFS('Fourniture de Bureau'!$L$226:$L$256,'Fourniture de Bureau'!$D$226:$D$256,A76)</f>
        <v>0</v>
      </c>
      <c r="V76" s="89"/>
      <c r="W76">
        <f>SUMIFS('Fourniture de Bureau'!$L$258:$L$288,'Fourniture de Bureau'!$D$258:$D$288,A76)</f>
        <v>0</v>
      </c>
      <c r="X76" s="89"/>
      <c r="Y76">
        <f>SUMIFS('Fourniture de Bureau'!$L$290:$L$320,'Fourniture de Bureau'!$D$290:$D$320,A76)</f>
        <v>0</v>
      </c>
      <c r="Z76" s="89"/>
      <c r="AA76">
        <f>SUMIFS('Fourniture de Bureau'!$L$322:$L$352,'Fourniture de Bureau'!$D$322:$D$352,A76)</f>
        <v>0</v>
      </c>
      <c r="AB76" s="89"/>
      <c r="AC76">
        <f>SUMIFS('Fourniture de Bureau'!$L$356:$L$386,'Fourniture de Bureau'!$D$356:$D$386,A76)</f>
        <v>0</v>
      </c>
      <c r="AE76" s="95">
        <f t="shared" si="4"/>
        <v>0</v>
      </c>
      <c r="AH76" s="95">
        <f t="shared" si="5"/>
        <v>0</v>
      </c>
    </row>
    <row r="77" spans="1:34">
      <c r="A77" s="25" t="str">
        <f>'Liste '!A77</f>
        <v>64086</v>
      </c>
      <c r="B77" t="str">
        <f>'Liste '!B77</f>
        <v>ALDA</v>
      </c>
      <c r="C77" t="str">
        <f>'Liste '!C77</f>
        <v>Cahier A4 petit carreaux 180 pages</v>
      </c>
      <c r="D77" s="14">
        <f>'Liste '!D77</f>
        <v>4.49</v>
      </c>
      <c r="E77" s="37" t="str">
        <f>'Liste '!E77</f>
        <v>T10</v>
      </c>
      <c r="F77" s="99"/>
      <c r="G77">
        <f>SUMIFS('Fourniture de Bureau'!$L$2:$L$32,'Fourniture de Bureau'!$D$2:$D$32,A77)</f>
        <v>0</v>
      </c>
      <c r="I77">
        <f>SUMIFS('Fourniture de Bureau'!$L$34:$L$64,'Fourniture de Bureau'!$D$34:$D$64,A77)</f>
        <v>0</v>
      </c>
      <c r="J77" s="89"/>
      <c r="K77">
        <f>SUMIFS('Fourniture de Bureau'!$L$66:$L$96,'Fourniture de Bureau'!$D$66:$D$96,A77)</f>
        <v>0</v>
      </c>
      <c r="L77" s="89"/>
      <c r="M77">
        <f>SUMIFS('Fourniture de Bureau'!$L$98:$L$128,'Fourniture de Bureau'!$D$98:$D$128,A77)</f>
        <v>0</v>
      </c>
      <c r="N77" s="89"/>
      <c r="O77">
        <f>SUMIFS('Fourniture de Bureau'!$L$130:$L$160,'Fourniture de Bureau'!$D$130:$D$160,A77)</f>
        <v>0</v>
      </c>
      <c r="P77" s="89"/>
      <c r="Q77">
        <f>SUMIFS('Fourniture de Bureau'!$L$162:$L$192,'Fourniture de Bureau'!$D$162:$D$192,A77)</f>
        <v>0</v>
      </c>
      <c r="R77" s="89"/>
      <c r="S77">
        <f>SUMIFS('Fourniture de Bureau'!$L$194:$L$224,'Fourniture de Bureau'!$D$194:$D$224,A77)</f>
        <v>0</v>
      </c>
      <c r="T77" s="89"/>
      <c r="U77">
        <f>SUMIFS('Fourniture de Bureau'!$L$226:$L$256,'Fourniture de Bureau'!$D$226:$D$256,A77)</f>
        <v>0</v>
      </c>
      <c r="V77" s="89"/>
      <c r="W77">
        <f>SUMIFS('Fourniture de Bureau'!$L$258:$L$288,'Fourniture de Bureau'!$D$258:$D$288,A77)</f>
        <v>0</v>
      </c>
      <c r="X77" s="89"/>
      <c r="Y77">
        <f>SUMIFS('Fourniture de Bureau'!$L$290:$L$320,'Fourniture de Bureau'!$D$290:$D$320,A77)</f>
        <v>0</v>
      </c>
      <c r="Z77" s="89"/>
      <c r="AA77">
        <f>SUMIFS('Fourniture de Bureau'!$L$322:$L$352,'Fourniture de Bureau'!$D$322:$D$352,A77)</f>
        <v>0</v>
      </c>
      <c r="AB77" s="89"/>
      <c r="AC77">
        <f>SUMIFS('Fourniture de Bureau'!$L$356:$L$386,'Fourniture de Bureau'!$D$356:$D$386,A77)</f>
        <v>0</v>
      </c>
      <c r="AE77" s="95">
        <f t="shared" si="4"/>
        <v>0</v>
      </c>
      <c r="AH77" s="95">
        <f t="shared" si="5"/>
        <v>0</v>
      </c>
    </row>
    <row r="78" spans="1:34">
      <c r="A78" s="25" t="str">
        <f>'Liste '!A78</f>
        <v>14485</v>
      </c>
      <c r="B78" t="str">
        <f>'Liste '!B78</f>
        <v>ALDA</v>
      </c>
      <c r="C78" t="str">
        <f>'Liste '!C78</f>
        <v>Cahier A4 grand carreaux 100 pages</v>
      </c>
      <c r="D78" s="14">
        <f>'Liste '!D78</f>
        <v>3.23</v>
      </c>
      <c r="E78" s="37" t="str">
        <f>'Liste '!E78</f>
        <v>T10</v>
      </c>
      <c r="F78" s="99"/>
      <c r="G78">
        <f>SUMIFS('Fourniture de Bureau'!$L$2:$L$32,'Fourniture de Bureau'!$D$2:$D$32,A78)</f>
        <v>0</v>
      </c>
      <c r="I78">
        <f>SUMIFS('Fourniture de Bureau'!$L$34:$L$64,'Fourniture de Bureau'!$D$34:$D$64,A78)</f>
        <v>0</v>
      </c>
      <c r="J78" s="89"/>
      <c r="K78">
        <f>SUMIFS('Fourniture de Bureau'!$L$66:$L$96,'Fourniture de Bureau'!$D$66:$D$96,A78)</f>
        <v>0</v>
      </c>
      <c r="L78" s="89"/>
      <c r="M78">
        <f>SUMIFS('Fourniture de Bureau'!$L$98:$L$128,'Fourniture de Bureau'!$D$98:$D$128,A78)</f>
        <v>0</v>
      </c>
      <c r="N78" s="89"/>
      <c r="O78">
        <f>SUMIFS('Fourniture de Bureau'!$L$130:$L$160,'Fourniture de Bureau'!$D$130:$D$160,A78)</f>
        <v>0</v>
      </c>
      <c r="P78" s="89"/>
      <c r="Q78">
        <f>SUMIFS('Fourniture de Bureau'!$L$162:$L$192,'Fourniture de Bureau'!$D$162:$D$192,A78)</f>
        <v>0</v>
      </c>
      <c r="R78" s="89"/>
      <c r="S78">
        <f>SUMIFS('Fourniture de Bureau'!$L$194:$L$224,'Fourniture de Bureau'!$D$194:$D$224,A78)</f>
        <v>0</v>
      </c>
      <c r="T78" s="89"/>
      <c r="U78">
        <f>SUMIFS('Fourniture de Bureau'!$L$226:$L$256,'Fourniture de Bureau'!$D$226:$D$256,A78)</f>
        <v>0</v>
      </c>
      <c r="V78" s="89"/>
      <c r="W78">
        <f>SUMIFS('Fourniture de Bureau'!$L$258:$L$288,'Fourniture de Bureau'!$D$258:$D$288,A78)</f>
        <v>0</v>
      </c>
      <c r="X78" s="89"/>
      <c r="Y78">
        <f>SUMIFS('Fourniture de Bureau'!$L$290:$L$320,'Fourniture de Bureau'!$D$290:$D$320,A78)</f>
        <v>0</v>
      </c>
      <c r="Z78" s="89"/>
      <c r="AA78">
        <f>SUMIFS('Fourniture de Bureau'!$L$322:$L$352,'Fourniture de Bureau'!$D$322:$D$352,A78)</f>
        <v>0</v>
      </c>
      <c r="AB78" s="89"/>
      <c r="AC78">
        <f>SUMIFS('Fourniture de Bureau'!$L$356:$L$386,'Fourniture de Bureau'!$D$356:$D$386,A78)</f>
        <v>0</v>
      </c>
      <c r="AE78" s="95">
        <f t="shared" si="4"/>
        <v>0</v>
      </c>
      <c r="AH78" s="95">
        <f t="shared" si="5"/>
        <v>0</v>
      </c>
    </row>
    <row r="79" spans="1:34">
      <c r="A79" s="25" t="str">
        <f>'Liste '!A79</f>
        <v>64085</v>
      </c>
      <c r="B79" t="str">
        <f>'Liste '!B79</f>
        <v>ALDA</v>
      </c>
      <c r="C79" t="str">
        <f>'Liste '!C79</f>
        <v>Cahier A4 petit carreaux 100 pages</v>
      </c>
      <c r="D79" s="14">
        <f>'Liste '!D79</f>
        <v>3.63</v>
      </c>
      <c r="E79" s="37" t="str">
        <f>'Liste '!E79</f>
        <v>T10</v>
      </c>
      <c r="F79" s="99"/>
      <c r="G79">
        <f>SUMIFS('Fourniture de Bureau'!$L$2:$L$32,'Fourniture de Bureau'!$D$2:$D$32,A79)</f>
        <v>0</v>
      </c>
      <c r="I79">
        <f>SUMIFS('Fourniture de Bureau'!$L$34:$L$64,'Fourniture de Bureau'!$D$34:$D$64,A79)</f>
        <v>0</v>
      </c>
      <c r="J79" s="89"/>
      <c r="K79">
        <f>SUMIFS('Fourniture de Bureau'!$L$66:$L$96,'Fourniture de Bureau'!$D$66:$D$96,A79)</f>
        <v>0</v>
      </c>
      <c r="L79" s="89"/>
      <c r="M79">
        <f>SUMIFS('Fourniture de Bureau'!$L$98:$L$128,'Fourniture de Bureau'!$D$98:$D$128,A79)</f>
        <v>0</v>
      </c>
      <c r="N79" s="89"/>
      <c r="O79">
        <f>SUMIFS('Fourniture de Bureau'!$L$130:$L$160,'Fourniture de Bureau'!$D$130:$D$160,A79)</f>
        <v>0</v>
      </c>
      <c r="P79" s="89"/>
      <c r="Q79">
        <f>SUMIFS('Fourniture de Bureau'!$L$162:$L$192,'Fourniture de Bureau'!$D$162:$D$192,A79)</f>
        <v>0</v>
      </c>
      <c r="R79" s="89"/>
      <c r="S79">
        <f>SUMIFS('Fourniture de Bureau'!$L$194:$L$224,'Fourniture de Bureau'!$D$194:$D$224,A79)</f>
        <v>0</v>
      </c>
      <c r="T79" s="89"/>
      <c r="U79">
        <f>SUMIFS('Fourniture de Bureau'!$L$226:$L$256,'Fourniture de Bureau'!$D$226:$D$256,A79)</f>
        <v>0</v>
      </c>
      <c r="V79" s="89"/>
      <c r="W79">
        <f>SUMIFS('Fourniture de Bureau'!$L$258:$L$288,'Fourniture de Bureau'!$D$258:$D$288,A79)</f>
        <v>0</v>
      </c>
      <c r="X79" s="89"/>
      <c r="Y79">
        <f>SUMIFS('Fourniture de Bureau'!$L$290:$L$320,'Fourniture de Bureau'!$D$290:$D$320,A79)</f>
        <v>0</v>
      </c>
      <c r="Z79" s="89"/>
      <c r="AA79">
        <f>SUMIFS('Fourniture de Bureau'!$L$322:$L$352,'Fourniture de Bureau'!$D$322:$D$352,A79)</f>
        <v>0</v>
      </c>
      <c r="AB79" s="89"/>
      <c r="AC79">
        <f>SUMIFS('Fourniture de Bureau'!$L$356:$L$386,'Fourniture de Bureau'!$D$356:$D$386,A79)</f>
        <v>0</v>
      </c>
      <c r="AE79" s="95">
        <f t="shared" si="4"/>
        <v>0</v>
      </c>
      <c r="AH79" s="95">
        <f t="shared" si="5"/>
        <v>0</v>
      </c>
    </row>
    <row r="80" spans="1:34">
      <c r="A80" s="25" t="str">
        <f>'Liste '!A80</f>
        <v>01893</v>
      </c>
      <c r="B80" t="str">
        <f>'Liste '!B80</f>
        <v>ALDA</v>
      </c>
      <c r="C80" t="str">
        <f>'Liste '!C80</f>
        <v>Pochette de feuilles à plastifier x100 A3</v>
      </c>
      <c r="D80" s="14">
        <f>'Liste '!D80/100</f>
        <v>0.21840000000000001</v>
      </c>
      <c r="E80" s="37" t="str">
        <f>'Liste '!E80</f>
        <v>T10</v>
      </c>
      <c r="F80" s="99"/>
      <c r="G80">
        <f>SUMIFS('Fourniture de Bureau'!$L$2:$L$32,'Fourniture de Bureau'!$D$2:$D$32,A80)*100</f>
        <v>0</v>
      </c>
      <c r="I80">
        <f>SUMIFS('Fourniture de Bureau'!$L$34:$L$64,'Fourniture de Bureau'!$D$34:$D$64,A80)</f>
        <v>0</v>
      </c>
      <c r="J80" s="89"/>
      <c r="K80">
        <f>SUMIFS('Fourniture de Bureau'!$L$66:$L$96,'Fourniture de Bureau'!$D$66:$D$96,A80)</f>
        <v>0</v>
      </c>
      <c r="L80" s="89"/>
      <c r="M80">
        <f>SUMIFS('Fourniture de Bureau'!$L$98:$L$128,'Fourniture de Bureau'!$D$98:$D$128,A80)</f>
        <v>0</v>
      </c>
      <c r="N80" s="89"/>
      <c r="O80">
        <f>SUMIFS('Fourniture de Bureau'!$L$130:$L$160,'Fourniture de Bureau'!$D$130:$D$160,A80)</f>
        <v>0</v>
      </c>
      <c r="P80" s="89"/>
      <c r="Q80">
        <f>SUMIFS('Fourniture de Bureau'!$L$162:$L$192,'Fourniture de Bureau'!$D$162:$D$192,A80)</f>
        <v>0</v>
      </c>
      <c r="R80" s="89"/>
      <c r="S80">
        <f>SUMIFS('Fourniture de Bureau'!$L$194:$L$224,'Fourniture de Bureau'!$D$194:$D$224,A80)</f>
        <v>0</v>
      </c>
      <c r="T80" s="89"/>
      <c r="U80">
        <f>SUMIFS('Fourniture de Bureau'!$L$226:$L$256,'Fourniture de Bureau'!$D$226:$D$256,A80)</f>
        <v>0</v>
      </c>
      <c r="V80" s="89"/>
      <c r="W80">
        <f>SUMIFS('Fourniture de Bureau'!$L$258:$L$288,'Fourniture de Bureau'!$D$258:$D$288,A80)</f>
        <v>0</v>
      </c>
      <c r="X80" s="89"/>
      <c r="Y80">
        <f>SUMIFS('Fourniture de Bureau'!$L$290:$L$320,'Fourniture de Bureau'!$D$290:$D$320,A80)</f>
        <v>0</v>
      </c>
      <c r="Z80" s="89"/>
      <c r="AA80">
        <f>SUMIFS('Fourniture de Bureau'!$L$322:$L$352,'Fourniture de Bureau'!$D$322:$D$352,A80)</f>
        <v>0</v>
      </c>
      <c r="AB80" s="89"/>
      <c r="AC80">
        <f>SUMIFS('Fourniture de Bureau'!$L$356:$L$386,'Fourniture de Bureau'!$D$356:$D$386,A80)</f>
        <v>0</v>
      </c>
      <c r="AE80" s="95">
        <f t="shared" si="4"/>
        <v>0</v>
      </c>
      <c r="AH80" s="95">
        <f t="shared" si="5"/>
        <v>0</v>
      </c>
    </row>
    <row r="81" spans="1:34">
      <c r="A81" s="25" t="str">
        <f>'Liste '!A81</f>
        <v>42644</v>
      </c>
      <c r="B81" t="str">
        <f>'Liste '!B81</f>
        <v>ALDA</v>
      </c>
      <c r="C81" t="str">
        <f>'Liste '!C81</f>
        <v>Pochette de feuille à plastifier x100 A4</v>
      </c>
      <c r="D81" s="14">
        <f>'Liste '!D81/100</f>
        <v>7.6799999999999993E-2</v>
      </c>
      <c r="E81" s="37" t="str">
        <f>'Liste '!E81</f>
        <v>T10</v>
      </c>
      <c r="F81" s="99"/>
      <c r="G81">
        <f>SUMIFS('Fourniture de Bureau'!$L$2:$L$32,'Fourniture de Bureau'!$D$2:$D$32,A81)*100</f>
        <v>0</v>
      </c>
      <c r="I81">
        <f>SUMIFS('Fourniture de Bureau'!$L$34:$L$64,'Fourniture de Bureau'!$D$34:$D$64,A81)</f>
        <v>0</v>
      </c>
      <c r="J81" s="89"/>
      <c r="K81">
        <f>SUMIFS('Fourniture de Bureau'!$L$66:$L$96,'Fourniture de Bureau'!$D$66:$D$96,A81)</f>
        <v>0</v>
      </c>
      <c r="L81" s="89"/>
      <c r="M81">
        <f>SUMIFS('Fourniture de Bureau'!$L$98:$L$128,'Fourniture de Bureau'!$D$98:$D$128,A81)</f>
        <v>0</v>
      </c>
      <c r="N81" s="89"/>
      <c r="O81">
        <f>SUMIFS('Fourniture de Bureau'!$L$130:$L$160,'Fourniture de Bureau'!$D$130:$D$160,A81)</f>
        <v>0</v>
      </c>
      <c r="P81" s="89"/>
      <c r="Q81">
        <f>SUMIFS('Fourniture de Bureau'!$L$162:$L$192,'Fourniture de Bureau'!$D$162:$D$192,A81)</f>
        <v>0</v>
      </c>
      <c r="R81" s="89"/>
      <c r="S81">
        <f>SUMIFS('Fourniture de Bureau'!$L$194:$L$224,'Fourniture de Bureau'!$D$194:$D$224,A81)</f>
        <v>0</v>
      </c>
      <c r="T81" s="89"/>
      <c r="U81">
        <f>SUMIFS('Fourniture de Bureau'!$L$226:$L$256,'Fourniture de Bureau'!$D$226:$D$256,A81)</f>
        <v>0</v>
      </c>
      <c r="V81" s="89"/>
      <c r="W81">
        <f>SUMIFS('Fourniture de Bureau'!$L$258:$L$288,'Fourniture de Bureau'!$D$258:$D$288,A81)</f>
        <v>0</v>
      </c>
      <c r="X81" s="89"/>
      <c r="Y81">
        <f>SUMIFS('Fourniture de Bureau'!$L$290:$L$320,'Fourniture de Bureau'!$D$290:$D$320,A81)</f>
        <v>0</v>
      </c>
      <c r="Z81" s="89"/>
      <c r="AA81">
        <f>SUMIFS('Fourniture de Bureau'!$L$322:$L$352,'Fourniture de Bureau'!$D$322:$D$352,A81)</f>
        <v>0</v>
      </c>
      <c r="AB81" s="89"/>
      <c r="AC81">
        <f>SUMIFS('Fourniture de Bureau'!$L$356:$L$386,'Fourniture de Bureau'!$D$356:$D$386,A81)</f>
        <v>0</v>
      </c>
      <c r="AE81" s="95">
        <f t="shared" si="4"/>
        <v>0</v>
      </c>
      <c r="AH81" s="95">
        <f t="shared" si="5"/>
        <v>0</v>
      </c>
    </row>
    <row r="82" spans="1:34">
      <c r="A82" s="25">
        <f>'Liste '!A82</f>
        <v>41908</v>
      </c>
      <c r="B82" t="str">
        <f>'Liste '!B82</f>
        <v>ALDA</v>
      </c>
      <c r="C82" t="str">
        <f>'Liste '!C82</f>
        <v>Pochette de feuille A4 à plastifier dos ADH x100</v>
      </c>
      <c r="D82" s="14" t="str">
        <f>'Liste '!D82</f>
        <v>DDV</v>
      </c>
      <c r="E82" s="37" t="str">
        <f>'Liste '!E82</f>
        <v>T10</v>
      </c>
      <c r="F82" s="99"/>
      <c r="G82">
        <f>SUMIFS('Fourniture de Bureau'!$L$2:$L$32,'Fourniture de Bureau'!$D$2:$D$32,A82)*100</f>
        <v>0</v>
      </c>
      <c r="I82">
        <f>SUMIFS('Fourniture de Bureau'!$L$34:$L$64,'Fourniture de Bureau'!$D$34:$D$64,A82)</f>
        <v>0</v>
      </c>
      <c r="J82" s="89"/>
      <c r="K82">
        <f>SUMIFS('Fourniture de Bureau'!$L$66:$L$96,'Fourniture de Bureau'!$D$66:$D$96,A82)</f>
        <v>0</v>
      </c>
      <c r="L82" s="89"/>
      <c r="M82">
        <f>SUMIFS('Fourniture de Bureau'!$L$98:$L$128,'Fourniture de Bureau'!$D$98:$D$128,A82)</f>
        <v>0</v>
      </c>
      <c r="N82" s="89"/>
      <c r="O82">
        <f>SUMIFS('Fourniture de Bureau'!$L$130:$L$160,'Fourniture de Bureau'!$D$130:$D$160,A82)</f>
        <v>0</v>
      </c>
      <c r="P82" s="89"/>
      <c r="Q82">
        <f>SUMIFS('Fourniture de Bureau'!$L$162:$L$192,'Fourniture de Bureau'!$D$162:$D$192,A82)</f>
        <v>0</v>
      </c>
      <c r="R82" s="89"/>
      <c r="S82">
        <f>SUMIFS('Fourniture de Bureau'!$L$194:$L$224,'Fourniture de Bureau'!$D$194:$D$224,A82)</f>
        <v>0</v>
      </c>
      <c r="T82" s="89"/>
      <c r="U82">
        <f>SUMIFS('Fourniture de Bureau'!$L$226:$L$256,'Fourniture de Bureau'!$D$226:$D$256,A82)</f>
        <v>0</v>
      </c>
      <c r="V82" s="89"/>
      <c r="W82">
        <f>SUMIFS('Fourniture de Bureau'!$L$258:$L$288,'Fourniture de Bureau'!$D$258:$D$288,A82)</f>
        <v>0</v>
      </c>
      <c r="X82" s="89"/>
      <c r="Y82">
        <f>SUMIFS('Fourniture de Bureau'!$L$290:$L$320,'Fourniture de Bureau'!$D$290:$D$320,A82)</f>
        <v>0</v>
      </c>
      <c r="Z82" s="89"/>
      <c r="AA82">
        <f>SUMIFS('Fourniture de Bureau'!$L$322:$L$352,'Fourniture de Bureau'!$D$322:$D$352,A82)</f>
        <v>0</v>
      </c>
      <c r="AB82" s="89"/>
      <c r="AC82">
        <f>SUMIFS('Fourniture de Bureau'!$L$356:$L$386,'Fourniture de Bureau'!$D$356:$D$386,A82)</f>
        <v>0</v>
      </c>
      <c r="AE82" s="95">
        <f t="shared" si="4"/>
        <v>0</v>
      </c>
      <c r="AH82" s="95">
        <f t="shared" si="5"/>
        <v>0</v>
      </c>
    </row>
    <row r="83" spans="1:34">
      <c r="A83" s="25">
        <f>'Liste '!A83</f>
        <v>38066</v>
      </c>
      <c r="B83" t="str">
        <f>'Liste '!B83</f>
        <v>ALDA</v>
      </c>
      <c r="C83" t="str">
        <f>'Liste '!C83</f>
        <v>Pochette étiquette ADH  page entière</v>
      </c>
      <c r="D83" s="14">
        <f>'Liste '!D83/100</f>
        <v>0.49320000000000003</v>
      </c>
      <c r="E83" s="37" t="str">
        <f>'Liste '!E83</f>
        <v>T10</v>
      </c>
      <c r="F83" s="99"/>
      <c r="G83">
        <f>SUMIFS('Fourniture de Bureau'!$L$2:$L$32,'Fourniture de Bureau'!$D$2:$D$32,A83)*100</f>
        <v>0</v>
      </c>
      <c r="I83">
        <f>SUMIFS('Fourniture de Bureau'!$L$34:$L$64,'Fourniture de Bureau'!$D$34:$D$64,A83)</f>
        <v>0</v>
      </c>
      <c r="J83" s="89"/>
      <c r="K83">
        <f>SUMIFS('Fourniture de Bureau'!$L$66:$L$96,'Fourniture de Bureau'!$D$66:$D$96,A83)</f>
        <v>0</v>
      </c>
      <c r="L83" s="89"/>
      <c r="M83">
        <f>SUMIFS('Fourniture de Bureau'!$L$98:$L$128,'Fourniture de Bureau'!$D$98:$D$128,A83)</f>
        <v>0</v>
      </c>
      <c r="N83" s="89"/>
      <c r="O83">
        <f>SUMIFS('Fourniture de Bureau'!$L$130:$L$160,'Fourniture de Bureau'!$D$130:$D$160,A83)</f>
        <v>0</v>
      </c>
      <c r="P83" s="89"/>
      <c r="Q83">
        <f>SUMIFS('Fourniture de Bureau'!$L$162:$L$192,'Fourniture de Bureau'!$D$162:$D$192,A83)</f>
        <v>0</v>
      </c>
      <c r="R83" s="89"/>
      <c r="S83">
        <f>SUMIFS('Fourniture de Bureau'!$L$194:$L$224,'Fourniture de Bureau'!$D$194:$D$224,A83)</f>
        <v>0</v>
      </c>
      <c r="T83" s="89"/>
      <c r="U83">
        <f>SUMIFS('Fourniture de Bureau'!$L$226:$L$256,'Fourniture de Bureau'!$D$226:$D$256,A83)</f>
        <v>0</v>
      </c>
      <c r="V83" s="89"/>
      <c r="W83">
        <f>SUMIFS('Fourniture de Bureau'!$L$258:$L$288,'Fourniture de Bureau'!$D$258:$D$288,A83)</f>
        <v>0</v>
      </c>
      <c r="X83" s="89"/>
      <c r="Y83">
        <f>SUMIFS('Fourniture de Bureau'!$L$290:$L$320,'Fourniture de Bureau'!$D$290:$D$320,A83)</f>
        <v>0</v>
      </c>
      <c r="Z83" s="89"/>
      <c r="AA83">
        <f>SUMIFS('Fourniture de Bureau'!$L$322:$L$352,'Fourniture de Bureau'!$D$322:$D$352,A83)</f>
        <v>0</v>
      </c>
      <c r="AB83" s="89"/>
      <c r="AC83">
        <f>SUMIFS('Fourniture de Bureau'!$L$356:$L$386,'Fourniture de Bureau'!$D$356:$D$386,A83)</f>
        <v>0</v>
      </c>
      <c r="AE83" s="95">
        <f t="shared" si="4"/>
        <v>0</v>
      </c>
      <c r="AH83" s="95">
        <f t="shared" si="5"/>
        <v>0</v>
      </c>
    </row>
    <row r="84" spans="1:34">
      <c r="A84" s="25">
        <f>'Liste '!A84</f>
        <v>64227</v>
      </c>
      <c r="B84" t="str">
        <f>'Liste '!B84</f>
        <v>ALDA</v>
      </c>
      <c r="C84" t="str">
        <f>'Liste '!C84</f>
        <v>Boite de 100 couvertures de garde cartonnée cuir  pour rapport</v>
      </c>
      <c r="D84" s="14">
        <f>'Liste '!D84/100</f>
        <v>0.105</v>
      </c>
      <c r="E84" s="37" t="str">
        <f>'Liste '!E84</f>
        <v>T10</v>
      </c>
      <c r="F84" s="99"/>
      <c r="G84">
        <f>SUMIFS('Fourniture de Bureau'!$L$2:$L$32,'Fourniture de Bureau'!$D$2:$D$32,A84)*100</f>
        <v>0</v>
      </c>
      <c r="I84">
        <f>SUMIFS('Fourniture de Bureau'!$L$34:$L$64,'Fourniture de Bureau'!$D$34:$D$64,A84)</f>
        <v>0</v>
      </c>
      <c r="J84" s="89"/>
      <c r="K84">
        <f>SUMIFS('Fourniture de Bureau'!$L$66:$L$96,'Fourniture de Bureau'!$D$66:$D$96,A84)</f>
        <v>0</v>
      </c>
      <c r="L84" s="89"/>
      <c r="M84">
        <f>SUMIFS('Fourniture de Bureau'!$L$98:$L$128,'Fourniture de Bureau'!$D$98:$D$128,A84)</f>
        <v>0</v>
      </c>
      <c r="N84" s="89"/>
      <c r="O84">
        <f>SUMIFS('Fourniture de Bureau'!$L$130:$L$160,'Fourniture de Bureau'!$D$130:$D$160,A84)</f>
        <v>0</v>
      </c>
      <c r="P84" s="89"/>
      <c r="Q84">
        <f>SUMIFS('Fourniture de Bureau'!$L$162:$L$192,'Fourniture de Bureau'!$D$162:$D$192,A84)</f>
        <v>0</v>
      </c>
      <c r="R84" s="89"/>
      <c r="S84">
        <f>SUMIFS('Fourniture de Bureau'!$L$194:$L$224,'Fourniture de Bureau'!$D$194:$D$224,A84)</f>
        <v>0</v>
      </c>
      <c r="T84" s="89"/>
      <c r="U84">
        <f>SUMIFS('Fourniture de Bureau'!$L$226:$L$256,'Fourniture de Bureau'!$D$226:$D$256,A84)</f>
        <v>0</v>
      </c>
      <c r="V84" s="89"/>
      <c r="W84">
        <f>SUMIFS('Fourniture de Bureau'!$L$258:$L$288,'Fourniture de Bureau'!$D$258:$D$288,A84)</f>
        <v>0</v>
      </c>
      <c r="X84" s="89"/>
      <c r="Y84">
        <f>SUMIFS('Fourniture de Bureau'!$L$290:$L$320,'Fourniture de Bureau'!$D$290:$D$320,A84)</f>
        <v>0</v>
      </c>
      <c r="Z84" s="89"/>
      <c r="AA84">
        <f>SUMIFS('Fourniture de Bureau'!$L$322:$L$352,'Fourniture de Bureau'!$D$322:$D$352,A84)</f>
        <v>0</v>
      </c>
      <c r="AB84" s="89"/>
      <c r="AC84">
        <f>SUMIFS('Fourniture de Bureau'!$L$356:$L$386,'Fourniture de Bureau'!$D$356:$D$386,A84)</f>
        <v>0</v>
      </c>
      <c r="AE84" s="95">
        <f t="shared" si="4"/>
        <v>0</v>
      </c>
      <c r="AH84" s="95">
        <f t="shared" si="5"/>
        <v>0</v>
      </c>
    </row>
    <row r="85" spans="1:34">
      <c r="A85" s="25">
        <f>'Liste '!A85</f>
        <v>22157</v>
      </c>
      <c r="B85" t="str">
        <f>'Liste '!B85</f>
        <v>ALDA</v>
      </c>
      <c r="C85" t="str">
        <f>'Liste '!C85</f>
        <v>Boite de 100 couvertures de gardeTransparent pour rapport</v>
      </c>
      <c r="D85" s="14">
        <f>'Liste '!D85/100</f>
        <v>8.3800000000000013E-2</v>
      </c>
      <c r="E85" s="37" t="str">
        <f>'Liste '!E85</f>
        <v>T10</v>
      </c>
      <c r="F85" s="99"/>
      <c r="G85">
        <f>SUMIFS('Fourniture de Bureau'!$L$2:$L$32,'Fourniture de Bureau'!$D$2:$D$32,A85)*100</f>
        <v>0</v>
      </c>
      <c r="I85">
        <f>SUMIFS('Fourniture de Bureau'!$L$34:$L$64,'Fourniture de Bureau'!$D$34:$D$64,A85)</f>
        <v>0</v>
      </c>
      <c r="J85" s="89"/>
      <c r="K85">
        <f>SUMIFS('Fourniture de Bureau'!$L$66:$L$96,'Fourniture de Bureau'!$D$66:$D$96,A85)</f>
        <v>0</v>
      </c>
      <c r="L85" s="89"/>
      <c r="M85">
        <f>SUMIFS('Fourniture de Bureau'!$L$98:$L$128,'Fourniture de Bureau'!$D$98:$D$128,A85)</f>
        <v>0</v>
      </c>
      <c r="N85" s="89"/>
      <c r="O85">
        <f>SUMIFS('Fourniture de Bureau'!$L$130:$L$160,'Fourniture de Bureau'!$D$130:$D$160,A85)</f>
        <v>0</v>
      </c>
      <c r="P85" s="89"/>
      <c r="Q85">
        <f>SUMIFS('Fourniture de Bureau'!$L$162:$L$192,'Fourniture de Bureau'!$D$162:$D$192,A85)</f>
        <v>0</v>
      </c>
      <c r="R85" s="89"/>
      <c r="S85">
        <f>SUMIFS('Fourniture de Bureau'!$L$194:$L$224,'Fourniture de Bureau'!$D$194:$D$224,A85)</f>
        <v>0</v>
      </c>
      <c r="T85" s="89"/>
      <c r="U85">
        <f>SUMIFS('Fourniture de Bureau'!$L$226:$L$256,'Fourniture de Bureau'!$D$226:$D$256,A85)</f>
        <v>0</v>
      </c>
      <c r="V85" s="89"/>
      <c r="W85">
        <f>SUMIFS('Fourniture de Bureau'!$L$258:$L$288,'Fourniture de Bureau'!$D$258:$D$288,A85)</f>
        <v>0</v>
      </c>
      <c r="X85" s="89"/>
      <c r="Y85">
        <f>SUMIFS('Fourniture de Bureau'!$L$290:$L$320,'Fourniture de Bureau'!$D$290:$D$320,A85)</f>
        <v>0</v>
      </c>
      <c r="Z85" s="89"/>
      <c r="AA85">
        <f>SUMIFS('Fourniture de Bureau'!$L$322:$L$352,'Fourniture de Bureau'!$D$322:$D$352,A85)</f>
        <v>0</v>
      </c>
      <c r="AB85" s="89"/>
      <c r="AC85">
        <f>SUMIFS('Fourniture de Bureau'!$L$356:$L$386,'Fourniture de Bureau'!$D$356:$D$386,A85)</f>
        <v>0</v>
      </c>
      <c r="AE85" s="95">
        <f t="shared" si="4"/>
        <v>0</v>
      </c>
      <c r="AH85" s="95">
        <f t="shared" si="5"/>
        <v>0</v>
      </c>
    </row>
    <row r="86" spans="1:34">
      <c r="A86" s="25">
        <f>'Liste '!A86</f>
        <v>19348</v>
      </c>
      <c r="B86" t="str">
        <f>'Liste '!B86</f>
        <v>ALDA</v>
      </c>
      <c r="C86" t="str">
        <f>'Liste '!C86</f>
        <v>Boite de 100 Anneaux pour reliure</v>
      </c>
      <c r="D86" s="14">
        <f>'Liste '!D86/100</f>
        <v>5.8799999999999998E-2</v>
      </c>
      <c r="E86" s="37" t="str">
        <f>'Liste '!E86</f>
        <v>T10</v>
      </c>
      <c r="F86" s="99"/>
      <c r="G86">
        <f>SUMIFS('Fourniture de Bureau'!$L$2:$L$32,'Fourniture de Bureau'!$D$2:$D$32,A86)*100</f>
        <v>0</v>
      </c>
      <c r="I86">
        <f>SUMIFS('Fourniture de Bureau'!$L$34:$L$64,'Fourniture de Bureau'!$D$34:$D$64,A86)</f>
        <v>0</v>
      </c>
      <c r="J86" s="89"/>
      <c r="K86">
        <f>SUMIFS('Fourniture de Bureau'!$L$66:$L$96,'Fourniture de Bureau'!$D$66:$D$96,A86)</f>
        <v>0</v>
      </c>
      <c r="L86" s="89"/>
      <c r="M86">
        <f>SUMIFS('Fourniture de Bureau'!$L$98:$L$128,'Fourniture de Bureau'!$D$98:$D$128,A86)</f>
        <v>0</v>
      </c>
      <c r="N86" s="89"/>
      <c r="O86">
        <f>SUMIFS('Fourniture de Bureau'!$L$130:$L$160,'Fourniture de Bureau'!$D$130:$D$160,A86)</f>
        <v>0</v>
      </c>
      <c r="P86" s="89"/>
      <c r="Q86">
        <f>SUMIFS('Fourniture de Bureau'!$L$162:$L$192,'Fourniture de Bureau'!$D$162:$D$192,A86)</f>
        <v>0</v>
      </c>
      <c r="R86" s="89"/>
      <c r="S86">
        <f>SUMIFS('Fourniture de Bureau'!$L$194:$L$224,'Fourniture de Bureau'!$D$194:$D$224,A86)</f>
        <v>0</v>
      </c>
      <c r="T86" s="89"/>
      <c r="U86">
        <f>SUMIFS('Fourniture de Bureau'!$L$226:$L$256,'Fourniture de Bureau'!$D$226:$D$256,A86)</f>
        <v>0</v>
      </c>
      <c r="V86" s="89"/>
      <c r="W86">
        <f>SUMIFS('Fourniture de Bureau'!$L$258:$L$288,'Fourniture de Bureau'!$D$258:$D$288,A86)</f>
        <v>0</v>
      </c>
      <c r="X86" s="89"/>
      <c r="Y86">
        <f>SUMIFS('Fourniture de Bureau'!$L$290:$L$320,'Fourniture de Bureau'!$D$290:$D$320,A86)</f>
        <v>0</v>
      </c>
      <c r="Z86" s="89"/>
      <c r="AA86">
        <f>SUMIFS('Fourniture de Bureau'!$L$322:$L$352,'Fourniture de Bureau'!$D$322:$D$352,A86)</f>
        <v>0</v>
      </c>
      <c r="AB86" s="89"/>
      <c r="AC86">
        <f>SUMIFS('Fourniture de Bureau'!$L$356:$L$386,'Fourniture de Bureau'!$D$356:$D$386,A86)</f>
        <v>0</v>
      </c>
      <c r="AE86" s="95">
        <f t="shared" si="4"/>
        <v>0</v>
      </c>
      <c r="AH86" s="95">
        <f t="shared" si="5"/>
        <v>0</v>
      </c>
    </row>
    <row r="87" spans="1:34">
      <c r="A87" s="25" t="str">
        <f>'Liste '!A87</f>
        <v>36621</v>
      </c>
      <c r="B87" t="str">
        <f>'Liste '!B87</f>
        <v>ALDA</v>
      </c>
      <c r="C87" t="str">
        <f>'Liste '!C87</f>
        <v xml:space="preserve">Double classeur bleu </v>
      </c>
      <c r="D87" s="14">
        <f>'Liste '!D87</f>
        <v>33.090000000000003</v>
      </c>
      <c r="E87" s="37" t="str">
        <f>'Liste '!E87</f>
        <v>T10</v>
      </c>
      <c r="F87" s="99"/>
      <c r="G87">
        <f>SUMIFS('Fourniture de Bureau'!$L$2:$L$32,'Fourniture de Bureau'!$D$2:$D$32,A87)</f>
        <v>0</v>
      </c>
      <c r="I87">
        <f>SUMIFS('Fourniture de Bureau'!$L$34:$L$64,'Fourniture de Bureau'!$D$34:$D$64,A87)</f>
        <v>0</v>
      </c>
      <c r="J87" s="89"/>
      <c r="K87">
        <f>SUMIFS('Fourniture de Bureau'!$L$66:$L$96,'Fourniture de Bureau'!$D$66:$D$96,A87)</f>
        <v>0</v>
      </c>
      <c r="L87" s="89"/>
      <c r="M87">
        <f>SUMIFS('Fourniture de Bureau'!$L$98:$L$128,'Fourniture de Bureau'!$D$98:$D$128,A87)</f>
        <v>0</v>
      </c>
      <c r="N87" s="89"/>
      <c r="O87">
        <f>SUMIFS('Fourniture de Bureau'!$L$130:$L$160,'Fourniture de Bureau'!$D$130:$D$160,A87)</f>
        <v>0</v>
      </c>
      <c r="P87" s="89"/>
      <c r="Q87">
        <f>SUMIFS('Fourniture de Bureau'!$L$162:$L$192,'Fourniture de Bureau'!$D$162:$D$192,A87)</f>
        <v>0</v>
      </c>
      <c r="R87" s="89"/>
      <c r="S87">
        <f>SUMIFS('Fourniture de Bureau'!$L$194:$L$224,'Fourniture de Bureau'!$D$194:$D$224,A87)</f>
        <v>0</v>
      </c>
      <c r="T87" s="89"/>
      <c r="U87">
        <f>SUMIFS('Fourniture de Bureau'!$L$226:$L$256,'Fourniture de Bureau'!$D$226:$D$256,A87)</f>
        <v>0</v>
      </c>
      <c r="V87" s="89"/>
      <c r="W87">
        <f>SUMIFS('Fourniture de Bureau'!$L$258:$L$288,'Fourniture de Bureau'!$D$258:$D$288,A87)</f>
        <v>0</v>
      </c>
      <c r="X87" s="89"/>
      <c r="Y87">
        <f>SUMIFS('Fourniture de Bureau'!$L$290:$L$320,'Fourniture de Bureau'!$D$290:$D$320,A87)</f>
        <v>0</v>
      </c>
      <c r="Z87" s="89"/>
      <c r="AA87">
        <f>SUMIFS('Fourniture de Bureau'!$L$322:$L$352,'Fourniture de Bureau'!$D$322:$D$352,A87)</f>
        <v>0</v>
      </c>
      <c r="AB87" s="89"/>
      <c r="AC87">
        <f>SUMIFS('Fourniture de Bureau'!$L$356:$L$386,'Fourniture de Bureau'!$D$356:$D$386,A87)</f>
        <v>0</v>
      </c>
      <c r="AE87" s="95">
        <f t="shared" si="4"/>
        <v>0</v>
      </c>
      <c r="AH87" s="95">
        <f t="shared" si="5"/>
        <v>0</v>
      </c>
    </row>
    <row r="88" spans="1:34">
      <c r="A88" s="25" t="str">
        <f>'Liste '!A88</f>
        <v>20817</v>
      </c>
      <c r="B88" t="str">
        <f>'Liste '!B88</f>
        <v>ALDA</v>
      </c>
      <c r="C88" t="str">
        <f>'Liste '!C88</f>
        <v>Classeurs avec 2 grands anneaux Blanc</v>
      </c>
      <c r="D88" s="14">
        <f>'Liste '!D88</f>
        <v>2.14</v>
      </c>
      <c r="E88" s="37" t="str">
        <f>'Liste '!E88</f>
        <v>T10</v>
      </c>
      <c r="F88" s="99"/>
      <c r="G88">
        <f>SUMIFS('Fourniture de Bureau'!$L$2:$L$32,'Fourniture de Bureau'!$D$2:$D$32,A88)</f>
        <v>0</v>
      </c>
      <c r="I88">
        <f>SUMIFS('Fourniture de Bureau'!$L$34:$L$64,'Fourniture de Bureau'!$D$34:$D$64,A88)</f>
        <v>0</v>
      </c>
      <c r="J88" s="89"/>
      <c r="K88">
        <f>SUMIFS('Fourniture de Bureau'!$L$66:$L$96,'Fourniture de Bureau'!$D$66:$D$96,A88)</f>
        <v>0</v>
      </c>
      <c r="L88" s="89"/>
      <c r="M88">
        <f>SUMIFS('Fourniture de Bureau'!$L$98:$L$128,'Fourniture de Bureau'!$D$98:$D$128,A88)</f>
        <v>0</v>
      </c>
      <c r="N88" s="89"/>
      <c r="O88">
        <f>SUMIFS('Fourniture de Bureau'!$L$130:$L$160,'Fourniture de Bureau'!$D$130:$D$160,A88)</f>
        <v>0</v>
      </c>
      <c r="P88" s="89"/>
      <c r="Q88">
        <f>SUMIFS('Fourniture de Bureau'!$L$162:$L$192,'Fourniture de Bureau'!$D$162:$D$192,A88)</f>
        <v>0</v>
      </c>
      <c r="R88" s="89"/>
      <c r="S88">
        <f>SUMIFS('Fourniture de Bureau'!$L$194:$L$224,'Fourniture de Bureau'!$D$194:$D$224,A88)</f>
        <v>0</v>
      </c>
      <c r="T88" s="89"/>
      <c r="U88">
        <f>SUMIFS('Fourniture de Bureau'!$L$226:$L$256,'Fourniture de Bureau'!$D$226:$D$256,A88)</f>
        <v>0</v>
      </c>
      <c r="V88" s="89"/>
      <c r="W88">
        <f>SUMIFS('Fourniture de Bureau'!$L$258:$L$288,'Fourniture de Bureau'!$D$258:$D$288,A88)</f>
        <v>0</v>
      </c>
      <c r="X88" s="89"/>
      <c r="Y88">
        <f>SUMIFS('Fourniture de Bureau'!$L$290:$L$320,'Fourniture de Bureau'!$D$290:$D$320,A88)</f>
        <v>0</v>
      </c>
      <c r="Z88" s="89"/>
      <c r="AA88">
        <f>SUMIFS('Fourniture de Bureau'!$L$322:$L$352,'Fourniture de Bureau'!$D$322:$D$352,A88)</f>
        <v>0</v>
      </c>
      <c r="AB88" s="89"/>
      <c r="AC88">
        <f>SUMIFS('Fourniture de Bureau'!$L$356:$L$386,'Fourniture de Bureau'!$D$356:$D$386,A88)</f>
        <v>0</v>
      </c>
      <c r="AE88" s="95">
        <f t="shared" si="4"/>
        <v>0</v>
      </c>
      <c r="AH88" s="95">
        <f t="shared" si="5"/>
        <v>0</v>
      </c>
    </row>
    <row r="89" spans="1:34">
      <c r="A89" s="25" t="str">
        <f>'Liste '!A89</f>
        <v>20818</v>
      </c>
      <c r="B89" t="str">
        <f>'Liste '!B89</f>
        <v>ALDA</v>
      </c>
      <c r="C89" t="str">
        <f>'Liste '!C89</f>
        <v>Classeurs avec 2 grands anneaux Bleu</v>
      </c>
      <c r="D89" s="14">
        <f>'Liste '!D89</f>
        <v>2.14</v>
      </c>
      <c r="E89" s="37" t="str">
        <f>'Liste '!E89</f>
        <v>T10</v>
      </c>
      <c r="F89" s="99"/>
      <c r="G89">
        <f>SUMIFS('Fourniture de Bureau'!$L$2:$L$32,'Fourniture de Bureau'!$D$2:$D$32,A89)</f>
        <v>0</v>
      </c>
      <c r="I89">
        <f>SUMIFS('Fourniture de Bureau'!$L$34:$L$64,'Fourniture de Bureau'!$D$34:$D$64,A89)</f>
        <v>0</v>
      </c>
      <c r="J89" s="89"/>
      <c r="K89">
        <f>SUMIFS('Fourniture de Bureau'!$L$66:$L$96,'Fourniture de Bureau'!$D$66:$D$96,A89)</f>
        <v>0</v>
      </c>
      <c r="L89" s="89"/>
      <c r="M89">
        <f>SUMIFS('Fourniture de Bureau'!$L$98:$L$128,'Fourniture de Bureau'!$D$98:$D$128,A89)</f>
        <v>0</v>
      </c>
      <c r="N89" s="89"/>
      <c r="O89">
        <f>SUMIFS('Fourniture de Bureau'!$L$130:$L$160,'Fourniture de Bureau'!$D$130:$D$160,A89)</f>
        <v>0</v>
      </c>
      <c r="P89" s="89"/>
      <c r="Q89">
        <f>SUMIFS('Fourniture de Bureau'!$L$162:$L$192,'Fourniture de Bureau'!$D$162:$D$192,A89)</f>
        <v>0</v>
      </c>
      <c r="R89" s="89"/>
      <c r="S89">
        <f>SUMIFS('Fourniture de Bureau'!$L$194:$L$224,'Fourniture de Bureau'!$D$194:$D$224,A89)</f>
        <v>0</v>
      </c>
      <c r="T89" s="89"/>
      <c r="U89">
        <f>SUMIFS('Fourniture de Bureau'!$L$226:$L$256,'Fourniture de Bureau'!$D$226:$D$256,A89)</f>
        <v>0</v>
      </c>
      <c r="V89" s="89"/>
      <c r="W89">
        <f>SUMIFS('Fourniture de Bureau'!$L$258:$L$288,'Fourniture de Bureau'!$D$258:$D$288,A89)</f>
        <v>0</v>
      </c>
      <c r="X89" s="89"/>
      <c r="Y89">
        <f>SUMIFS('Fourniture de Bureau'!$L$290:$L$320,'Fourniture de Bureau'!$D$290:$D$320,A89)</f>
        <v>0</v>
      </c>
      <c r="Z89" s="89"/>
      <c r="AA89">
        <f>SUMIFS('Fourniture de Bureau'!$L$322:$L$352,'Fourniture de Bureau'!$D$322:$D$352,A89)</f>
        <v>0</v>
      </c>
      <c r="AB89" s="89"/>
      <c r="AC89">
        <f>SUMIFS('Fourniture de Bureau'!$L$356:$L$386,'Fourniture de Bureau'!$D$356:$D$386,A89)</f>
        <v>0</v>
      </c>
      <c r="AE89" s="95">
        <f t="shared" si="4"/>
        <v>0</v>
      </c>
      <c r="AH89" s="95">
        <f t="shared" si="5"/>
        <v>0</v>
      </c>
    </row>
    <row r="90" spans="1:34">
      <c r="A90" s="25" t="str">
        <f>'Liste '!A90</f>
        <v>20820</v>
      </c>
      <c r="B90" t="str">
        <f>'Liste '!B90</f>
        <v>ALDA</v>
      </c>
      <c r="C90" t="str">
        <f>'Liste '!C90</f>
        <v>Classeurs avec 2 grands anneaux Rouge</v>
      </c>
      <c r="D90" s="14">
        <f>'Liste '!D90</f>
        <v>2.14</v>
      </c>
      <c r="E90" s="37" t="str">
        <f>'Liste '!E90</f>
        <v>T10</v>
      </c>
      <c r="F90" s="99"/>
      <c r="G90">
        <f>SUMIFS('Fourniture de Bureau'!$L$2:$L$32,'Fourniture de Bureau'!$D$2:$D$32,A90)</f>
        <v>0</v>
      </c>
      <c r="I90">
        <f>SUMIFS('Fourniture de Bureau'!$L$34:$L$64,'Fourniture de Bureau'!$D$34:$D$64,A90)</f>
        <v>0</v>
      </c>
      <c r="J90" s="89"/>
      <c r="K90">
        <f>SUMIFS('Fourniture de Bureau'!$L$66:$L$96,'Fourniture de Bureau'!$D$66:$D$96,A90)</f>
        <v>0</v>
      </c>
      <c r="L90" s="89"/>
      <c r="M90">
        <f>SUMIFS('Fourniture de Bureau'!$L$98:$L$128,'Fourniture de Bureau'!$D$98:$D$128,A90)</f>
        <v>0</v>
      </c>
      <c r="N90" s="89"/>
      <c r="O90">
        <f>SUMIFS('Fourniture de Bureau'!$L$130:$L$160,'Fourniture de Bureau'!$D$130:$D$160,A90)</f>
        <v>0</v>
      </c>
      <c r="P90" s="89"/>
      <c r="Q90">
        <f>SUMIFS('Fourniture de Bureau'!$L$162:$L$192,'Fourniture de Bureau'!$D$162:$D$192,A90)</f>
        <v>0</v>
      </c>
      <c r="R90" s="89"/>
      <c r="S90">
        <f>SUMIFS('Fourniture de Bureau'!$L$194:$L$224,'Fourniture de Bureau'!$D$194:$D$224,A90)</f>
        <v>0</v>
      </c>
      <c r="T90" s="89"/>
      <c r="U90">
        <f>SUMIFS('Fourniture de Bureau'!$L$226:$L$256,'Fourniture de Bureau'!$D$226:$D$256,A90)</f>
        <v>0</v>
      </c>
      <c r="V90" s="89"/>
      <c r="W90">
        <f>SUMIFS('Fourniture de Bureau'!$L$258:$L$288,'Fourniture de Bureau'!$D$258:$D$288,A90)</f>
        <v>0</v>
      </c>
      <c r="X90" s="89"/>
      <c r="Y90">
        <f>SUMIFS('Fourniture de Bureau'!$L$290:$L$320,'Fourniture de Bureau'!$D$290:$D$320,A90)</f>
        <v>0</v>
      </c>
      <c r="Z90" s="89"/>
      <c r="AA90">
        <f>SUMIFS('Fourniture de Bureau'!$L$322:$L$352,'Fourniture de Bureau'!$D$322:$D$352,A90)</f>
        <v>0</v>
      </c>
      <c r="AB90" s="89"/>
      <c r="AC90">
        <f>SUMIFS('Fourniture de Bureau'!$L$356:$L$386,'Fourniture de Bureau'!$D$356:$D$386,A90)</f>
        <v>0</v>
      </c>
      <c r="AE90" s="95">
        <f t="shared" si="4"/>
        <v>0</v>
      </c>
      <c r="AH90" s="95">
        <f t="shared" si="5"/>
        <v>0</v>
      </c>
    </row>
    <row r="91" spans="1:34">
      <c r="A91" s="25" t="str">
        <f>'Liste '!A91</f>
        <v>20821</v>
      </c>
      <c r="B91" t="str">
        <f>'Liste '!B91</f>
        <v>ALDA</v>
      </c>
      <c r="C91" t="str">
        <f>'Liste '!C91</f>
        <v>Classeurs avec 2 grands anneaux Vert</v>
      </c>
      <c r="D91" s="14">
        <f>'Liste '!D91</f>
        <v>2.14</v>
      </c>
      <c r="E91" s="37" t="str">
        <f>'Liste '!E91</f>
        <v>T10</v>
      </c>
      <c r="F91" s="99"/>
      <c r="G91">
        <f>SUMIFS('Fourniture de Bureau'!$L$2:$L$32,'Fourniture de Bureau'!$D$2:$D$32,A91)</f>
        <v>0</v>
      </c>
      <c r="I91">
        <f>SUMIFS('Fourniture de Bureau'!$L$34:$L$64,'Fourniture de Bureau'!$D$34:$D$64,A91)</f>
        <v>0</v>
      </c>
      <c r="J91" s="89"/>
      <c r="K91">
        <f>SUMIFS('Fourniture de Bureau'!$L$66:$L$96,'Fourniture de Bureau'!$D$66:$D$96,A91)</f>
        <v>0</v>
      </c>
      <c r="L91" s="89"/>
      <c r="M91">
        <f>SUMIFS('Fourniture de Bureau'!$L$98:$L$128,'Fourniture de Bureau'!$D$98:$D$128,A91)</f>
        <v>0</v>
      </c>
      <c r="N91" s="89"/>
      <c r="O91">
        <f>SUMIFS('Fourniture de Bureau'!$L$130:$L$160,'Fourniture de Bureau'!$D$130:$D$160,A91)</f>
        <v>0</v>
      </c>
      <c r="P91" s="89"/>
      <c r="Q91">
        <f>SUMIFS('Fourniture de Bureau'!$L$162:$L$192,'Fourniture de Bureau'!$D$162:$D$192,A91)</f>
        <v>0</v>
      </c>
      <c r="R91" s="89"/>
      <c r="S91">
        <f>SUMIFS('Fourniture de Bureau'!$L$194:$L$224,'Fourniture de Bureau'!$D$194:$D$224,A91)</f>
        <v>0</v>
      </c>
      <c r="T91" s="89"/>
      <c r="U91">
        <f>SUMIFS('Fourniture de Bureau'!$L$226:$L$256,'Fourniture de Bureau'!$D$226:$D$256,A91)</f>
        <v>0</v>
      </c>
      <c r="V91" s="89"/>
      <c r="W91">
        <f>SUMIFS('Fourniture de Bureau'!$L$258:$L$288,'Fourniture de Bureau'!$D$258:$D$288,A91)</f>
        <v>0</v>
      </c>
      <c r="X91" s="89"/>
      <c r="Y91">
        <f>SUMIFS('Fourniture de Bureau'!$L$290:$L$320,'Fourniture de Bureau'!$D$290:$D$320,A91)</f>
        <v>0</v>
      </c>
      <c r="Z91" s="89"/>
      <c r="AA91">
        <f>SUMIFS('Fourniture de Bureau'!$L$322:$L$352,'Fourniture de Bureau'!$D$322:$D$352,A91)</f>
        <v>0</v>
      </c>
      <c r="AB91" s="89"/>
      <c r="AC91">
        <f>SUMIFS('Fourniture de Bureau'!$L$356:$L$386,'Fourniture de Bureau'!$D$356:$D$386,A91)</f>
        <v>0</v>
      </c>
      <c r="AE91" s="95">
        <f t="shared" si="4"/>
        <v>0</v>
      </c>
      <c r="AH91" s="95">
        <f t="shared" si="5"/>
        <v>0</v>
      </c>
    </row>
    <row r="92" spans="1:34">
      <c r="A92" s="25" t="str">
        <f>'Liste '!A92</f>
        <v>20822</v>
      </c>
      <c r="B92" t="str">
        <f>'Liste '!B92</f>
        <v>ALDA</v>
      </c>
      <c r="C92" t="str">
        <f>'Liste '!C92</f>
        <v>Classeurs avec 2 grands anneaux Jaune</v>
      </c>
      <c r="D92" s="14">
        <f>'Liste '!D92</f>
        <v>2.14</v>
      </c>
      <c r="E92" s="37" t="str">
        <f>'Liste '!E92</f>
        <v>T10</v>
      </c>
      <c r="F92" s="99"/>
      <c r="G92">
        <f>SUMIFS('Fourniture de Bureau'!$L$2:$L$32,'Fourniture de Bureau'!$D$2:$D$32,A92)</f>
        <v>0</v>
      </c>
      <c r="I92">
        <f>SUMIFS('Fourniture de Bureau'!$L$34:$L$64,'Fourniture de Bureau'!$D$34:$D$64,A92)</f>
        <v>0</v>
      </c>
      <c r="J92" s="89"/>
      <c r="K92">
        <f>SUMIFS('Fourniture de Bureau'!$L$66:$L$96,'Fourniture de Bureau'!$D$66:$D$96,A92)</f>
        <v>0</v>
      </c>
      <c r="L92" s="89"/>
      <c r="M92">
        <f>SUMIFS('Fourniture de Bureau'!$L$98:$L$128,'Fourniture de Bureau'!$D$98:$D$128,A92)</f>
        <v>0</v>
      </c>
      <c r="N92" s="89"/>
      <c r="O92">
        <f>SUMIFS('Fourniture de Bureau'!$L$130:$L$160,'Fourniture de Bureau'!$D$130:$D$160,A92)</f>
        <v>0</v>
      </c>
      <c r="P92" s="89"/>
      <c r="Q92">
        <f>SUMIFS('Fourniture de Bureau'!$L$162:$L$192,'Fourniture de Bureau'!$D$162:$D$192,A92)</f>
        <v>0</v>
      </c>
      <c r="R92" s="89"/>
      <c r="S92">
        <f>SUMIFS('Fourniture de Bureau'!$L$194:$L$224,'Fourniture de Bureau'!$D$194:$D$224,A92)</f>
        <v>0</v>
      </c>
      <c r="T92" s="89"/>
      <c r="U92">
        <f>SUMIFS('Fourniture de Bureau'!$L$226:$L$256,'Fourniture de Bureau'!$D$226:$D$256,A92)</f>
        <v>0</v>
      </c>
      <c r="V92" s="89"/>
      <c r="W92">
        <f>SUMIFS('Fourniture de Bureau'!$L$258:$L$288,'Fourniture de Bureau'!$D$258:$D$288,A92)</f>
        <v>0</v>
      </c>
      <c r="X92" s="89"/>
      <c r="Y92">
        <f>SUMIFS('Fourniture de Bureau'!$L$290:$L$320,'Fourniture de Bureau'!$D$290:$D$320,A92)</f>
        <v>0</v>
      </c>
      <c r="Z92" s="89"/>
      <c r="AA92">
        <f>SUMIFS('Fourniture de Bureau'!$L$322:$L$352,'Fourniture de Bureau'!$D$322:$D$352,A92)</f>
        <v>0</v>
      </c>
      <c r="AB92" s="89"/>
      <c r="AC92">
        <f>SUMIFS('Fourniture de Bureau'!$L$356:$L$386,'Fourniture de Bureau'!$D$356:$D$386,A92)</f>
        <v>0</v>
      </c>
      <c r="AE92" s="95">
        <f t="shared" si="4"/>
        <v>0</v>
      </c>
      <c r="AH92" s="95">
        <f t="shared" si="5"/>
        <v>0</v>
      </c>
    </row>
    <row r="93" spans="1:34">
      <c r="A93" s="25" t="str">
        <f>'Liste '!A93</f>
        <v>48510</v>
      </c>
      <c r="B93" t="str">
        <f>'Liste '!B93</f>
        <v>ALDA</v>
      </c>
      <c r="C93" t="str">
        <f>'Liste '!C93</f>
        <v>Classeurs avec 4 petits anneaux Rouge</v>
      </c>
      <c r="D93" s="14">
        <f>'Liste '!D93</f>
        <v>1.21</v>
      </c>
      <c r="E93" s="37" t="str">
        <f>'Liste '!E93</f>
        <v>T10</v>
      </c>
      <c r="F93" s="99"/>
      <c r="G93">
        <f>SUMIFS('Fourniture de Bureau'!$L$2:$L$32,'Fourniture de Bureau'!$D$2:$D$32,A93)</f>
        <v>0</v>
      </c>
      <c r="I93">
        <f>SUMIFS('Fourniture de Bureau'!$L$34:$L$64,'Fourniture de Bureau'!$D$34:$D$64,A93)</f>
        <v>0</v>
      </c>
      <c r="J93" s="89"/>
      <c r="K93">
        <f>SUMIFS('Fourniture de Bureau'!$L$66:$L$96,'Fourniture de Bureau'!$D$66:$D$96,A93)</f>
        <v>0</v>
      </c>
      <c r="L93" s="89"/>
      <c r="M93">
        <f>SUMIFS('Fourniture de Bureau'!$L$98:$L$128,'Fourniture de Bureau'!$D$98:$D$128,A93)</f>
        <v>0</v>
      </c>
      <c r="N93" s="89"/>
      <c r="O93">
        <f>SUMIFS('Fourniture de Bureau'!$L$130:$L$160,'Fourniture de Bureau'!$D$130:$D$160,A93)</f>
        <v>0</v>
      </c>
      <c r="P93" s="89"/>
      <c r="Q93">
        <f>SUMIFS('Fourniture de Bureau'!$L$162:$L$192,'Fourniture de Bureau'!$D$162:$D$192,A93)</f>
        <v>0</v>
      </c>
      <c r="R93" s="89"/>
      <c r="S93">
        <f>SUMIFS('Fourniture de Bureau'!$L$194:$L$224,'Fourniture de Bureau'!$D$194:$D$224,A93)</f>
        <v>0</v>
      </c>
      <c r="T93" s="89"/>
      <c r="U93">
        <f>SUMIFS('Fourniture de Bureau'!$L$226:$L$256,'Fourniture de Bureau'!$D$226:$D$256,A93)</f>
        <v>0</v>
      </c>
      <c r="V93" s="89"/>
      <c r="W93">
        <f>SUMIFS('Fourniture de Bureau'!$L$258:$L$288,'Fourniture de Bureau'!$D$258:$D$288,A93)</f>
        <v>0</v>
      </c>
      <c r="X93" s="89"/>
      <c r="Y93">
        <f>SUMIFS('Fourniture de Bureau'!$L$290:$L$320,'Fourniture de Bureau'!$D$290:$D$320,A93)</f>
        <v>0</v>
      </c>
      <c r="Z93" s="89"/>
      <c r="AA93">
        <f>SUMIFS('Fourniture de Bureau'!$L$322:$L$352,'Fourniture de Bureau'!$D$322:$D$352,A93)</f>
        <v>0</v>
      </c>
      <c r="AB93" s="89"/>
      <c r="AC93">
        <f>SUMIFS('Fourniture de Bureau'!$L$356:$L$386,'Fourniture de Bureau'!$D$356:$D$386,A93)</f>
        <v>0</v>
      </c>
      <c r="AE93" s="95">
        <f t="shared" si="4"/>
        <v>0</v>
      </c>
      <c r="AH93" s="95">
        <f t="shared" si="5"/>
        <v>0</v>
      </c>
    </row>
    <row r="94" spans="1:34">
      <c r="A94" s="25" t="str">
        <f>'Liste '!A94</f>
        <v>48508</v>
      </c>
      <c r="B94" t="str">
        <f>'Liste '!B94</f>
        <v>ALDA</v>
      </c>
      <c r="C94" t="str">
        <f>'Liste '!C94</f>
        <v>Classeurs avec 4 petits anneaux Bleu</v>
      </c>
      <c r="D94" s="14">
        <f>'Liste '!D94</f>
        <v>1.21</v>
      </c>
      <c r="E94" s="37" t="str">
        <f>'Liste '!E94</f>
        <v>T10</v>
      </c>
      <c r="F94" s="99"/>
      <c r="G94">
        <f>SUMIFS('Fourniture de Bureau'!$L$2:$L$32,'Fourniture de Bureau'!$D$2:$D$32,A94)</f>
        <v>0</v>
      </c>
      <c r="I94">
        <f>SUMIFS('Fourniture de Bureau'!$L$34:$L$64,'Fourniture de Bureau'!$D$34:$D$64,A94)</f>
        <v>0</v>
      </c>
      <c r="J94" s="89"/>
      <c r="K94">
        <f>SUMIFS('Fourniture de Bureau'!$L$66:$L$96,'Fourniture de Bureau'!$D$66:$D$96,A94)</f>
        <v>0</v>
      </c>
      <c r="L94" s="89"/>
      <c r="M94">
        <f>SUMIFS('Fourniture de Bureau'!$L$98:$L$128,'Fourniture de Bureau'!$D$98:$D$128,A94)</f>
        <v>0</v>
      </c>
      <c r="N94" s="89"/>
      <c r="O94">
        <f>SUMIFS('Fourniture de Bureau'!$L$130:$L$160,'Fourniture de Bureau'!$D$130:$D$160,A94)</f>
        <v>0</v>
      </c>
      <c r="P94" s="89"/>
      <c r="Q94">
        <f>SUMIFS('Fourniture de Bureau'!$L$162:$L$192,'Fourniture de Bureau'!$D$162:$D$192,A94)</f>
        <v>0</v>
      </c>
      <c r="R94" s="89"/>
      <c r="S94">
        <f>SUMIFS('Fourniture de Bureau'!$L$194:$L$224,'Fourniture de Bureau'!$D$194:$D$224,A94)</f>
        <v>0</v>
      </c>
      <c r="T94" s="89"/>
      <c r="U94">
        <f>SUMIFS('Fourniture de Bureau'!$L$226:$L$256,'Fourniture de Bureau'!$D$226:$D$256,A94)</f>
        <v>0</v>
      </c>
      <c r="V94" s="89"/>
      <c r="W94">
        <f>SUMIFS('Fourniture de Bureau'!$L$258:$L$288,'Fourniture de Bureau'!$D$258:$D$288,A94)</f>
        <v>0</v>
      </c>
      <c r="X94" s="89"/>
      <c r="Y94">
        <f>SUMIFS('Fourniture de Bureau'!$L$290:$L$320,'Fourniture de Bureau'!$D$290:$D$320,A94)</f>
        <v>0</v>
      </c>
      <c r="Z94" s="89"/>
      <c r="AA94">
        <f>SUMIFS('Fourniture de Bureau'!$L$322:$L$352,'Fourniture de Bureau'!$D$322:$D$352,A94)</f>
        <v>0</v>
      </c>
      <c r="AB94" s="89"/>
      <c r="AC94">
        <f>SUMIFS('Fourniture de Bureau'!$L$356:$L$386,'Fourniture de Bureau'!$D$356:$D$386,A94)</f>
        <v>0</v>
      </c>
      <c r="AE94" s="95">
        <f t="shared" si="4"/>
        <v>0</v>
      </c>
      <c r="AH94" s="95">
        <f t="shared" si="5"/>
        <v>0</v>
      </c>
    </row>
    <row r="95" spans="1:34">
      <c r="A95" s="25" t="str">
        <f>'Liste '!A95</f>
        <v>48511</v>
      </c>
      <c r="B95" t="str">
        <f>'Liste '!B95</f>
        <v>ALDA</v>
      </c>
      <c r="C95" t="str">
        <f>'Liste '!C95</f>
        <v>Classeurs avec 4 petits anneaux Vert</v>
      </c>
      <c r="D95" s="14">
        <f>'Liste '!D95</f>
        <v>1.21</v>
      </c>
      <c r="E95" s="37" t="str">
        <f>'Liste '!E95</f>
        <v>T10</v>
      </c>
      <c r="F95" s="99"/>
      <c r="G95">
        <f>SUMIFS('Fourniture de Bureau'!$L$2:$L$32,'Fourniture de Bureau'!$D$2:$D$32,A95)</f>
        <v>0</v>
      </c>
      <c r="I95">
        <f>SUMIFS('Fourniture de Bureau'!$L$34:$L$64,'Fourniture de Bureau'!$D$34:$D$64,A95)</f>
        <v>0</v>
      </c>
      <c r="J95" s="89"/>
      <c r="K95">
        <f>SUMIFS('Fourniture de Bureau'!$L$66:$L$96,'Fourniture de Bureau'!$D$66:$D$96,A95)</f>
        <v>0</v>
      </c>
      <c r="L95" s="89"/>
      <c r="M95">
        <f>SUMIFS('Fourniture de Bureau'!$L$98:$L$128,'Fourniture de Bureau'!$D$98:$D$128,A95)</f>
        <v>0</v>
      </c>
      <c r="N95" s="89"/>
      <c r="O95">
        <f>SUMIFS('Fourniture de Bureau'!$L$130:$L$160,'Fourniture de Bureau'!$D$130:$D$160,A95)</f>
        <v>0</v>
      </c>
      <c r="P95" s="89"/>
      <c r="Q95">
        <f>SUMIFS('Fourniture de Bureau'!$L$162:$L$192,'Fourniture de Bureau'!$D$162:$D$192,A95)</f>
        <v>0</v>
      </c>
      <c r="R95" s="89"/>
      <c r="S95">
        <f>SUMIFS('Fourniture de Bureau'!$L$194:$L$224,'Fourniture de Bureau'!$D$194:$D$224,A95)</f>
        <v>0</v>
      </c>
      <c r="T95" s="89"/>
      <c r="U95">
        <f>SUMIFS('Fourniture de Bureau'!$L$226:$L$256,'Fourniture de Bureau'!$D$226:$D$256,A95)</f>
        <v>0</v>
      </c>
      <c r="V95" s="89"/>
      <c r="W95">
        <f>SUMIFS('Fourniture de Bureau'!$L$258:$L$288,'Fourniture de Bureau'!$D$258:$D$288,A95)</f>
        <v>0</v>
      </c>
      <c r="X95" s="89"/>
      <c r="Y95">
        <f>SUMIFS('Fourniture de Bureau'!$L$290:$L$320,'Fourniture de Bureau'!$D$290:$D$320,A95)</f>
        <v>0</v>
      </c>
      <c r="Z95" s="89"/>
      <c r="AA95">
        <f>SUMIFS('Fourniture de Bureau'!$L$322:$L$352,'Fourniture de Bureau'!$D$322:$D$352,A95)</f>
        <v>0</v>
      </c>
      <c r="AB95" s="89"/>
      <c r="AC95">
        <f>SUMIFS('Fourniture de Bureau'!$L$356:$L$386,'Fourniture de Bureau'!$D$356:$D$386,A95)</f>
        <v>0</v>
      </c>
      <c r="AE95" s="95">
        <f t="shared" si="4"/>
        <v>0</v>
      </c>
      <c r="AH95" s="95">
        <f t="shared" si="5"/>
        <v>0</v>
      </c>
    </row>
    <row r="96" spans="1:34">
      <c r="A96" s="25" t="str">
        <f>'Liste '!A96</f>
        <v>58477</v>
      </c>
      <c r="B96" t="str">
        <f>'Liste '!B96</f>
        <v>ALDA</v>
      </c>
      <c r="C96" t="str">
        <f>'Liste '!C96</f>
        <v>Porte bloc avec rabat en PVC</v>
      </c>
      <c r="D96" s="14">
        <f>'Liste '!D96</f>
        <v>3.16</v>
      </c>
      <c r="E96" s="37" t="str">
        <f>'Liste '!E96</f>
        <v>T10</v>
      </c>
      <c r="F96" s="99"/>
      <c r="G96">
        <f>SUMIFS('Fourniture de Bureau'!$L$2:$L$32,'Fourniture de Bureau'!$D$2:$D$32,A96)</f>
        <v>0</v>
      </c>
      <c r="I96">
        <f>SUMIFS('Fourniture de Bureau'!$L$34:$L$64,'Fourniture de Bureau'!$D$34:$D$64,A96)</f>
        <v>0</v>
      </c>
      <c r="J96" s="89"/>
      <c r="K96">
        <f>SUMIFS('Fourniture de Bureau'!$L$66:$L$96,'Fourniture de Bureau'!$D$66:$D$96,A96)</f>
        <v>0</v>
      </c>
      <c r="L96" s="89"/>
      <c r="M96">
        <f>SUMIFS('Fourniture de Bureau'!$L$98:$L$128,'Fourniture de Bureau'!$D$98:$D$128,A96)</f>
        <v>0</v>
      </c>
      <c r="N96" s="89"/>
      <c r="O96">
        <f>SUMIFS('Fourniture de Bureau'!$L$130:$L$160,'Fourniture de Bureau'!$D$130:$D$160,A96)</f>
        <v>0</v>
      </c>
      <c r="P96" s="89"/>
      <c r="Q96">
        <f>SUMIFS('Fourniture de Bureau'!$L$162:$L$192,'Fourniture de Bureau'!$D$162:$D$192,A96)</f>
        <v>0</v>
      </c>
      <c r="R96" s="89"/>
      <c r="S96">
        <f>SUMIFS('Fourniture de Bureau'!$L$194:$L$224,'Fourniture de Bureau'!$D$194:$D$224,A96)</f>
        <v>0</v>
      </c>
      <c r="T96" s="89"/>
      <c r="U96">
        <f>SUMIFS('Fourniture de Bureau'!$L$226:$L$256,'Fourniture de Bureau'!$D$226:$D$256,A96)</f>
        <v>0</v>
      </c>
      <c r="V96" s="89"/>
      <c r="W96">
        <f>SUMIFS('Fourniture de Bureau'!$L$258:$L$288,'Fourniture de Bureau'!$D$258:$D$288,A96)</f>
        <v>0</v>
      </c>
      <c r="X96" s="89"/>
      <c r="Y96">
        <f>SUMIFS('Fourniture de Bureau'!$L$290:$L$320,'Fourniture de Bureau'!$D$290:$D$320,A96)</f>
        <v>0</v>
      </c>
      <c r="Z96" s="89"/>
      <c r="AA96">
        <f>SUMIFS('Fourniture de Bureau'!$L$322:$L$352,'Fourniture de Bureau'!$D$322:$D$352,A96)</f>
        <v>0</v>
      </c>
      <c r="AB96" s="89"/>
      <c r="AC96">
        <f>SUMIFS('Fourniture de Bureau'!$L$356:$L$386,'Fourniture de Bureau'!$D$356:$D$386,A96)</f>
        <v>0</v>
      </c>
      <c r="AE96" s="95">
        <f t="shared" si="4"/>
        <v>0</v>
      </c>
      <c r="AH96" s="95">
        <f t="shared" si="5"/>
        <v>0</v>
      </c>
    </row>
    <row r="97" spans="1:34">
      <c r="A97" s="25" t="str">
        <f>'Liste '!A97</f>
        <v>48548</v>
      </c>
      <c r="B97" t="str">
        <f>'Liste '!B97</f>
        <v>ALDA</v>
      </c>
      <c r="C97" t="str">
        <f>'Liste '!C97</f>
        <v>Classeur protège doc 200 vues bleu</v>
      </c>
      <c r="D97" s="14">
        <f>'Liste '!D97</f>
        <v>3.89</v>
      </c>
      <c r="E97" s="37" t="str">
        <f>'Liste '!E97</f>
        <v>T10</v>
      </c>
      <c r="F97" s="99"/>
      <c r="G97">
        <f>SUMIFS('Fourniture de Bureau'!$L$2:$L$32,'Fourniture de Bureau'!$D$2:$D$32,A97)</f>
        <v>0</v>
      </c>
      <c r="I97">
        <f>SUMIFS('Fourniture de Bureau'!$L$34:$L$64,'Fourniture de Bureau'!$D$34:$D$64,A97)</f>
        <v>0</v>
      </c>
      <c r="J97" s="89"/>
      <c r="K97">
        <f>SUMIFS('Fourniture de Bureau'!$L$66:$L$96,'Fourniture de Bureau'!$D$66:$D$96,A97)</f>
        <v>0</v>
      </c>
      <c r="L97" s="89"/>
      <c r="M97">
        <f>SUMIFS('Fourniture de Bureau'!$L$98:$L$128,'Fourniture de Bureau'!$D$98:$D$128,A97)</f>
        <v>0</v>
      </c>
      <c r="N97" s="89"/>
      <c r="O97">
        <f>SUMIFS('Fourniture de Bureau'!$L$130:$L$160,'Fourniture de Bureau'!$D$130:$D$160,A97)</f>
        <v>0</v>
      </c>
      <c r="P97" s="89"/>
      <c r="Q97">
        <f>SUMIFS('Fourniture de Bureau'!$L$162:$L$192,'Fourniture de Bureau'!$D$162:$D$192,A97)</f>
        <v>0</v>
      </c>
      <c r="R97" s="89"/>
      <c r="S97">
        <f>SUMIFS('Fourniture de Bureau'!$L$194:$L$224,'Fourniture de Bureau'!$D$194:$D$224,A97)</f>
        <v>0</v>
      </c>
      <c r="T97" s="89"/>
      <c r="U97">
        <f>SUMIFS('Fourniture de Bureau'!$L$226:$L$256,'Fourniture de Bureau'!$D$226:$D$256,A97)</f>
        <v>0</v>
      </c>
      <c r="V97" s="89"/>
      <c r="W97">
        <f>SUMIFS('Fourniture de Bureau'!$L$258:$L$288,'Fourniture de Bureau'!$D$258:$D$288,A97)</f>
        <v>0</v>
      </c>
      <c r="X97" s="89"/>
      <c r="Y97">
        <f>SUMIFS('Fourniture de Bureau'!$L$290:$L$320,'Fourniture de Bureau'!$D$290:$D$320,A97)</f>
        <v>0</v>
      </c>
      <c r="Z97" s="89"/>
      <c r="AA97">
        <f>SUMIFS('Fourniture de Bureau'!$L$322:$L$352,'Fourniture de Bureau'!$D$322:$D$352,A97)</f>
        <v>0</v>
      </c>
      <c r="AB97" s="89"/>
      <c r="AC97">
        <f>SUMIFS('Fourniture de Bureau'!$L$356:$L$386,'Fourniture de Bureau'!$D$356:$D$386,A97)</f>
        <v>0</v>
      </c>
      <c r="AE97" s="95">
        <f t="shared" si="4"/>
        <v>0</v>
      </c>
      <c r="AH97" s="95">
        <f t="shared" si="5"/>
        <v>0</v>
      </c>
    </row>
    <row r="98" spans="1:34">
      <c r="A98" s="25">
        <f>'Liste '!A98</f>
        <v>50813</v>
      </c>
      <c r="B98" t="str">
        <f>'Liste '!B98</f>
        <v>ALDA</v>
      </c>
      <c r="C98" t="str">
        <f>'Liste '!C98</f>
        <v>Classeur protège doc 160 vues noir</v>
      </c>
      <c r="D98" s="14">
        <f>'Liste '!D98</f>
        <v>2.98</v>
      </c>
      <c r="E98" s="37" t="str">
        <f>'Liste '!E98</f>
        <v>T10</v>
      </c>
      <c r="F98" s="99"/>
      <c r="G98">
        <f>SUMIFS('Fourniture de Bureau'!$L$2:$L$32,'Fourniture de Bureau'!$D$2:$D$32,A98)</f>
        <v>0</v>
      </c>
      <c r="I98">
        <f>SUMIFS('Fourniture de Bureau'!$L$34:$L$64,'Fourniture de Bureau'!$D$34:$D$64,A98)</f>
        <v>0</v>
      </c>
      <c r="J98" s="89"/>
      <c r="K98">
        <f>SUMIFS('Fourniture de Bureau'!$L$66:$L$96,'Fourniture de Bureau'!$D$66:$D$96,A98)</f>
        <v>0</v>
      </c>
      <c r="L98" s="89"/>
      <c r="M98">
        <f>SUMIFS('Fourniture de Bureau'!$L$98:$L$128,'Fourniture de Bureau'!$D$98:$D$128,A98)</f>
        <v>0</v>
      </c>
      <c r="N98" s="89"/>
      <c r="O98">
        <f>SUMIFS('Fourniture de Bureau'!$L$130:$L$160,'Fourniture de Bureau'!$D$130:$D$160,A98)</f>
        <v>0</v>
      </c>
      <c r="P98" s="89"/>
      <c r="Q98">
        <f>SUMIFS('Fourniture de Bureau'!$L$162:$L$192,'Fourniture de Bureau'!$D$162:$D$192,A98)</f>
        <v>0</v>
      </c>
      <c r="R98" s="89"/>
      <c r="S98">
        <f>SUMIFS('Fourniture de Bureau'!$L$194:$L$224,'Fourniture de Bureau'!$D$194:$D$224,A98)</f>
        <v>0</v>
      </c>
      <c r="T98" s="89"/>
      <c r="U98">
        <f>SUMIFS('Fourniture de Bureau'!$L$226:$L$256,'Fourniture de Bureau'!$D$226:$D$256,A98)</f>
        <v>0</v>
      </c>
      <c r="V98" s="89"/>
      <c r="W98">
        <f>SUMIFS('Fourniture de Bureau'!$L$258:$L$288,'Fourniture de Bureau'!$D$258:$D$288,A98)</f>
        <v>0</v>
      </c>
      <c r="X98" s="89"/>
      <c r="Y98">
        <f>SUMIFS('Fourniture de Bureau'!$L$290:$L$320,'Fourniture de Bureau'!$D$290:$D$320,A98)</f>
        <v>0</v>
      </c>
      <c r="Z98" s="89"/>
      <c r="AA98">
        <f>SUMIFS('Fourniture de Bureau'!$L$322:$L$352,'Fourniture de Bureau'!$D$322:$D$352,A98)</f>
        <v>0</v>
      </c>
      <c r="AB98" s="89"/>
      <c r="AC98">
        <f>SUMIFS('Fourniture de Bureau'!$L$356:$L$386,'Fourniture de Bureau'!$D$356:$D$386,A98)</f>
        <v>0</v>
      </c>
      <c r="AE98" s="95">
        <f t="shared" ref="AE98:AE129" si="6">F98+((G98+I98+K98+M98+O98+Q98+S98+U98+W98+Y98+AA98+AC98)-(H98+J98+L98+N98+P98+R98+T98+V98+X98+Z98+AB98+AD98))</f>
        <v>0</v>
      </c>
      <c r="AH98" s="95">
        <f t="shared" ref="AH98:AH129" si="7">(AF98-AG98)-AE98</f>
        <v>0</v>
      </c>
    </row>
    <row r="99" spans="1:34">
      <c r="A99" s="25">
        <f>'Liste '!A99</f>
        <v>48662</v>
      </c>
      <c r="B99" t="str">
        <f>'Liste '!B99</f>
        <v>ALDA</v>
      </c>
      <c r="C99" t="str">
        <f>'Liste '!C99</f>
        <v>Classeur protège doc 100 vues bleu</v>
      </c>
      <c r="D99" s="14">
        <f>'Liste '!D99</f>
        <v>2.0499999999999998</v>
      </c>
      <c r="E99" s="37" t="str">
        <f>'Liste '!E99</f>
        <v>T10</v>
      </c>
      <c r="F99" s="99"/>
      <c r="G99">
        <f>SUMIFS('Fourniture de Bureau'!$L$2:$L$32,'Fourniture de Bureau'!$D$2:$D$32,A99)</f>
        <v>0</v>
      </c>
      <c r="I99">
        <f>SUMIFS('Fourniture de Bureau'!$L$34:$L$64,'Fourniture de Bureau'!$D$34:$D$64,A99)</f>
        <v>0</v>
      </c>
      <c r="J99" s="89"/>
      <c r="K99">
        <f>SUMIFS('Fourniture de Bureau'!$L$66:$L$96,'Fourniture de Bureau'!$D$66:$D$96,A99)</f>
        <v>0</v>
      </c>
      <c r="L99" s="89"/>
      <c r="M99">
        <f>SUMIFS('Fourniture de Bureau'!$L$98:$L$128,'Fourniture de Bureau'!$D$98:$D$128,A99)</f>
        <v>0</v>
      </c>
      <c r="N99" s="89"/>
      <c r="O99">
        <f>SUMIFS('Fourniture de Bureau'!$L$130:$L$160,'Fourniture de Bureau'!$D$130:$D$160,A99)</f>
        <v>0</v>
      </c>
      <c r="P99" s="89"/>
      <c r="Q99">
        <f>SUMIFS('Fourniture de Bureau'!$L$162:$L$192,'Fourniture de Bureau'!$D$162:$D$192,A99)</f>
        <v>0</v>
      </c>
      <c r="R99" s="89"/>
      <c r="S99">
        <f>SUMIFS('Fourniture de Bureau'!$L$194:$L$224,'Fourniture de Bureau'!$D$194:$D$224,A99)</f>
        <v>0</v>
      </c>
      <c r="T99" s="89"/>
      <c r="U99">
        <f>SUMIFS('Fourniture de Bureau'!$L$226:$L$256,'Fourniture de Bureau'!$D$226:$D$256,A99)</f>
        <v>0</v>
      </c>
      <c r="V99" s="89"/>
      <c r="W99">
        <f>SUMIFS('Fourniture de Bureau'!$L$258:$L$288,'Fourniture de Bureau'!$D$258:$D$288,A99)</f>
        <v>0</v>
      </c>
      <c r="X99" s="89"/>
      <c r="Y99">
        <f>SUMIFS('Fourniture de Bureau'!$L$290:$L$320,'Fourniture de Bureau'!$D$290:$D$320,A99)</f>
        <v>0</v>
      </c>
      <c r="Z99" s="89"/>
      <c r="AA99">
        <f>SUMIFS('Fourniture de Bureau'!$L$322:$L$352,'Fourniture de Bureau'!$D$322:$D$352,A99)</f>
        <v>0</v>
      </c>
      <c r="AB99" s="89"/>
      <c r="AC99">
        <f>SUMIFS('Fourniture de Bureau'!$L$356:$L$386,'Fourniture de Bureau'!$D$356:$D$386,A99)</f>
        <v>0</v>
      </c>
      <c r="AE99" s="95">
        <f t="shared" si="6"/>
        <v>0</v>
      </c>
      <c r="AH99" s="95">
        <f t="shared" si="7"/>
        <v>0</v>
      </c>
    </row>
    <row r="100" spans="1:34">
      <c r="A100" s="25">
        <f>'Liste '!A100</f>
        <v>74611</v>
      </c>
      <c r="B100" t="str">
        <f>'Liste '!B100</f>
        <v>ALDA</v>
      </c>
      <c r="C100" t="str">
        <f>'Liste '!C100</f>
        <v>Trieurs 8 places plastique noir</v>
      </c>
      <c r="D100" s="14">
        <f>'Liste '!D100</f>
        <v>3.81</v>
      </c>
      <c r="E100" s="37" t="str">
        <f>'Liste '!E100</f>
        <v>T10</v>
      </c>
      <c r="F100" s="99"/>
      <c r="G100">
        <f>SUMIFS('Fourniture de Bureau'!$L$2:$L$32,'Fourniture de Bureau'!$D$2:$D$32,A100)</f>
        <v>0</v>
      </c>
      <c r="I100">
        <f>SUMIFS('Fourniture de Bureau'!$L$34:$L$64,'Fourniture de Bureau'!$D$34:$D$64,A100)</f>
        <v>0</v>
      </c>
      <c r="J100" s="89"/>
      <c r="K100">
        <f>SUMIFS('Fourniture de Bureau'!$L$66:$L$96,'Fourniture de Bureau'!$D$66:$D$96,A100)</f>
        <v>0</v>
      </c>
      <c r="L100" s="89"/>
      <c r="M100">
        <f>SUMIFS('Fourniture de Bureau'!$L$98:$L$128,'Fourniture de Bureau'!$D$98:$D$128,A100)</f>
        <v>0</v>
      </c>
      <c r="N100" s="89"/>
      <c r="O100">
        <f>SUMIFS('Fourniture de Bureau'!$L$130:$L$160,'Fourniture de Bureau'!$D$130:$D$160,A100)</f>
        <v>0</v>
      </c>
      <c r="P100" s="89"/>
      <c r="Q100">
        <f>SUMIFS('Fourniture de Bureau'!$L$162:$L$192,'Fourniture de Bureau'!$D$162:$D$192,A100)</f>
        <v>0</v>
      </c>
      <c r="R100" s="89"/>
      <c r="S100">
        <f>SUMIFS('Fourniture de Bureau'!$L$194:$L$224,'Fourniture de Bureau'!$D$194:$D$224,A100)</f>
        <v>0</v>
      </c>
      <c r="T100" s="89"/>
      <c r="U100">
        <f>SUMIFS('Fourniture de Bureau'!$L$226:$L$256,'Fourniture de Bureau'!$D$226:$D$256,A100)</f>
        <v>0</v>
      </c>
      <c r="V100" s="89"/>
      <c r="W100">
        <f>SUMIFS('Fourniture de Bureau'!$L$258:$L$288,'Fourniture de Bureau'!$D$258:$D$288,A100)</f>
        <v>0</v>
      </c>
      <c r="X100" s="89"/>
      <c r="Y100">
        <f>SUMIFS('Fourniture de Bureau'!$L$290:$L$320,'Fourniture de Bureau'!$D$290:$D$320,A100)</f>
        <v>0</v>
      </c>
      <c r="Z100" s="89"/>
      <c r="AA100">
        <f>SUMIFS('Fourniture de Bureau'!$L$322:$L$352,'Fourniture de Bureau'!$D$322:$D$352,A100)</f>
        <v>0</v>
      </c>
      <c r="AB100" s="89"/>
      <c r="AC100">
        <f>SUMIFS('Fourniture de Bureau'!$L$356:$L$386,'Fourniture de Bureau'!$D$356:$D$386,A100)</f>
        <v>0</v>
      </c>
      <c r="AE100" s="95">
        <f t="shared" si="6"/>
        <v>0</v>
      </c>
      <c r="AH100" s="95">
        <f t="shared" si="7"/>
        <v>0</v>
      </c>
    </row>
    <row r="101" spans="1:34">
      <c r="A101" s="25" t="str">
        <f>'Liste '!A101</f>
        <v>04753</v>
      </c>
      <c r="B101" t="str">
        <f>'Liste '!B101</f>
        <v>ALDA</v>
      </c>
      <c r="C101" t="str">
        <f>'Liste '!C101</f>
        <v>Trieur 12 place</v>
      </c>
      <c r="D101" s="14">
        <f>'Liste '!D101</f>
        <v>3.61</v>
      </c>
      <c r="E101" s="37" t="str">
        <f>'Liste '!E101</f>
        <v>T10</v>
      </c>
      <c r="F101" s="99"/>
      <c r="G101">
        <f>SUMIFS('Fourniture de Bureau'!$L$2:$L$32,'Fourniture de Bureau'!$D$2:$D$32,A101)</f>
        <v>0</v>
      </c>
      <c r="I101">
        <f>SUMIFS('Fourniture de Bureau'!$L$34:$L$64,'Fourniture de Bureau'!$D$34:$D$64,A101)</f>
        <v>0</v>
      </c>
      <c r="J101" s="89"/>
      <c r="K101">
        <f>SUMIFS('Fourniture de Bureau'!$L$66:$L$96,'Fourniture de Bureau'!$D$66:$D$96,A101)</f>
        <v>0</v>
      </c>
      <c r="L101" s="89"/>
      <c r="M101">
        <f>SUMIFS('Fourniture de Bureau'!$L$98:$L$128,'Fourniture de Bureau'!$D$98:$D$128,A101)</f>
        <v>0</v>
      </c>
      <c r="N101" s="89"/>
      <c r="O101">
        <f>SUMIFS('Fourniture de Bureau'!$L$130:$L$160,'Fourniture de Bureau'!$D$130:$D$160,A101)</f>
        <v>0</v>
      </c>
      <c r="P101" s="89"/>
      <c r="Q101">
        <f>SUMIFS('Fourniture de Bureau'!$L$162:$L$192,'Fourniture de Bureau'!$D$162:$D$192,A101)</f>
        <v>0</v>
      </c>
      <c r="R101" s="89"/>
      <c r="S101">
        <f>SUMIFS('Fourniture de Bureau'!$L$194:$L$224,'Fourniture de Bureau'!$D$194:$D$224,A101)</f>
        <v>0</v>
      </c>
      <c r="T101" s="89"/>
      <c r="U101">
        <f>SUMIFS('Fourniture de Bureau'!$L$226:$L$256,'Fourniture de Bureau'!$D$226:$D$256,A101)</f>
        <v>0</v>
      </c>
      <c r="V101" s="89"/>
      <c r="W101">
        <f>SUMIFS('Fourniture de Bureau'!$L$258:$L$288,'Fourniture de Bureau'!$D$258:$D$288,A101)</f>
        <v>0</v>
      </c>
      <c r="X101" s="89"/>
      <c r="Y101">
        <f>SUMIFS('Fourniture de Bureau'!$L$290:$L$320,'Fourniture de Bureau'!$D$290:$D$320,A101)</f>
        <v>0</v>
      </c>
      <c r="Z101" s="89"/>
      <c r="AA101">
        <f>SUMIFS('Fourniture de Bureau'!$L$322:$L$352,'Fourniture de Bureau'!$D$322:$D$352,A101)</f>
        <v>0</v>
      </c>
      <c r="AB101" s="89"/>
      <c r="AC101">
        <f>SUMIFS('Fourniture de Bureau'!$L$356:$L$386,'Fourniture de Bureau'!$D$356:$D$386,A101)</f>
        <v>0</v>
      </c>
      <c r="AE101" s="95">
        <f t="shared" si="6"/>
        <v>0</v>
      </c>
      <c r="AH101" s="95">
        <f t="shared" si="7"/>
        <v>0</v>
      </c>
    </row>
    <row r="102" spans="1:34">
      <c r="A102" s="25">
        <f>'Liste '!A102</f>
        <v>0</v>
      </c>
      <c r="B102">
        <f>'Liste '!B102</f>
        <v>0</v>
      </c>
      <c r="C102">
        <f>'Liste '!C102</f>
        <v>0</v>
      </c>
      <c r="D102" s="14">
        <f>'Liste '!D102</f>
        <v>0</v>
      </c>
      <c r="E102" s="37">
        <f>'Liste '!E102</f>
        <v>0</v>
      </c>
      <c r="F102" s="99"/>
      <c r="G102">
        <f>SUMIFS('Fourniture de Bureau'!$L$2:$L$32,'Fourniture de Bureau'!$D$2:$D$32,A102)</f>
        <v>0</v>
      </c>
      <c r="I102">
        <f>SUMIFS('Fourniture de Bureau'!$L$34:$L$64,'Fourniture de Bureau'!$D$34:$D$64,A102)</f>
        <v>0</v>
      </c>
      <c r="J102" s="89"/>
      <c r="K102">
        <f>SUMIFS('Fourniture de Bureau'!$L$66:$L$96,'Fourniture de Bureau'!$D$66:$D$96,A102)</f>
        <v>0</v>
      </c>
      <c r="L102" s="89"/>
      <c r="M102">
        <f>SUMIFS('Fourniture de Bureau'!$L$98:$L$128,'Fourniture de Bureau'!$D$98:$D$128,A102)</f>
        <v>0</v>
      </c>
      <c r="N102" s="89"/>
      <c r="O102">
        <f>SUMIFS('Fourniture de Bureau'!$L$130:$L$160,'Fourniture de Bureau'!$D$130:$D$160,A102)</f>
        <v>0</v>
      </c>
      <c r="P102" s="89"/>
      <c r="Q102">
        <f>SUMIFS('Fourniture de Bureau'!$L$162:$L$192,'Fourniture de Bureau'!$D$162:$D$192,A102)</f>
        <v>0</v>
      </c>
      <c r="R102" s="89"/>
      <c r="S102">
        <f>SUMIFS('Fourniture de Bureau'!$L$194:$L$224,'Fourniture de Bureau'!$D$194:$D$224,A102)</f>
        <v>0</v>
      </c>
      <c r="T102" s="89"/>
      <c r="U102">
        <f>SUMIFS('Fourniture de Bureau'!$L$226:$L$256,'Fourniture de Bureau'!$D$226:$D$256,A102)</f>
        <v>0</v>
      </c>
      <c r="V102" s="89"/>
      <c r="W102">
        <f>SUMIFS('Fourniture de Bureau'!$L$258:$L$288,'Fourniture de Bureau'!$D$258:$D$288,A102)</f>
        <v>0</v>
      </c>
      <c r="X102" s="89"/>
      <c r="Y102">
        <f>SUMIFS('Fourniture de Bureau'!$L$290:$L$320,'Fourniture de Bureau'!$D$290:$D$320,A102)</f>
        <v>0</v>
      </c>
      <c r="Z102" s="89"/>
      <c r="AA102">
        <f>SUMIFS('Fourniture de Bureau'!$L$322:$L$352,'Fourniture de Bureau'!$D$322:$D$352,A102)</f>
        <v>0</v>
      </c>
      <c r="AB102" s="89"/>
      <c r="AC102">
        <f>SUMIFS('Fourniture de Bureau'!$L$356:$L$386,'Fourniture de Bureau'!$D$356:$D$386,A102)</f>
        <v>0</v>
      </c>
      <c r="AE102" s="95">
        <f t="shared" si="6"/>
        <v>0</v>
      </c>
      <c r="AH102" s="95">
        <f t="shared" si="7"/>
        <v>0</v>
      </c>
    </row>
    <row r="103" spans="1:34">
      <c r="A103" s="25">
        <f>'Liste '!A103</f>
        <v>0</v>
      </c>
      <c r="B103">
        <f>'Liste '!B103</f>
        <v>0</v>
      </c>
      <c r="C103">
        <f>'Liste '!C103</f>
        <v>0</v>
      </c>
      <c r="D103" s="14">
        <f>'Liste '!D103</f>
        <v>0</v>
      </c>
      <c r="E103" s="37">
        <f>'Liste '!E103</f>
        <v>0</v>
      </c>
      <c r="F103" s="99"/>
      <c r="G103">
        <f>SUMIFS('Fourniture de Bureau'!$L$2:$L$32,'Fourniture de Bureau'!$D$2:$D$32,A103)</f>
        <v>0</v>
      </c>
      <c r="I103">
        <f>SUMIFS('Fourniture de Bureau'!$L$34:$L$64,'Fourniture de Bureau'!$D$34:$D$64,A103)</f>
        <v>0</v>
      </c>
      <c r="J103" s="89"/>
      <c r="K103">
        <f>SUMIFS('Fourniture de Bureau'!$L$66:$L$96,'Fourniture de Bureau'!$D$66:$D$96,A103)</f>
        <v>0</v>
      </c>
      <c r="L103" s="89"/>
      <c r="M103">
        <f>SUMIFS('Fourniture de Bureau'!$L$98:$L$128,'Fourniture de Bureau'!$D$98:$D$128,A103)</f>
        <v>0</v>
      </c>
      <c r="N103" s="89"/>
      <c r="O103">
        <f>SUMIFS('Fourniture de Bureau'!$L$130:$L$160,'Fourniture de Bureau'!$D$130:$D$160,A103)</f>
        <v>0</v>
      </c>
      <c r="P103" s="89"/>
      <c r="Q103">
        <f>SUMIFS('Fourniture de Bureau'!$L$162:$L$192,'Fourniture de Bureau'!$D$162:$D$192,A103)</f>
        <v>0</v>
      </c>
      <c r="R103" s="89"/>
      <c r="S103">
        <f>SUMIFS('Fourniture de Bureau'!$L$194:$L$224,'Fourniture de Bureau'!$D$194:$D$224,A103)</f>
        <v>0</v>
      </c>
      <c r="T103" s="89"/>
      <c r="U103">
        <f>SUMIFS('Fourniture de Bureau'!$L$226:$L$256,'Fourniture de Bureau'!$D$226:$D$256,A103)</f>
        <v>0</v>
      </c>
      <c r="V103" s="89"/>
      <c r="W103">
        <f>SUMIFS('Fourniture de Bureau'!$L$258:$L$288,'Fourniture de Bureau'!$D$258:$D$288,A103)</f>
        <v>0</v>
      </c>
      <c r="X103" s="89"/>
      <c r="Y103">
        <f>SUMIFS('Fourniture de Bureau'!$L$290:$L$320,'Fourniture de Bureau'!$D$290:$D$320,A103)</f>
        <v>0</v>
      </c>
      <c r="Z103" s="89"/>
      <c r="AA103">
        <f>SUMIFS('Fourniture de Bureau'!$L$322:$L$352,'Fourniture de Bureau'!$D$322:$D$352,A103)</f>
        <v>0</v>
      </c>
      <c r="AB103" s="89"/>
      <c r="AC103">
        <f>SUMIFS('Fourniture de Bureau'!$L$356:$L$386,'Fourniture de Bureau'!$D$356:$D$386,A103)</f>
        <v>0</v>
      </c>
      <c r="AE103" s="95">
        <f t="shared" si="6"/>
        <v>0</v>
      </c>
      <c r="AH103" s="95">
        <f t="shared" si="7"/>
        <v>0</v>
      </c>
    </row>
    <row r="104" spans="1:34">
      <c r="A104" s="25">
        <f>'Liste '!A104</f>
        <v>0</v>
      </c>
      <c r="B104">
        <f>'Liste '!B104</f>
        <v>0</v>
      </c>
      <c r="C104">
        <f>'Liste '!C104</f>
        <v>0</v>
      </c>
      <c r="D104" s="14">
        <f>'Liste '!D104</f>
        <v>0</v>
      </c>
      <c r="E104" s="37">
        <f>'Liste '!E104</f>
        <v>0</v>
      </c>
      <c r="F104" s="99"/>
      <c r="G104">
        <f>SUMIFS('Fourniture de Bureau'!$L$2:$L$32,'Fourniture de Bureau'!$D$2:$D$32,A104)</f>
        <v>0</v>
      </c>
      <c r="I104">
        <f>SUMIFS('Fourniture de Bureau'!$L$34:$L$64,'Fourniture de Bureau'!$D$34:$D$64,A104)</f>
        <v>0</v>
      </c>
      <c r="J104" s="89"/>
      <c r="K104">
        <f>SUMIFS('Fourniture de Bureau'!$L$66:$L$96,'Fourniture de Bureau'!$D$66:$D$96,A104)</f>
        <v>0</v>
      </c>
      <c r="L104" s="89"/>
      <c r="M104">
        <f>SUMIFS('Fourniture de Bureau'!$L$98:$L$128,'Fourniture de Bureau'!$D$98:$D$128,A104)</f>
        <v>0</v>
      </c>
      <c r="N104" s="89"/>
      <c r="O104">
        <f>SUMIFS('Fourniture de Bureau'!$L$130:$L$160,'Fourniture de Bureau'!$D$130:$D$160,A104)</f>
        <v>0</v>
      </c>
      <c r="P104" s="89"/>
      <c r="Q104">
        <f>SUMIFS('Fourniture de Bureau'!$L$162:$L$192,'Fourniture de Bureau'!$D$162:$D$192,A104)</f>
        <v>0</v>
      </c>
      <c r="R104" s="89"/>
      <c r="S104">
        <f>SUMIFS('Fourniture de Bureau'!$L$194:$L$224,'Fourniture de Bureau'!$D$194:$D$224,A104)</f>
        <v>0</v>
      </c>
      <c r="T104" s="89"/>
      <c r="U104">
        <f>SUMIFS('Fourniture de Bureau'!$L$226:$L$256,'Fourniture de Bureau'!$D$226:$D$256,A104)</f>
        <v>0</v>
      </c>
      <c r="V104" s="89"/>
      <c r="W104">
        <f>SUMIFS('Fourniture de Bureau'!$L$258:$L$288,'Fourniture de Bureau'!$D$258:$D$288,A104)</f>
        <v>0</v>
      </c>
      <c r="X104" s="89"/>
      <c r="Y104">
        <f>SUMIFS('Fourniture de Bureau'!$L$290:$L$320,'Fourniture de Bureau'!$D$290:$D$320,A104)</f>
        <v>0</v>
      </c>
      <c r="Z104" s="89"/>
      <c r="AA104">
        <f>SUMIFS('Fourniture de Bureau'!$L$322:$L$352,'Fourniture de Bureau'!$D$322:$D$352,A104)</f>
        <v>0</v>
      </c>
      <c r="AB104" s="89"/>
      <c r="AC104">
        <f>SUMIFS('Fourniture de Bureau'!$L$356:$L$386,'Fourniture de Bureau'!$D$356:$D$386,A104)</f>
        <v>0</v>
      </c>
      <c r="AE104" s="95">
        <f t="shared" si="6"/>
        <v>0</v>
      </c>
      <c r="AH104" s="95">
        <f t="shared" si="7"/>
        <v>0</v>
      </c>
    </row>
    <row r="105" spans="1:34">
      <c r="A105" s="25">
        <f>'Liste '!A105</f>
        <v>0</v>
      </c>
      <c r="B105">
        <f>'Liste '!B105</f>
        <v>0</v>
      </c>
      <c r="C105">
        <f>'Liste '!C105</f>
        <v>0</v>
      </c>
      <c r="D105" s="14">
        <f>'Liste '!D105</f>
        <v>0</v>
      </c>
      <c r="E105" s="37">
        <f>'Liste '!E105</f>
        <v>0</v>
      </c>
      <c r="F105" s="99"/>
      <c r="G105">
        <f>SUMIFS('Fourniture de Bureau'!$L$2:$L$32,'Fourniture de Bureau'!$D$2:$D$32,A105)</f>
        <v>0</v>
      </c>
      <c r="I105">
        <f>SUMIFS('Fourniture de Bureau'!$L$34:$L$64,'Fourniture de Bureau'!$D$34:$D$64,A105)</f>
        <v>0</v>
      </c>
      <c r="J105" s="89"/>
      <c r="K105">
        <f>SUMIFS('Fourniture de Bureau'!$L$66:$L$96,'Fourniture de Bureau'!$D$66:$D$96,A105)</f>
        <v>0</v>
      </c>
      <c r="L105" s="89"/>
      <c r="M105">
        <f>SUMIFS('Fourniture de Bureau'!$L$98:$L$128,'Fourniture de Bureau'!$D$98:$D$128,A105)</f>
        <v>0</v>
      </c>
      <c r="N105" s="89"/>
      <c r="O105">
        <f>SUMIFS('Fourniture de Bureau'!$L$130:$L$160,'Fourniture de Bureau'!$D$130:$D$160,A105)</f>
        <v>0</v>
      </c>
      <c r="P105" s="89"/>
      <c r="Q105">
        <f>SUMIFS('Fourniture de Bureau'!$L$162:$L$192,'Fourniture de Bureau'!$D$162:$D$192,A105)</f>
        <v>0</v>
      </c>
      <c r="R105" s="89"/>
      <c r="S105">
        <f>SUMIFS('Fourniture de Bureau'!$L$194:$L$224,'Fourniture de Bureau'!$D$194:$D$224,A105)</f>
        <v>0</v>
      </c>
      <c r="T105" s="89"/>
      <c r="U105">
        <f>SUMIFS('Fourniture de Bureau'!$L$226:$L$256,'Fourniture de Bureau'!$D$226:$D$256,A105)</f>
        <v>0</v>
      </c>
      <c r="V105" s="89"/>
      <c r="W105">
        <f>SUMIFS('Fourniture de Bureau'!$L$258:$L$288,'Fourniture de Bureau'!$D$258:$D$288,A105)</f>
        <v>0</v>
      </c>
      <c r="X105" s="89"/>
      <c r="Y105">
        <f>SUMIFS('Fourniture de Bureau'!$L$290:$L$320,'Fourniture de Bureau'!$D$290:$D$320,A105)</f>
        <v>0</v>
      </c>
      <c r="Z105" s="89"/>
      <c r="AA105">
        <f>SUMIFS('Fourniture de Bureau'!$L$322:$L$352,'Fourniture de Bureau'!$D$322:$D$352,A105)</f>
        <v>0</v>
      </c>
      <c r="AB105" s="89"/>
      <c r="AC105">
        <f>SUMIFS('Fourniture de Bureau'!$L$356:$L$386,'Fourniture de Bureau'!$D$356:$D$386,A105)</f>
        <v>0</v>
      </c>
      <c r="AE105" s="95">
        <f t="shared" si="6"/>
        <v>0</v>
      </c>
      <c r="AH105" s="95">
        <f t="shared" si="7"/>
        <v>0</v>
      </c>
    </row>
    <row r="106" spans="1:34">
      <c r="A106" s="25">
        <f>'Liste '!A106</f>
        <v>0</v>
      </c>
      <c r="B106">
        <f>'Liste '!B106</f>
        <v>0</v>
      </c>
      <c r="C106">
        <f>'Liste '!C106</f>
        <v>0</v>
      </c>
      <c r="D106" s="14">
        <f>'Liste '!D106</f>
        <v>0</v>
      </c>
      <c r="E106" s="37">
        <f>'Liste '!E106</f>
        <v>0</v>
      </c>
      <c r="F106" s="99"/>
      <c r="G106">
        <f>SUMIFS('Fourniture de Bureau'!$L$2:$L$32,'Fourniture de Bureau'!$D$2:$D$32,A106)</f>
        <v>0</v>
      </c>
      <c r="I106">
        <f>SUMIFS('Fourniture de Bureau'!$L$34:$L$64,'Fourniture de Bureau'!$D$34:$D$64,A106)</f>
        <v>0</v>
      </c>
      <c r="J106" s="89"/>
      <c r="K106">
        <f>SUMIFS('Fourniture de Bureau'!$L$66:$L$96,'Fourniture de Bureau'!$D$66:$D$96,A106)</f>
        <v>0</v>
      </c>
      <c r="L106" s="89"/>
      <c r="M106">
        <f>SUMIFS('Fourniture de Bureau'!$L$98:$L$128,'Fourniture de Bureau'!$D$98:$D$128,A106)</f>
        <v>0</v>
      </c>
      <c r="N106" s="89"/>
      <c r="O106">
        <f>SUMIFS('Fourniture de Bureau'!$L$130:$L$160,'Fourniture de Bureau'!$D$130:$D$160,A106)</f>
        <v>0</v>
      </c>
      <c r="P106" s="89"/>
      <c r="Q106">
        <f>SUMIFS('Fourniture de Bureau'!$L$162:$L$192,'Fourniture de Bureau'!$D$162:$D$192,A106)</f>
        <v>0</v>
      </c>
      <c r="R106" s="89"/>
      <c r="S106">
        <f>SUMIFS('Fourniture de Bureau'!$L$194:$L$224,'Fourniture de Bureau'!$D$194:$D$224,A106)</f>
        <v>0</v>
      </c>
      <c r="T106" s="89"/>
      <c r="U106">
        <f>SUMIFS('Fourniture de Bureau'!$L$226:$L$256,'Fourniture de Bureau'!$D$226:$D$256,A106)</f>
        <v>0</v>
      </c>
      <c r="V106" s="89"/>
      <c r="W106">
        <f>SUMIFS('Fourniture de Bureau'!$L$258:$L$288,'Fourniture de Bureau'!$D$258:$D$288,A106)</f>
        <v>0</v>
      </c>
      <c r="X106" s="89"/>
      <c r="Y106">
        <f>SUMIFS('Fourniture de Bureau'!$L$290:$L$320,'Fourniture de Bureau'!$D$290:$D$320,A106)</f>
        <v>0</v>
      </c>
      <c r="Z106" s="89"/>
      <c r="AA106">
        <f>SUMIFS('Fourniture de Bureau'!$L$322:$L$352,'Fourniture de Bureau'!$D$322:$D$352,A106)</f>
        <v>0</v>
      </c>
      <c r="AB106" s="89"/>
      <c r="AC106">
        <f>SUMIFS('Fourniture de Bureau'!$L$356:$L$386,'Fourniture de Bureau'!$D$356:$D$386,A106)</f>
        <v>0</v>
      </c>
      <c r="AE106" s="95">
        <f t="shared" si="6"/>
        <v>0</v>
      </c>
      <c r="AH106" s="95">
        <f t="shared" si="7"/>
        <v>0</v>
      </c>
    </row>
    <row r="107" spans="1:34">
      <c r="A107" s="25">
        <f>'Liste '!A107</f>
        <v>0</v>
      </c>
      <c r="B107">
        <f>'Liste '!B107</f>
        <v>0</v>
      </c>
      <c r="C107">
        <f>'Liste '!C107</f>
        <v>0</v>
      </c>
      <c r="D107" s="14">
        <f>'Liste '!D107</f>
        <v>0</v>
      </c>
      <c r="E107" s="37">
        <f>'Liste '!E107</f>
        <v>0</v>
      </c>
      <c r="F107" s="99"/>
      <c r="G107">
        <f>SUMIFS('Fourniture de Bureau'!$L$2:$L$32,'Fourniture de Bureau'!$D$2:$D$32,A107)</f>
        <v>0</v>
      </c>
      <c r="I107">
        <f>SUMIFS('Fourniture de Bureau'!$L$34:$L$64,'Fourniture de Bureau'!$D$34:$D$64,A107)</f>
        <v>0</v>
      </c>
      <c r="J107" s="89"/>
      <c r="K107">
        <f>SUMIFS('Fourniture de Bureau'!$L$66:$L$96,'Fourniture de Bureau'!$D$66:$D$96,A107)</f>
        <v>0</v>
      </c>
      <c r="L107" s="89"/>
      <c r="M107">
        <f>SUMIFS('Fourniture de Bureau'!$L$98:$L$128,'Fourniture de Bureau'!$D$98:$D$128,A107)</f>
        <v>0</v>
      </c>
      <c r="N107" s="89"/>
      <c r="O107">
        <f>SUMIFS('Fourniture de Bureau'!$L$130:$L$160,'Fourniture de Bureau'!$D$130:$D$160,A107)</f>
        <v>0</v>
      </c>
      <c r="P107" s="89"/>
      <c r="Q107">
        <f>SUMIFS('Fourniture de Bureau'!$L$162:$L$192,'Fourniture de Bureau'!$D$162:$D$192,A107)</f>
        <v>0</v>
      </c>
      <c r="R107" s="89"/>
      <c r="S107">
        <f>SUMIFS('Fourniture de Bureau'!$L$194:$L$224,'Fourniture de Bureau'!$D$194:$D$224,A107)</f>
        <v>0</v>
      </c>
      <c r="T107" s="89"/>
      <c r="U107">
        <f>SUMIFS('Fourniture de Bureau'!$L$226:$L$256,'Fourniture de Bureau'!$D$226:$D$256,A107)</f>
        <v>0</v>
      </c>
      <c r="V107" s="89"/>
      <c r="W107">
        <f>SUMIFS('Fourniture de Bureau'!$L$258:$L$288,'Fourniture de Bureau'!$D$258:$D$288,A107)</f>
        <v>0</v>
      </c>
      <c r="X107" s="89"/>
      <c r="Y107">
        <f>SUMIFS('Fourniture de Bureau'!$L$290:$L$320,'Fourniture de Bureau'!$D$290:$D$320,A107)</f>
        <v>0</v>
      </c>
      <c r="Z107" s="89"/>
      <c r="AA107">
        <f>SUMIFS('Fourniture de Bureau'!$L$322:$L$352,'Fourniture de Bureau'!$D$322:$D$352,A107)</f>
        <v>0</v>
      </c>
      <c r="AB107" s="89"/>
      <c r="AC107">
        <f>SUMIFS('Fourniture de Bureau'!$L$356:$L$386,'Fourniture de Bureau'!$D$356:$D$386,A107)</f>
        <v>0</v>
      </c>
      <c r="AE107" s="95">
        <f t="shared" si="6"/>
        <v>0</v>
      </c>
      <c r="AH107" s="95">
        <f t="shared" si="7"/>
        <v>0</v>
      </c>
    </row>
    <row r="108" spans="1:34">
      <c r="A108" s="25">
        <f>'Liste '!A108</f>
        <v>0</v>
      </c>
      <c r="B108">
        <f>'Liste '!B108</f>
        <v>0</v>
      </c>
      <c r="C108">
        <f>'Liste '!C108</f>
        <v>0</v>
      </c>
      <c r="D108" s="14">
        <f>'Liste '!D108</f>
        <v>0</v>
      </c>
      <c r="E108" s="37">
        <f>'Liste '!E108</f>
        <v>0</v>
      </c>
      <c r="F108" s="99"/>
      <c r="G108">
        <f>SUMIFS('Fourniture de Bureau'!$L$2:$L$32,'Fourniture de Bureau'!$D$2:$D$32,A108)</f>
        <v>0</v>
      </c>
      <c r="I108">
        <f>SUMIFS('Fourniture de Bureau'!$L$34:$L$64,'Fourniture de Bureau'!$D$34:$D$64,A108)</f>
        <v>0</v>
      </c>
      <c r="J108" s="89"/>
      <c r="K108">
        <f>SUMIFS('Fourniture de Bureau'!$L$66:$L$96,'Fourniture de Bureau'!$D$66:$D$96,A108)</f>
        <v>0</v>
      </c>
      <c r="L108" s="89"/>
      <c r="M108">
        <f>SUMIFS('Fourniture de Bureau'!$L$98:$L$128,'Fourniture de Bureau'!$D$98:$D$128,A108)</f>
        <v>0</v>
      </c>
      <c r="N108" s="89"/>
      <c r="O108">
        <f>SUMIFS('Fourniture de Bureau'!$L$130:$L$160,'Fourniture de Bureau'!$D$130:$D$160,A108)</f>
        <v>0</v>
      </c>
      <c r="P108" s="89"/>
      <c r="Q108">
        <f>SUMIFS('Fourniture de Bureau'!$L$162:$L$192,'Fourniture de Bureau'!$D$162:$D$192,A108)</f>
        <v>0</v>
      </c>
      <c r="R108" s="89"/>
      <c r="S108">
        <f>SUMIFS('Fourniture de Bureau'!$L$194:$L$224,'Fourniture de Bureau'!$D$194:$D$224,A108)</f>
        <v>0</v>
      </c>
      <c r="T108" s="89"/>
      <c r="U108">
        <f>SUMIFS('Fourniture de Bureau'!$L$226:$L$256,'Fourniture de Bureau'!$D$226:$D$256,A108)</f>
        <v>0</v>
      </c>
      <c r="V108" s="89"/>
      <c r="W108">
        <f>SUMIFS('Fourniture de Bureau'!$L$258:$L$288,'Fourniture de Bureau'!$D$258:$D$288,A108)</f>
        <v>0</v>
      </c>
      <c r="X108" s="89"/>
      <c r="Y108">
        <f>SUMIFS('Fourniture de Bureau'!$L$290:$L$320,'Fourniture de Bureau'!$D$290:$D$320,A108)</f>
        <v>0</v>
      </c>
      <c r="Z108" s="89"/>
      <c r="AA108">
        <f>SUMIFS('Fourniture de Bureau'!$L$322:$L$352,'Fourniture de Bureau'!$D$322:$D$352,A108)</f>
        <v>0</v>
      </c>
      <c r="AB108" s="89"/>
      <c r="AC108">
        <f>SUMIFS('Fourniture de Bureau'!$L$356:$L$386,'Fourniture de Bureau'!$D$356:$D$386,A108)</f>
        <v>0</v>
      </c>
      <c r="AE108" s="95">
        <f t="shared" si="6"/>
        <v>0</v>
      </c>
      <c r="AH108" s="95">
        <f t="shared" si="7"/>
        <v>0</v>
      </c>
    </row>
    <row r="109" spans="1:34">
      <c r="A109" s="25">
        <f>'Liste '!A109</f>
        <v>0</v>
      </c>
      <c r="B109">
        <f>'Liste '!B109</f>
        <v>0</v>
      </c>
      <c r="C109">
        <f>'Liste '!C109</f>
        <v>0</v>
      </c>
      <c r="D109" s="14">
        <f>'Liste '!D109</f>
        <v>0</v>
      </c>
      <c r="E109" s="37">
        <f>'Liste '!E109</f>
        <v>0</v>
      </c>
      <c r="F109" s="99"/>
      <c r="G109">
        <f>SUMIFS('Fourniture de Bureau'!$L$2:$L$32,'Fourniture de Bureau'!$D$2:$D$32,A109)</f>
        <v>0</v>
      </c>
      <c r="I109">
        <f>SUMIFS('Fourniture de Bureau'!$L$34:$L$64,'Fourniture de Bureau'!$D$34:$D$64,A109)</f>
        <v>0</v>
      </c>
      <c r="J109" s="89"/>
      <c r="K109">
        <f>SUMIFS('Fourniture de Bureau'!$L$66:$L$96,'Fourniture de Bureau'!$D$66:$D$96,A109)</f>
        <v>0</v>
      </c>
      <c r="L109" s="89"/>
      <c r="M109">
        <f>SUMIFS('Fourniture de Bureau'!$L$98:$L$128,'Fourniture de Bureau'!$D$98:$D$128,A109)</f>
        <v>0</v>
      </c>
      <c r="N109" s="89"/>
      <c r="O109">
        <f>SUMIFS('Fourniture de Bureau'!$L$130:$L$160,'Fourniture de Bureau'!$D$130:$D$160,A109)</f>
        <v>0</v>
      </c>
      <c r="P109" s="89"/>
      <c r="Q109">
        <f>SUMIFS('Fourniture de Bureau'!$L$162:$L$192,'Fourniture de Bureau'!$D$162:$D$192,A109)</f>
        <v>0</v>
      </c>
      <c r="R109" s="89"/>
      <c r="S109">
        <f>SUMIFS('Fourniture de Bureau'!$L$194:$L$224,'Fourniture de Bureau'!$D$194:$D$224,A109)</f>
        <v>0</v>
      </c>
      <c r="T109" s="89"/>
      <c r="U109">
        <f>SUMIFS('Fourniture de Bureau'!$L$226:$L$256,'Fourniture de Bureau'!$D$226:$D$256,A109)</f>
        <v>0</v>
      </c>
      <c r="V109" s="89"/>
      <c r="W109">
        <f>SUMIFS('Fourniture de Bureau'!$L$258:$L$288,'Fourniture de Bureau'!$D$258:$D$288,A109)</f>
        <v>0</v>
      </c>
      <c r="X109" s="89"/>
      <c r="Y109">
        <f>SUMIFS('Fourniture de Bureau'!$L$290:$L$320,'Fourniture de Bureau'!$D$290:$D$320,A109)</f>
        <v>0</v>
      </c>
      <c r="Z109" s="89"/>
      <c r="AA109">
        <f>SUMIFS('Fourniture de Bureau'!$L$322:$L$352,'Fourniture de Bureau'!$D$322:$D$352,A109)</f>
        <v>0</v>
      </c>
      <c r="AB109" s="89"/>
      <c r="AC109">
        <f>SUMIFS('Fourniture de Bureau'!$L$356:$L$386,'Fourniture de Bureau'!$D$356:$D$386,A109)</f>
        <v>0</v>
      </c>
      <c r="AE109" s="95">
        <f t="shared" si="6"/>
        <v>0</v>
      </c>
      <c r="AH109" s="95">
        <f t="shared" si="7"/>
        <v>0</v>
      </c>
    </row>
    <row r="110" spans="1:34">
      <c r="A110" s="25">
        <f>'Liste '!A110</f>
        <v>0</v>
      </c>
      <c r="B110">
        <f>'Liste '!B110</f>
        <v>0</v>
      </c>
      <c r="C110">
        <f>'Liste '!C110</f>
        <v>0</v>
      </c>
      <c r="D110" s="14">
        <f>'Liste '!D110</f>
        <v>0</v>
      </c>
      <c r="E110" s="37">
        <f>'Liste '!E110</f>
        <v>0</v>
      </c>
      <c r="F110" s="99"/>
      <c r="G110">
        <f>SUMIFS('Fourniture de Bureau'!$L$2:$L$32,'Fourniture de Bureau'!$D$2:$D$32,A110)</f>
        <v>0</v>
      </c>
      <c r="I110">
        <f>SUMIFS('Fourniture de Bureau'!$L$34:$L$64,'Fourniture de Bureau'!$D$34:$D$64,A110)</f>
        <v>0</v>
      </c>
      <c r="J110" s="89"/>
      <c r="K110">
        <f>SUMIFS('Fourniture de Bureau'!$L$66:$L$96,'Fourniture de Bureau'!$D$66:$D$96,A110)</f>
        <v>0</v>
      </c>
      <c r="L110" s="89"/>
      <c r="M110">
        <f>SUMIFS('Fourniture de Bureau'!$L$98:$L$128,'Fourniture de Bureau'!$D$98:$D$128,A110)</f>
        <v>0</v>
      </c>
      <c r="N110" s="89"/>
      <c r="O110">
        <f>SUMIFS('Fourniture de Bureau'!$L$130:$L$160,'Fourniture de Bureau'!$D$130:$D$160,A110)</f>
        <v>0</v>
      </c>
      <c r="P110" s="89"/>
      <c r="Q110">
        <f>SUMIFS('Fourniture de Bureau'!$L$162:$L$192,'Fourniture de Bureau'!$D$162:$D$192,A110)</f>
        <v>0</v>
      </c>
      <c r="R110" s="89"/>
      <c r="S110">
        <f>SUMIFS('Fourniture de Bureau'!$L$194:$L$224,'Fourniture de Bureau'!$D$194:$D$224,A110)</f>
        <v>0</v>
      </c>
      <c r="T110" s="89"/>
      <c r="U110">
        <f>SUMIFS('Fourniture de Bureau'!$L$226:$L$256,'Fourniture de Bureau'!$D$226:$D$256,A110)</f>
        <v>0</v>
      </c>
      <c r="V110" s="89"/>
      <c r="W110">
        <f>SUMIFS('Fourniture de Bureau'!$L$258:$L$288,'Fourniture de Bureau'!$D$258:$D$288,A110)</f>
        <v>0</v>
      </c>
      <c r="X110" s="89"/>
      <c r="Y110">
        <f>SUMIFS('Fourniture de Bureau'!$L$290:$L$320,'Fourniture de Bureau'!$D$290:$D$320,A110)</f>
        <v>0</v>
      </c>
      <c r="Z110" s="89"/>
      <c r="AA110">
        <f>SUMIFS('Fourniture de Bureau'!$L$322:$L$352,'Fourniture de Bureau'!$D$322:$D$352,A110)</f>
        <v>0</v>
      </c>
      <c r="AB110" s="89"/>
      <c r="AC110">
        <f>SUMIFS('Fourniture de Bureau'!$L$356:$L$386,'Fourniture de Bureau'!$D$356:$D$386,A110)</f>
        <v>0</v>
      </c>
      <c r="AE110" s="95">
        <f t="shared" si="6"/>
        <v>0</v>
      </c>
      <c r="AH110" s="95">
        <f t="shared" si="7"/>
        <v>0</v>
      </c>
    </row>
    <row r="111" spans="1:34">
      <c r="A111" s="25">
        <f>'Liste '!A111</f>
        <v>0</v>
      </c>
      <c r="B111">
        <f>'Liste '!B111</f>
        <v>0</v>
      </c>
      <c r="C111">
        <f>'Liste '!C111</f>
        <v>0</v>
      </c>
      <c r="D111" s="14">
        <f>'Liste '!D111</f>
        <v>0</v>
      </c>
      <c r="E111" s="37">
        <f>'Liste '!E111</f>
        <v>0</v>
      </c>
      <c r="F111" s="99"/>
      <c r="G111">
        <f>SUMIFS('Fourniture de Bureau'!$L$2:$L$32,'Fourniture de Bureau'!$D$2:$D$32,A111)</f>
        <v>0</v>
      </c>
      <c r="I111">
        <f>SUMIFS('Fourniture de Bureau'!$L$34:$L$64,'Fourniture de Bureau'!$D$34:$D$64,A111)</f>
        <v>0</v>
      </c>
      <c r="J111" s="89"/>
      <c r="K111">
        <f>SUMIFS('Fourniture de Bureau'!$L$66:$L$96,'Fourniture de Bureau'!$D$66:$D$96,A111)</f>
        <v>0</v>
      </c>
      <c r="L111" s="89"/>
      <c r="M111">
        <f>SUMIFS('Fourniture de Bureau'!$L$98:$L$128,'Fourniture de Bureau'!$D$98:$D$128,A111)</f>
        <v>0</v>
      </c>
      <c r="N111" s="89"/>
      <c r="O111">
        <f>SUMIFS('Fourniture de Bureau'!$L$130:$L$160,'Fourniture de Bureau'!$D$130:$D$160,A111)</f>
        <v>0</v>
      </c>
      <c r="P111" s="89"/>
      <c r="Q111">
        <f>SUMIFS('Fourniture de Bureau'!$L$162:$L$192,'Fourniture de Bureau'!$D$162:$D$192,A111)</f>
        <v>0</v>
      </c>
      <c r="R111" s="89"/>
      <c r="S111">
        <f>SUMIFS('Fourniture de Bureau'!$L$194:$L$224,'Fourniture de Bureau'!$D$194:$D$224,A111)</f>
        <v>0</v>
      </c>
      <c r="T111" s="89"/>
      <c r="U111">
        <f>SUMIFS('Fourniture de Bureau'!$L$226:$L$256,'Fourniture de Bureau'!$D$226:$D$256,A111)</f>
        <v>0</v>
      </c>
      <c r="V111" s="89"/>
      <c r="W111">
        <f>SUMIFS('Fourniture de Bureau'!$L$258:$L$288,'Fourniture de Bureau'!$D$258:$D$288,A111)</f>
        <v>0</v>
      </c>
      <c r="X111" s="89"/>
      <c r="Y111">
        <f>SUMIFS('Fourniture de Bureau'!$L$290:$L$320,'Fourniture de Bureau'!$D$290:$D$320,A111)</f>
        <v>0</v>
      </c>
      <c r="Z111" s="89"/>
      <c r="AA111">
        <f>SUMIFS('Fourniture de Bureau'!$L$322:$L$352,'Fourniture de Bureau'!$D$322:$D$352,A111)</f>
        <v>0</v>
      </c>
      <c r="AB111" s="89"/>
      <c r="AC111">
        <f>SUMIFS('Fourniture de Bureau'!$L$356:$L$386,'Fourniture de Bureau'!$D$356:$D$386,A111)</f>
        <v>0</v>
      </c>
      <c r="AE111" s="95">
        <f t="shared" si="6"/>
        <v>0</v>
      </c>
      <c r="AH111" s="95">
        <f t="shared" si="7"/>
        <v>0</v>
      </c>
    </row>
    <row r="112" spans="1:34">
      <c r="A112" s="25">
        <f>'Liste '!A112</f>
        <v>0</v>
      </c>
      <c r="B112">
        <f>'Liste '!B112</f>
        <v>0</v>
      </c>
      <c r="C112">
        <f>'Liste '!C112</f>
        <v>0</v>
      </c>
      <c r="D112" s="14">
        <f>'Liste '!D112</f>
        <v>0</v>
      </c>
      <c r="E112" s="37">
        <f>'Liste '!E112</f>
        <v>0</v>
      </c>
      <c r="F112" s="99"/>
      <c r="G112">
        <f>SUMIFS('Fourniture de Bureau'!$L$2:$L$32,'Fourniture de Bureau'!$D$2:$D$32,A112)</f>
        <v>0</v>
      </c>
      <c r="I112">
        <f>SUMIFS('Fourniture de Bureau'!$L$34:$L$64,'Fourniture de Bureau'!$D$34:$D$64,A112)</f>
        <v>0</v>
      </c>
      <c r="J112" s="89"/>
      <c r="K112">
        <f>SUMIFS('Fourniture de Bureau'!$L$66:$L$96,'Fourniture de Bureau'!$D$66:$D$96,A112)</f>
        <v>0</v>
      </c>
      <c r="L112" s="89"/>
      <c r="M112">
        <f>SUMIFS('Fourniture de Bureau'!$L$98:$L$128,'Fourniture de Bureau'!$D$98:$D$128,A112)</f>
        <v>0</v>
      </c>
      <c r="N112" s="89"/>
      <c r="O112">
        <f>SUMIFS('Fourniture de Bureau'!$L$130:$L$160,'Fourniture de Bureau'!$D$130:$D$160,A112)</f>
        <v>0</v>
      </c>
      <c r="P112" s="89"/>
      <c r="Q112">
        <f>SUMIFS('Fourniture de Bureau'!$L$162:$L$192,'Fourniture de Bureau'!$D$162:$D$192,A112)</f>
        <v>0</v>
      </c>
      <c r="R112" s="89"/>
      <c r="S112">
        <f>SUMIFS('Fourniture de Bureau'!$L$194:$L$224,'Fourniture de Bureau'!$D$194:$D$224,A112)</f>
        <v>0</v>
      </c>
      <c r="T112" s="89"/>
      <c r="U112">
        <f>SUMIFS('Fourniture de Bureau'!$L$226:$L$256,'Fourniture de Bureau'!$D$226:$D$256,A112)</f>
        <v>0</v>
      </c>
      <c r="V112" s="89"/>
      <c r="W112">
        <f>SUMIFS('Fourniture de Bureau'!$L$258:$L$288,'Fourniture de Bureau'!$D$258:$D$288,A112)</f>
        <v>0</v>
      </c>
      <c r="X112" s="89"/>
      <c r="Y112">
        <f>SUMIFS('Fourniture de Bureau'!$L$290:$L$320,'Fourniture de Bureau'!$D$290:$D$320,A112)</f>
        <v>0</v>
      </c>
      <c r="Z112" s="89"/>
      <c r="AA112">
        <f>SUMIFS('Fourniture de Bureau'!$L$322:$L$352,'Fourniture de Bureau'!$D$322:$D$352,A112)</f>
        <v>0</v>
      </c>
      <c r="AB112" s="89"/>
      <c r="AC112">
        <f>SUMIFS('Fourniture de Bureau'!$L$356:$L$386,'Fourniture de Bureau'!$D$356:$D$386,A112)</f>
        <v>0</v>
      </c>
      <c r="AE112" s="95">
        <f t="shared" si="6"/>
        <v>0</v>
      </c>
      <c r="AH112" s="95">
        <f t="shared" si="7"/>
        <v>0</v>
      </c>
    </row>
    <row r="113" spans="1:34">
      <c r="A113" s="25">
        <f>'Liste '!A113</f>
        <v>0</v>
      </c>
      <c r="B113">
        <f>'Liste '!B113</f>
        <v>0</v>
      </c>
      <c r="C113">
        <f>'Liste '!C113</f>
        <v>0</v>
      </c>
      <c r="D113" s="14">
        <f>'Liste '!D113</f>
        <v>0</v>
      </c>
      <c r="E113" s="37">
        <f>'Liste '!E113</f>
        <v>0</v>
      </c>
      <c r="F113" s="99"/>
      <c r="G113">
        <f>SUMIFS('Fourniture de Bureau'!$L$2:$L$32,'Fourniture de Bureau'!$D$2:$D$32,A113)</f>
        <v>0</v>
      </c>
      <c r="I113">
        <f>SUMIFS('Fourniture de Bureau'!$L$34:$L$64,'Fourniture de Bureau'!$D$34:$D$64,A113)</f>
        <v>0</v>
      </c>
      <c r="J113" s="89"/>
      <c r="K113">
        <f>SUMIFS('Fourniture de Bureau'!$L$66:$L$96,'Fourniture de Bureau'!$D$66:$D$96,A113)</f>
        <v>0</v>
      </c>
      <c r="L113" s="89"/>
      <c r="M113">
        <f>SUMIFS('Fourniture de Bureau'!$L$98:$L$128,'Fourniture de Bureau'!$D$98:$D$128,A113)</f>
        <v>0</v>
      </c>
      <c r="N113" s="89"/>
      <c r="O113">
        <f>SUMIFS('Fourniture de Bureau'!$L$130:$L$160,'Fourniture de Bureau'!$D$130:$D$160,A113)</f>
        <v>0</v>
      </c>
      <c r="P113" s="89"/>
      <c r="Q113">
        <f>SUMIFS('Fourniture de Bureau'!$L$162:$L$192,'Fourniture de Bureau'!$D$162:$D$192,A113)</f>
        <v>0</v>
      </c>
      <c r="R113" s="89"/>
      <c r="S113">
        <f>SUMIFS('Fourniture de Bureau'!$L$194:$L$224,'Fourniture de Bureau'!$D$194:$D$224,A113)</f>
        <v>0</v>
      </c>
      <c r="T113" s="89"/>
      <c r="U113">
        <f>SUMIFS('Fourniture de Bureau'!$L$226:$L$256,'Fourniture de Bureau'!$D$226:$D$256,A113)</f>
        <v>0</v>
      </c>
      <c r="V113" s="89"/>
      <c r="W113">
        <f>SUMIFS('Fourniture de Bureau'!$L$258:$L$288,'Fourniture de Bureau'!$D$258:$D$288,A113)</f>
        <v>0</v>
      </c>
      <c r="X113" s="89"/>
      <c r="Y113">
        <f>SUMIFS('Fourniture de Bureau'!$L$290:$L$320,'Fourniture de Bureau'!$D$290:$D$320,A113)</f>
        <v>0</v>
      </c>
      <c r="Z113" s="89"/>
      <c r="AA113">
        <f>SUMIFS('Fourniture de Bureau'!$L$322:$L$352,'Fourniture de Bureau'!$D$322:$D$352,A113)</f>
        <v>0</v>
      </c>
      <c r="AB113" s="89"/>
      <c r="AC113">
        <f>SUMIFS('Fourniture de Bureau'!$L$356:$L$386,'Fourniture de Bureau'!$D$356:$D$386,A113)</f>
        <v>0</v>
      </c>
      <c r="AE113" s="95">
        <f t="shared" si="6"/>
        <v>0</v>
      </c>
      <c r="AH113" s="95">
        <f t="shared" si="7"/>
        <v>0</v>
      </c>
    </row>
    <row r="114" spans="1:34">
      <c r="A114" s="25">
        <f>'Liste '!A114</f>
        <v>0</v>
      </c>
      <c r="B114">
        <f>'Liste '!B114</f>
        <v>0</v>
      </c>
      <c r="C114">
        <f>'Liste '!C114</f>
        <v>0</v>
      </c>
      <c r="D114" s="14">
        <f>'Liste '!D114</f>
        <v>0</v>
      </c>
      <c r="E114" s="37">
        <f>'Liste '!E114</f>
        <v>0</v>
      </c>
      <c r="F114" s="99"/>
      <c r="G114">
        <f>SUMIFS('Fourniture de Bureau'!$L$2:$L$32,'Fourniture de Bureau'!$D$2:$D$32,A114)</f>
        <v>0</v>
      </c>
      <c r="I114">
        <f>SUMIFS('Fourniture de Bureau'!$L$34:$L$64,'Fourniture de Bureau'!$D$34:$D$64,A114)</f>
        <v>0</v>
      </c>
      <c r="J114" s="89"/>
      <c r="K114">
        <f>SUMIFS('Fourniture de Bureau'!$L$66:$L$96,'Fourniture de Bureau'!$D$66:$D$96,A114)</f>
        <v>0</v>
      </c>
      <c r="L114" s="89"/>
      <c r="M114">
        <f>SUMIFS('Fourniture de Bureau'!$L$98:$L$128,'Fourniture de Bureau'!$D$98:$D$128,A114)</f>
        <v>0</v>
      </c>
      <c r="N114" s="89"/>
      <c r="O114">
        <f>SUMIFS('Fourniture de Bureau'!$L$130:$L$160,'Fourniture de Bureau'!$D$130:$D$160,A114)</f>
        <v>0</v>
      </c>
      <c r="P114" s="89"/>
      <c r="Q114">
        <f>SUMIFS('Fourniture de Bureau'!$L$162:$L$192,'Fourniture de Bureau'!$D$162:$D$192,A114)</f>
        <v>0</v>
      </c>
      <c r="R114" s="89"/>
      <c r="S114">
        <f>SUMIFS('Fourniture de Bureau'!$L$194:$L$224,'Fourniture de Bureau'!$D$194:$D$224,A114)</f>
        <v>0</v>
      </c>
      <c r="T114" s="89"/>
      <c r="U114">
        <f>SUMIFS('Fourniture de Bureau'!$L$226:$L$256,'Fourniture de Bureau'!$D$226:$D$256,A114)</f>
        <v>0</v>
      </c>
      <c r="V114" s="89"/>
      <c r="W114">
        <f>SUMIFS('Fourniture de Bureau'!$L$258:$L$288,'Fourniture de Bureau'!$D$258:$D$288,A114)</f>
        <v>0</v>
      </c>
      <c r="X114" s="89"/>
      <c r="Y114">
        <f>SUMIFS('Fourniture de Bureau'!$L$290:$L$320,'Fourniture de Bureau'!$D$290:$D$320,A114)</f>
        <v>0</v>
      </c>
      <c r="Z114" s="89"/>
      <c r="AA114">
        <f>SUMIFS('Fourniture de Bureau'!$L$322:$L$352,'Fourniture de Bureau'!$D$322:$D$352,A114)</f>
        <v>0</v>
      </c>
      <c r="AB114" s="89"/>
      <c r="AC114">
        <f>SUMIFS('Fourniture de Bureau'!$L$356:$L$386,'Fourniture de Bureau'!$D$356:$D$386,A114)</f>
        <v>0</v>
      </c>
      <c r="AE114" s="95">
        <f t="shared" si="6"/>
        <v>0</v>
      </c>
      <c r="AH114" s="95">
        <f t="shared" si="7"/>
        <v>0</v>
      </c>
    </row>
    <row r="115" spans="1:34">
      <c r="A115" s="25">
        <f>'Liste '!A115</f>
        <v>0</v>
      </c>
      <c r="B115">
        <f>'Liste '!B115</f>
        <v>0</v>
      </c>
      <c r="C115">
        <f>'Liste '!C115</f>
        <v>0</v>
      </c>
      <c r="D115" s="14">
        <f>'Liste '!D115</f>
        <v>0</v>
      </c>
      <c r="E115" s="37">
        <f>'Liste '!E115</f>
        <v>0</v>
      </c>
      <c r="F115" s="99"/>
      <c r="G115">
        <f>SUMIFS('Fourniture de Bureau'!$L$2:$L$32,'Fourniture de Bureau'!$D$2:$D$32,A115)</f>
        <v>0</v>
      </c>
      <c r="I115">
        <f>SUMIFS('Fourniture de Bureau'!$L$34:$L$64,'Fourniture de Bureau'!$D$34:$D$64,A115)</f>
        <v>0</v>
      </c>
      <c r="J115" s="89"/>
      <c r="K115">
        <f>SUMIFS('Fourniture de Bureau'!$L$66:$L$96,'Fourniture de Bureau'!$D$66:$D$96,A115)</f>
        <v>0</v>
      </c>
      <c r="L115" s="89"/>
      <c r="M115">
        <f>SUMIFS('Fourniture de Bureau'!$L$98:$L$128,'Fourniture de Bureau'!$D$98:$D$128,A115)</f>
        <v>0</v>
      </c>
      <c r="N115" s="89"/>
      <c r="O115">
        <f>SUMIFS('Fourniture de Bureau'!$L$130:$L$160,'Fourniture de Bureau'!$D$130:$D$160,A115)</f>
        <v>0</v>
      </c>
      <c r="P115" s="89"/>
      <c r="Q115">
        <f>SUMIFS('Fourniture de Bureau'!$L$162:$L$192,'Fourniture de Bureau'!$D$162:$D$192,A115)</f>
        <v>0</v>
      </c>
      <c r="R115" s="89"/>
      <c r="S115">
        <f>SUMIFS('Fourniture de Bureau'!$L$194:$L$224,'Fourniture de Bureau'!$D$194:$D$224,A115)</f>
        <v>0</v>
      </c>
      <c r="T115" s="89"/>
      <c r="U115">
        <f>SUMIFS('Fourniture de Bureau'!$L$226:$L$256,'Fourniture de Bureau'!$D$226:$D$256,A115)</f>
        <v>0</v>
      </c>
      <c r="V115" s="89"/>
      <c r="W115">
        <f>SUMIFS('Fourniture de Bureau'!$L$258:$L$288,'Fourniture de Bureau'!$D$258:$D$288,A115)</f>
        <v>0</v>
      </c>
      <c r="X115" s="89"/>
      <c r="Y115">
        <f>SUMIFS('Fourniture de Bureau'!$L$290:$L$320,'Fourniture de Bureau'!$D$290:$D$320,A115)</f>
        <v>0</v>
      </c>
      <c r="Z115" s="89"/>
      <c r="AA115">
        <f>SUMIFS('Fourniture de Bureau'!$L$322:$L$352,'Fourniture de Bureau'!$D$322:$D$352,A115)</f>
        <v>0</v>
      </c>
      <c r="AB115" s="89"/>
      <c r="AC115">
        <f>SUMIFS('Fourniture de Bureau'!$L$356:$L$386,'Fourniture de Bureau'!$D$356:$D$386,A115)</f>
        <v>0</v>
      </c>
      <c r="AE115" s="95">
        <f t="shared" si="6"/>
        <v>0</v>
      </c>
      <c r="AH115" s="95">
        <f t="shared" si="7"/>
        <v>0</v>
      </c>
    </row>
    <row r="116" spans="1:34">
      <c r="A116" s="25">
        <f>'Liste '!A116</f>
        <v>0</v>
      </c>
      <c r="B116">
        <f>'Liste '!B116</f>
        <v>0</v>
      </c>
      <c r="C116">
        <f>'Liste '!C116</f>
        <v>0</v>
      </c>
      <c r="D116" s="14">
        <f>'Liste '!D116</f>
        <v>0</v>
      </c>
      <c r="E116" s="37">
        <f>'Liste '!E116</f>
        <v>0</v>
      </c>
      <c r="F116" s="99"/>
      <c r="G116">
        <f>SUMIFS('Fourniture de Bureau'!$L$2:$L$32,'Fourniture de Bureau'!$D$2:$D$32,A116)</f>
        <v>0</v>
      </c>
      <c r="I116">
        <f>SUMIFS('Fourniture de Bureau'!$L$34:$L$64,'Fourniture de Bureau'!$D$34:$D$64,A116)</f>
        <v>0</v>
      </c>
      <c r="J116" s="89"/>
      <c r="K116">
        <f>SUMIFS('Fourniture de Bureau'!$L$66:$L$96,'Fourniture de Bureau'!$D$66:$D$96,A116)</f>
        <v>0</v>
      </c>
      <c r="L116" s="89"/>
      <c r="M116">
        <f>SUMIFS('Fourniture de Bureau'!$L$98:$L$128,'Fourniture de Bureau'!$D$98:$D$128,A116)</f>
        <v>0</v>
      </c>
      <c r="N116" s="89"/>
      <c r="O116">
        <f>SUMIFS('Fourniture de Bureau'!$L$130:$L$160,'Fourniture de Bureau'!$D$130:$D$160,A116)</f>
        <v>0</v>
      </c>
      <c r="P116" s="89"/>
      <c r="Q116">
        <f>SUMIFS('Fourniture de Bureau'!$L$162:$L$192,'Fourniture de Bureau'!$D$162:$D$192,A116)</f>
        <v>0</v>
      </c>
      <c r="R116" s="89"/>
      <c r="S116">
        <f>SUMIFS('Fourniture de Bureau'!$L$194:$L$224,'Fourniture de Bureau'!$D$194:$D$224,A116)</f>
        <v>0</v>
      </c>
      <c r="T116" s="89"/>
      <c r="U116">
        <f>SUMIFS('Fourniture de Bureau'!$L$226:$L$256,'Fourniture de Bureau'!$D$226:$D$256,A116)</f>
        <v>0</v>
      </c>
      <c r="V116" s="89"/>
      <c r="W116">
        <f>SUMIFS('Fourniture de Bureau'!$L$258:$L$288,'Fourniture de Bureau'!$D$258:$D$288,A116)</f>
        <v>0</v>
      </c>
      <c r="X116" s="89"/>
      <c r="Y116">
        <f>SUMIFS('Fourniture de Bureau'!$L$290:$L$320,'Fourniture de Bureau'!$D$290:$D$320,A116)</f>
        <v>0</v>
      </c>
      <c r="Z116" s="89"/>
      <c r="AA116">
        <f>SUMIFS('Fourniture de Bureau'!$L$322:$L$352,'Fourniture de Bureau'!$D$322:$D$352,A116)</f>
        <v>0</v>
      </c>
      <c r="AB116" s="89"/>
      <c r="AC116">
        <f>SUMIFS('Fourniture de Bureau'!$L$356:$L$386,'Fourniture de Bureau'!$D$356:$D$386,A116)</f>
        <v>0</v>
      </c>
      <c r="AE116" s="95">
        <f t="shared" si="6"/>
        <v>0</v>
      </c>
      <c r="AH116" s="95">
        <f t="shared" si="7"/>
        <v>0</v>
      </c>
    </row>
    <row r="117" spans="1:34">
      <c r="A117" s="25">
        <f>'Liste '!A117</f>
        <v>0</v>
      </c>
      <c r="B117">
        <f>'Liste '!B117</f>
        <v>0</v>
      </c>
      <c r="C117">
        <f>'Liste '!C117</f>
        <v>0</v>
      </c>
      <c r="D117" s="14">
        <f>'Liste '!D117</f>
        <v>0</v>
      </c>
      <c r="E117" s="37">
        <f>'Liste '!E117</f>
        <v>0</v>
      </c>
      <c r="F117" s="99"/>
      <c r="G117">
        <f>SUMIFS('Fourniture de Bureau'!$L$2:$L$32,'Fourniture de Bureau'!$D$2:$D$32,A117)</f>
        <v>0</v>
      </c>
      <c r="I117">
        <f>SUMIFS('Fourniture de Bureau'!$L$34:$L$64,'Fourniture de Bureau'!$D$34:$D$64,A117)</f>
        <v>0</v>
      </c>
      <c r="J117" s="89"/>
      <c r="K117">
        <f>SUMIFS('Fourniture de Bureau'!$L$66:$L$96,'Fourniture de Bureau'!$D$66:$D$96,A117)</f>
        <v>0</v>
      </c>
      <c r="L117" s="89"/>
      <c r="M117">
        <f>SUMIFS('Fourniture de Bureau'!$L$98:$L$128,'Fourniture de Bureau'!$D$98:$D$128,A117)</f>
        <v>0</v>
      </c>
      <c r="N117" s="89"/>
      <c r="O117">
        <f>SUMIFS('Fourniture de Bureau'!$L$130:$L$160,'Fourniture de Bureau'!$D$130:$D$160,A117)</f>
        <v>0</v>
      </c>
      <c r="P117" s="89"/>
      <c r="Q117">
        <f>SUMIFS('Fourniture de Bureau'!$L$162:$L$192,'Fourniture de Bureau'!$D$162:$D$192,A117)</f>
        <v>0</v>
      </c>
      <c r="R117" s="89"/>
      <c r="S117">
        <f>SUMIFS('Fourniture de Bureau'!$L$194:$L$224,'Fourniture de Bureau'!$D$194:$D$224,A117)</f>
        <v>0</v>
      </c>
      <c r="T117" s="89"/>
      <c r="U117">
        <f>SUMIFS('Fourniture de Bureau'!$L$226:$L$256,'Fourniture de Bureau'!$D$226:$D$256,A117)</f>
        <v>0</v>
      </c>
      <c r="V117" s="89"/>
      <c r="W117">
        <f>SUMIFS('Fourniture de Bureau'!$L$258:$L$288,'Fourniture de Bureau'!$D$258:$D$288,A117)</f>
        <v>0</v>
      </c>
      <c r="X117" s="89"/>
      <c r="Y117">
        <f>SUMIFS('Fourniture de Bureau'!$L$290:$L$320,'Fourniture de Bureau'!$D$290:$D$320,A117)</f>
        <v>0</v>
      </c>
      <c r="Z117" s="89"/>
      <c r="AA117">
        <f>SUMIFS('Fourniture de Bureau'!$L$322:$L$352,'Fourniture de Bureau'!$D$322:$D$352,A117)</f>
        <v>0</v>
      </c>
      <c r="AB117" s="89"/>
      <c r="AC117">
        <f>SUMIFS('Fourniture de Bureau'!$L$356:$L$386,'Fourniture de Bureau'!$D$356:$D$386,A117)</f>
        <v>0</v>
      </c>
      <c r="AE117" s="95">
        <f t="shared" si="6"/>
        <v>0</v>
      </c>
      <c r="AH117" s="95">
        <f t="shared" si="7"/>
        <v>0</v>
      </c>
    </row>
    <row r="118" spans="1:34">
      <c r="A118" s="25">
        <f>'Liste '!A118</f>
        <v>0</v>
      </c>
      <c r="B118">
        <f>'Liste '!B118</f>
        <v>0</v>
      </c>
      <c r="C118">
        <f>'Liste '!C118</f>
        <v>0</v>
      </c>
      <c r="D118" s="14">
        <f>'Liste '!D118</f>
        <v>0</v>
      </c>
      <c r="E118" s="37">
        <f>'Liste '!E118</f>
        <v>0</v>
      </c>
      <c r="F118" s="99"/>
      <c r="G118">
        <f>SUMIFS('Fourniture de Bureau'!$L$2:$L$32,'Fourniture de Bureau'!$D$2:$D$32,A118)</f>
        <v>0</v>
      </c>
      <c r="I118">
        <f>SUMIFS('Fourniture de Bureau'!$L$34:$L$64,'Fourniture de Bureau'!$D$34:$D$64,A118)</f>
        <v>0</v>
      </c>
      <c r="J118" s="89"/>
      <c r="K118">
        <f>SUMIFS('Fourniture de Bureau'!$L$66:$L$96,'Fourniture de Bureau'!$D$66:$D$96,A118)</f>
        <v>0</v>
      </c>
      <c r="L118" s="89"/>
      <c r="M118">
        <f>SUMIFS('Fourniture de Bureau'!$L$98:$L$128,'Fourniture de Bureau'!$D$98:$D$128,A118)</f>
        <v>0</v>
      </c>
      <c r="N118" s="89"/>
      <c r="O118">
        <f>SUMIFS('Fourniture de Bureau'!$L$130:$L$160,'Fourniture de Bureau'!$D$130:$D$160,A118)</f>
        <v>0</v>
      </c>
      <c r="P118" s="89"/>
      <c r="Q118">
        <f>SUMIFS('Fourniture de Bureau'!$L$162:$L$192,'Fourniture de Bureau'!$D$162:$D$192,A118)</f>
        <v>0</v>
      </c>
      <c r="R118" s="89"/>
      <c r="S118">
        <f>SUMIFS('Fourniture de Bureau'!$L$194:$L$224,'Fourniture de Bureau'!$D$194:$D$224,A118)</f>
        <v>0</v>
      </c>
      <c r="T118" s="89"/>
      <c r="U118">
        <f>SUMIFS('Fourniture de Bureau'!$L$226:$L$256,'Fourniture de Bureau'!$D$226:$D$256,A118)</f>
        <v>0</v>
      </c>
      <c r="V118" s="89"/>
      <c r="W118">
        <f>SUMIFS('Fourniture de Bureau'!$L$258:$L$288,'Fourniture de Bureau'!$D$258:$D$288,A118)</f>
        <v>0</v>
      </c>
      <c r="X118" s="89"/>
      <c r="Y118">
        <f>SUMIFS('Fourniture de Bureau'!$L$290:$L$320,'Fourniture de Bureau'!$D$290:$D$320,A118)</f>
        <v>0</v>
      </c>
      <c r="Z118" s="89"/>
      <c r="AA118">
        <f>SUMIFS('Fourniture de Bureau'!$L$322:$L$352,'Fourniture de Bureau'!$D$322:$D$352,A118)</f>
        <v>0</v>
      </c>
      <c r="AB118" s="89"/>
      <c r="AC118">
        <f>SUMIFS('Fourniture de Bureau'!$L$356:$L$386,'Fourniture de Bureau'!$D$356:$D$386,A118)</f>
        <v>0</v>
      </c>
      <c r="AE118" s="95">
        <f t="shared" si="6"/>
        <v>0</v>
      </c>
      <c r="AH118" s="95">
        <f t="shared" si="7"/>
        <v>0</v>
      </c>
    </row>
    <row r="119" spans="1:34">
      <c r="A119" s="25">
        <f>'Liste '!A119</f>
        <v>0</v>
      </c>
      <c r="B119">
        <f>'Liste '!B119</f>
        <v>0</v>
      </c>
      <c r="C119">
        <f>'Liste '!C119</f>
        <v>0</v>
      </c>
      <c r="D119" s="14">
        <f>'Liste '!D119</f>
        <v>0</v>
      </c>
      <c r="E119" s="37">
        <f>'Liste '!E119</f>
        <v>0</v>
      </c>
      <c r="F119" s="99"/>
      <c r="G119">
        <f>SUMIFS('Fourniture de Bureau'!$L$2:$L$32,'Fourniture de Bureau'!$D$2:$D$32,A119)</f>
        <v>0</v>
      </c>
      <c r="I119">
        <f>SUMIFS('Fourniture de Bureau'!$L$34:$L$64,'Fourniture de Bureau'!$D$34:$D$64,A119)</f>
        <v>0</v>
      </c>
      <c r="J119" s="89"/>
      <c r="K119">
        <f>SUMIFS('Fourniture de Bureau'!$L$66:$L$96,'Fourniture de Bureau'!$D$66:$D$96,A119)</f>
        <v>0</v>
      </c>
      <c r="L119" s="89"/>
      <c r="M119">
        <f>SUMIFS('Fourniture de Bureau'!$L$98:$L$128,'Fourniture de Bureau'!$D$98:$D$128,A119)</f>
        <v>0</v>
      </c>
      <c r="N119" s="89"/>
      <c r="O119">
        <f>SUMIFS('Fourniture de Bureau'!$L$130:$L$160,'Fourniture de Bureau'!$D$130:$D$160,A119)</f>
        <v>0</v>
      </c>
      <c r="P119" s="89"/>
      <c r="Q119">
        <f>SUMIFS('Fourniture de Bureau'!$L$162:$L$192,'Fourniture de Bureau'!$D$162:$D$192,A119)</f>
        <v>0</v>
      </c>
      <c r="R119" s="89"/>
      <c r="S119">
        <f>SUMIFS('Fourniture de Bureau'!$L$194:$L$224,'Fourniture de Bureau'!$D$194:$D$224,A119)</f>
        <v>0</v>
      </c>
      <c r="T119" s="89"/>
      <c r="U119">
        <f>SUMIFS('Fourniture de Bureau'!$L$226:$L$256,'Fourniture de Bureau'!$D$226:$D$256,A119)</f>
        <v>0</v>
      </c>
      <c r="V119" s="89"/>
      <c r="W119">
        <f>SUMIFS('Fourniture de Bureau'!$L$258:$L$288,'Fourniture de Bureau'!$D$258:$D$288,A119)</f>
        <v>0</v>
      </c>
      <c r="X119" s="89"/>
      <c r="Y119">
        <f>SUMIFS('Fourniture de Bureau'!$L$290:$L$320,'Fourniture de Bureau'!$D$290:$D$320,A119)</f>
        <v>0</v>
      </c>
      <c r="Z119" s="89"/>
      <c r="AA119">
        <f>SUMIFS('Fourniture de Bureau'!$L$322:$L$352,'Fourniture de Bureau'!$D$322:$D$352,A119)</f>
        <v>0</v>
      </c>
      <c r="AB119" s="89"/>
      <c r="AC119">
        <f>SUMIFS('Fourniture de Bureau'!$L$356:$L$386,'Fourniture de Bureau'!$D$356:$D$386,A119)</f>
        <v>0</v>
      </c>
      <c r="AE119" s="95">
        <f t="shared" si="6"/>
        <v>0</v>
      </c>
      <c r="AH119" s="95">
        <f t="shared" si="7"/>
        <v>0</v>
      </c>
    </row>
    <row r="120" spans="1:34">
      <c r="A120" s="25">
        <f>'Liste '!A120</f>
        <v>0</v>
      </c>
      <c r="B120">
        <f>'Liste '!B120</f>
        <v>0</v>
      </c>
      <c r="C120">
        <f>'Liste '!C120</f>
        <v>0</v>
      </c>
      <c r="D120" s="14">
        <f>'Liste '!D120</f>
        <v>0</v>
      </c>
      <c r="E120" s="37">
        <f>'Liste '!E120</f>
        <v>0</v>
      </c>
      <c r="F120" s="99"/>
      <c r="G120">
        <f>SUMIFS('Fourniture de Bureau'!$L$2:$L$32,'Fourniture de Bureau'!$D$2:$D$32,A120)</f>
        <v>0</v>
      </c>
      <c r="I120">
        <f>SUMIFS('Fourniture de Bureau'!$L$34:$L$64,'Fourniture de Bureau'!$D$34:$D$64,A120)</f>
        <v>0</v>
      </c>
      <c r="J120" s="89"/>
      <c r="K120">
        <f>SUMIFS('Fourniture de Bureau'!$L$66:$L$96,'Fourniture de Bureau'!$D$66:$D$96,A120)</f>
        <v>0</v>
      </c>
      <c r="L120" s="89"/>
      <c r="M120">
        <f>SUMIFS('Fourniture de Bureau'!$L$98:$L$128,'Fourniture de Bureau'!$D$98:$D$128,A120)</f>
        <v>0</v>
      </c>
      <c r="N120" s="89"/>
      <c r="O120">
        <f>SUMIFS('Fourniture de Bureau'!$L$130:$L$160,'Fourniture de Bureau'!$D$130:$D$160,A120)</f>
        <v>0</v>
      </c>
      <c r="P120" s="89"/>
      <c r="Q120">
        <f>SUMIFS('Fourniture de Bureau'!$L$162:$L$192,'Fourniture de Bureau'!$D$162:$D$192,A120)</f>
        <v>0</v>
      </c>
      <c r="R120" s="89"/>
      <c r="S120">
        <f>SUMIFS('Fourniture de Bureau'!$L$194:$L$224,'Fourniture de Bureau'!$D$194:$D$224,A120)</f>
        <v>0</v>
      </c>
      <c r="T120" s="89"/>
      <c r="U120">
        <f>SUMIFS('Fourniture de Bureau'!$L$226:$L$256,'Fourniture de Bureau'!$D$226:$D$256,A120)</f>
        <v>0</v>
      </c>
      <c r="V120" s="89"/>
      <c r="W120">
        <f>SUMIFS('Fourniture de Bureau'!$L$258:$L$288,'Fourniture de Bureau'!$D$258:$D$288,A120)</f>
        <v>0</v>
      </c>
      <c r="X120" s="89"/>
      <c r="Y120">
        <f>SUMIFS('Fourniture de Bureau'!$L$290:$L$320,'Fourniture de Bureau'!$D$290:$D$320,A120)</f>
        <v>0</v>
      </c>
      <c r="Z120" s="89"/>
      <c r="AA120">
        <f>SUMIFS('Fourniture de Bureau'!$L$322:$L$352,'Fourniture de Bureau'!$D$322:$D$352,A120)</f>
        <v>0</v>
      </c>
      <c r="AB120" s="89"/>
      <c r="AC120">
        <f>SUMIFS('Fourniture de Bureau'!$L$356:$L$386,'Fourniture de Bureau'!$D$356:$D$386,A120)</f>
        <v>0</v>
      </c>
      <c r="AE120" s="95">
        <f t="shared" si="6"/>
        <v>0</v>
      </c>
      <c r="AH120" s="95">
        <f t="shared" si="7"/>
        <v>0</v>
      </c>
    </row>
    <row r="121" spans="1:34">
      <c r="A121" s="25">
        <f>'Liste '!A121</f>
        <v>0</v>
      </c>
      <c r="B121">
        <f>'Liste '!B121</f>
        <v>0</v>
      </c>
      <c r="C121">
        <f>'Liste '!C121</f>
        <v>0</v>
      </c>
      <c r="D121" s="14">
        <f>'Liste '!D121</f>
        <v>0</v>
      </c>
      <c r="E121" s="37">
        <f>'Liste '!E121</f>
        <v>0</v>
      </c>
      <c r="F121" s="99"/>
      <c r="G121">
        <f>SUMIFS('Fourniture de Bureau'!$L$2:$L$32,'Fourniture de Bureau'!$D$2:$D$32,A121)</f>
        <v>0</v>
      </c>
      <c r="I121">
        <f>SUMIFS('Fourniture de Bureau'!$L$34:$L$64,'Fourniture de Bureau'!$D$34:$D$64,A121)</f>
        <v>0</v>
      </c>
      <c r="J121" s="89"/>
      <c r="K121">
        <f>SUMIFS('Fourniture de Bureau'!$L$66:$L$96,'Fourniture de Bureau'!$D$66:$D$96,A121)</f>
        <v>0</v>
      </c>
      <c r="L121" s="89"/>
      <c r="M121">
        <f>SUMIFS('Fourniture de Bureau'!$L$98:$L$128,'Fourniture de Bureau'!$D$98:$D$128,A121)</f>
        <v>0</v>
      </c>
      <c r="N121" s="89"/>
      <c r="O121">
        <f>SUMIFS('Fourniture de Bureau'!$L$130:$L$160,'Fourniture de Bureau'!$D$130:$D$160,A121)</f>
        <v>0</v>
      </c>
      <c r="P121" s="89"/>
      <c r="Q121">
        <f>SUMIFS('Fourniture de Bureau'!$L$162:$L$192,'Fourniture de Bureau'!$D$162:$D$192,A121)</f>
        <v>0</v>
      </c>
      <c r="R121" s="89"/>
      <c r="S121">
        <f>SUMIFS('Fourniture de Bureau'!$L$194:$L$224,'Fourniture de Bureau'!$D$194:$D$224,A121)</f>
        <v>0</v>
      </c>
      <c r="T121" s="89"/>
      <c r="U121">
        <f>SUMIFS('Fourniture de Bureau'!$L$226:$L$256,'Fourniture de Bureau'!$D$226:$D$256,A121)</f>
        <v>0</v>
      </c>
      <c r="V121" s="89"/>
      <c r="W121">
        <f>SUMIFS('Fourniture de Bureau'!$L$258:$L$288,'Fourniture de Bureau'!$D$258:$D$288,A121)</f>
        <v>0</v>
      </c>
      <c r="X121" s="89"/>
      <c r="Y121">
        <f>SUMIFS('Fourniture de Bureau'!$L$290:$L$320,'Fourniture de Bureau'!$D$290:$D$320,A121)</f>
        <v>0</v>
      </c>
      <c r="Z121" s="89"/>
      <c r="AA121">
        <f>SUMIFS('Fourniture de Bureau'!$L$322:$L$352,'Fourniture de Bureau'!$D$322:$D$352,A121)</f>
        <v>0</v>
      </c>
      <c r="AB121" s="89"/>
      <c r="AC121">
        <f>SUMIFS('Fourniture de Bureau'!$L$356:$L$386,'Fourniture de Bureau'!$D$356:$D$386,A121)</f>
        <v>0</v>
      </c>
      <c r="AE121" s="95">
        <f t="shared" si="6"/>
        <v>0</v>
      </c>
      <c r="AH121" s="95">
        <f t="shared" si="7"/>
        <v>0</v>
      </c>
    </row>
    <row r="122" spans="1:34">
      <c r="A122" s="25">
        <f>'Liste '!A122</f>
        <v>0</v>
      </c>
      <c r="B122">
        <f>'Liste '!B122</f>
        <v>0</v>
      </c>
      <c r="C122">
        <f>'Liste '!C122</f>
        <v>0</v>
      </c>
      <c r="D122" s="14">
        <f>'Liste '!D122</f>
        <v>0</v>
      </c>
      <c r="E122" s="37">
        <f>'Liste '!E122</f>
        <v>0</v>
      </c>
      <c r="F122" s="99"/>
      <c r="G122">
        <f>SUMIFS('Fourniture de Bureau'!$L$2:$L$32,'Fourniture de Bureau'!$D$2:$D$32,A122)</f>
        <v>0</v>
      </c>
      <c r="I122">
        <f>SUMIFS('Fourniture de Bureau'!$L$34:$L$64,'Fourniture de Bureau'!$D$34:$D$64,A122)</f>
        <v>0</v>
      </c>
      <c r="J122" s="89"/>
      <c r="K122">
        <f>SUMIFS('Fourniture de Bureau'!$L$66:$L$96,'Fourniture de Bureau'!$D$66:$D$96,A122)</f>
        <v>0</v>
      </c>
      <c r="L122" s="89"/>
      <c r="M122">
        <f>SUMIFS('Fourniture de Bureau'!$L$98:$L$128,'Fourniture de Bureau'!$D$98:$D$128,A122)</f>
        <v>0</v>
      </c>
      <c r="N122" s="89"/>
      <c r="O122">
        <f>SUMIFS('Fourniture de Bureau'!$L$130:$L$160,'Fourniture de Bureau'!$D$130:$D$160,A122)</f>
        <v>0</v>
      </c>
      <c r="P122" s="89"/>
      <c r="Q122">
        <f>SUMIFS('Fourniture de Bureau'!$L$162:$L$192,'Fourniture de Bureau'!$D$162:$D$192,A122)</f>
        <v>0</v>
      </c>
      <c r="R122" s="89"/>
      <c r="S122">
        <f>SUMIFS('Fourniture de Bureau'!$L$194:$L$224,'Fourniture de Bureau'!$D$194:$D$224,A122)</f>
        <v>0</v>
      </c>
      <c r="T122" s="89"/>
      <c r="U122">
        <f>SUMIFS('Fourniture de Bureau'!$L$226:$L$256,'Fourniture de Bureau'!$D$226:$D$256,A122)</f>
        <v>0</v>
      </c>
      <c r="V122" s="89"/>
      <c r="W122">
        <f>SUMIFS('Fourniture de Bureau'!$L$258:$L$288,'Fourniture de Bureau'!$D$258:$D$288,A122)</f>
        <v>0</v>
      </c>
      <c r="X122" s="89"/>
      <c r="Y122">
        <f>SUMIFS('Fourniture de Bureau'!$L$290:$L$320,'Fourniture de Bureau'!$D$290:$D$320,A122)</f>
        <v>0</v>
      </c>
      <c r="Z122" s="89"/>
      <c r="AA122">
        <f>SUMIFS('Fourniture de Bureau'!$L$322:$L$352,'Fourniture de Bureau'!$D$322:$D$352,A122)</f>
        <v>0</v>
      </c>
      <c r="AB122" s="89"/>
      <c r="AC122">
        <f>SUMIFS('Fourniture de Bureau'!$L$356:$L$386,'Fourniture de Bureau'!$D$356:$D$386,A122)</f>
        <v>0</v>
      </c>
      <c r="AE122" s="95">
        <f t="shared" si="6"/>
        <v>0</v>
      </c>
      <c r="AH122" s="95">
        <f t="shared" si="7"/>
        <v>0</v>
      </c>
    </row>
    <row r="123" spans="1:34">
      <c r="A123" s="25">
        <f>'Liste '!A123</f>
        <v>0</v>
      </c>
      <c r="B123">
        <f>'Liste '!B123</f>
        <v>0</v>
      </c>
      <c r="C123">
        <f>'Liste '!C123</f>
        <v>0</v>
      </c>
      <c r="D123" s="14">
        <f>'Liste '!D123</f>
        <v>0</v>
      </c>
      <c r="E123" s="37">
        <f>'Liste '!E123</f>
        <v>0</v>
      </c>
      <c r="F123" s="99"/>
      <c r="G123">
        <f>SUMIFS('Fourniture de Bureau'!$L$2:$L$32,'Fourniture de Bureau'!$D$2:$D$32,A123)</f>
        <v>0</v>
      </c>
      <c r="I123">
        <f>SUMIFS('Fourniture de Bureau'!$L$34:$L$64,'Fourniture de Bureau'!$D$34:$D$64,A123)</f>
        <v>0</v>
      </c>
      <c r="J123" s="89"/>
      <c r="K123">
        <f>SUMIFS('Fourniture de Bureau'!$L$66:$L$96,'Fourniture de Bureau'!$D$66:$D$96,A123)</f>
        <v>0</v>
      </c>
      <c r="L123" s="89"/>
      <c r="M123">
        <f>SUMIFS('Fourniture de Bureau'!$L$98:$L$128,'Fourniture de Bureau'!$D$98:$D$128,A123)</f>
        <v>0</v>
      </c>
      <c r="N123" s="89"/>
      <c r="O123">
        <f>SUMIFS('Fourniture de Bureau'!$L$130:$L$160,'Fourniture de Bureau'!$D$130:$D$160,A123)</f>
        <v>0</v>
      </c>
      <c r="P123" s="89"/>
      <c r="Q123">
        <f>SUMIFS('Fourniture de Bureau'!$L$162:$L$192,'Fourniture de Bureau'!$D$162:$D$192,A123)</f>
        <v>0</v>
      </c>
      <c r="R123" s="89"/>
      <c r="S123">
        <f>SUMIFS('Fourniture de Bureau'!$L$194:$L$224,'Fourniture de Bureau'!$D$194:$D$224,A123)</f>
        <v>0</v>
      </c>
      <c r="T123" s="89"/>
      <c r="U123">
        <f>SUMIFS('Fourniture de Bureau'!$L$226:$L$256,'Fourniture de Bureau'!$D$226:$D$256,A123)</f>
        <v>0</v>
      </c>
      <c r="V123" s="89"/>
      <c r="W123">
        <f>SUMIFS('Fourniture de Bureau'!$L$258:$L$288,'Fourniture de Bureau'!$D$258:$D$288,A123)</f>
        <v>0</v>
      </c>
      <c r="X123" s="89"/>
      <c r="Y123">
        <f>SUMIFS('Fourniture de Bureau'!$L$290:$L$320,'Fourniture de Bureau'!$D$290:$D$320,A123)</f>
        <v>0</v>
      </c>
      <c r="Z123" s="89"/>
      <c r="AA123">
        <f>SUMIFS('Fourniture de Bureau'!$L$322:$L$352,'Fourniture de Bureau'!$D$322:$D$352,A123)</f>
        <v>0</v>
      </c>
      <c r="AB123" s="89"/>
      <c r="AC123">
        <f>SUMIFS('Fourniture de Bureau'!$L$356:$L$386,'Fourniture de Bureau'!$D$356:$D$386,A123)</f>
        <v>0</v>
      </c>
      <c r="AE123" s="95">
        <f t="shared" si="6"/>
        <v>0</v>
      </c>
      <c r="AH123" s="95">
        <f t="shared" si="7"/>
        <v>0</v>
      </c>
    </row>
    <row r="124" spans="1:34">
      <c r="A124" s="25">
        <f>'Liste '!A124</f>
        <v>0</v>
      </c>
      <c r="B124">
        <f>'Liste '!B124</f>
        <v>0</v>
      </c>
      <c r="C124">
        <f>'Liste '!C124</f>
        <v>0</v>
      </c>
      <c r="D124" s="14">
        <f>'Liste '!D124</f>
        <v>0</v>
      </c>
      <c r="E124" s="37">
        <f>'Liste '!E124</f>
        <v>0</v>
      </c>
      <c r="F124" s="99"/>
      <c r="G124">
        <f>SUMIFS('Fourniture de Bureau'!$L$2:$L$32,'Fourniture de Bureau'!$D$2:$D$32,A124)</f>
        <v>0</v>
      </c>
      <c r="I124">
        <f>SUMIFS('Fourniture de Bureau'!$L$34:$L$64,'Fourniture de Bureau'!$D$34:$D$64,A124)</f>
        <v>0</v>
      </c>
      <c r="J124" s="89"/>
      <c r="K124">
        <f>SUMIFS('Fourniture de Bureau'!$L$66:$L$96,'Fourniture de Bureau'!$D$66:$D$96,A124)</f>
        <v>0</v>
      </c>
      <c r="L124" s="89"/>
      <c r="M124">
        <f>SUMIFS('Fourniture de Bureau'!$L$98:$L$128,'Fourniture de Bureau'!$D$98:$D$128,A124)</f>
        <v>0</v>
      </c>
      <c r="N124" s="89"/>
      <c r="O124">
        <f>SUMIFS('Fourniture de Bureau'!$L$130:$L$160,'Fourniture de Bureau'!$D$130:$D$160,A124)</f>
        <v>0</v>
      </c>
      <c r="P124" s="89"/>
      <c r="Q124">
        <f>SUMIFS('Fourniture de Bureau'!$L$162:$L$192,'Fourniture de Bureau'!$D$162:$D$192,A124)</f>
        <v>0</v>
      </c>
      <c r="R124" s="89"/>
      <c r="S124">
        <f>SUMIFS('Fourniture de Bureau'!$L$194:$L$224,'Fourniture de Bureau'!$D$194:$D$224,A124)</f>
        <v>0</v>
      </c>
      <c r="T124" s="89"/>
      <c r="U124">
        <f>SUMIFS('Fourniture de Bureau'!$L$226:$L$256,'Fourniture de Bureau'!$D$226:$D$256,A124)</f>
        <v>0</v>
      </c>
      <c r="V124" s="89"/>
      <c r="W124">
        <f>SUMIFS('Fourniture de Bureau'!$L$258:$L$288,'Fourniture de Bureau'!$D$258:$D$288,A124)</f>
        <v>0</v>
      </c>
      <c r="X124" s="89"/>
      <c r="Y124">
        <f>SUMIFS('Fourniture de Bureau'!$L$290:$L$320,'Fourniture de Bureau'!$D$290:$D$320,A124)</f>
        <v>0</v>
      </c>
      <c r="Z124" s="89"/>
      <c r="AA124">
        <f>SUMIFS('Fourniture de Bureau'!$L$322:$L$352,'Fourniture de Bureau'!$D$322:$D$352,A124)</f>
        <v>0</v>
      </c>
      <c r="AB124" s="89"/>
      <c r="AC124">
        <f>SUMIFS('Fourniture de Bureau'!$L$356:$L$386,'Fourniture de Bureau'!$D$356:$D$386,A124)</f>
        <v>0</v>
      </c>
      <c r="AE124" s="95">
        <f t="shared" si="6"/>
        <v>0</v>
      </c>
      <c r="AH124" s="95">
        <f t="shared" si="7"/>
        <v>0</v>
      </c>
    </row>
    <row r="125" spans="1:34">
      <c r="A125" s="25">
        <f>'Liste '!A125</f>
        <v>0</v>
      </c>
      <c r="B125">
        <f>'Liste '!B125</f>
        <v>0</v>
      </c>
      <c r="C125">
        <f>'Liste '!C125</f>
        <v>0</v>
      </c>
      <c r="D125" s="14">
        <f>'Liste '!D125</f>
        <v>0</v>
      </c>
      <c r="E125" s="37">
        <f>'Liste '!E125</f>
        <v>0</v>
      </c>
      <c r="F125" s="99"/>
      <c r="G125">
        <f>SUMIFS('Fourniture de Bureau'!$L$2:$L$32,'Fourniture de Bureau'!$D$2:$D$32,A125)</f>
        <v>0</v>
      </c>
      <c r="I125">
        <f>SUMIFS('Fourniture de Bureau'!$L$34:$L$64,'Fourniture de Bureau'!$D$34:$D$64,A125)</f>
        <v>0</v>
      </c>
      <c r="J125" s="89"/>
      <c r="K125">
        <f>SUMIFS('Fourniture de Bureau'!$L$66:$L$96,'Fourniture de Bureau'!$D$66:$D$96,A125)</f>
        <v>0</v>
      </c>
      <c r="L125" s="89"/>
      <c r="M125">
        <f>SUMIFS('Fourniture de Bureau'!$L$98:$L$128,'Fourniture de Bureau'!$D$98:$D$128,A125)</f>
        <v>0</v>
      </c>
      <c r="N125" s="89"/>
      <c r="O125">
        <f>SUMIFS('Fourniture de Bureau'!$L$130:$L$160,'Fourniture de Bureau'!$D$130:$D$160,A125)</f>
        <v>0</v>
      </c>
      <c r="P125" s="89"/>
      <c r="Q125">
        <f>SUMIFS('Fourniture de Bureau'!$L$162:$L$192,'Fourniture de Bureau'!$D$162:$D$192,A125)</f>
        <v>0</v>
      </c>
      <c r="R125" s="89"/>
      <c r="S125">
        <f>SUMIFS('Fourniture de Bureau'!$L$194:$L$224,'Fourniture de Bureau'!$D$194:$D$224,A125)</f>
        <v>0</v>
      </c>
      <c r="T125" s="89"/>
      <c r="U125">
        <f>SUMIFS('Fourniture de Bureau'!$L$226:$L$256,'Fourniture de Bureau'!$D$226:$D$256,A125)</f>
        <v>0</v>
      </c>
      <c r="V125" s="89"/>
      <c r="W125">
        <f>SUMIFS('Fourniture de Bureau'!$L$258:$L$288,'Fourniture de Bureau'!$D$258:$D$288,A125)</f>
        <v>0</v>
      </c>
      <c r="X125" s="89"/>
      <c r="Y125">
        <f>SUMIFS('Fourniture de Bureau'!$L$290:$L$320,'Fourniture de Bureau'!$D$290:$D$320,A125)</f>
        <v>0</v>
      </c>
      <c r="Z125" s="89"/>
      <c r="AA125">
        <f>SUMIFS('Fourniture de Bureau'!$L$322:$L$352,'Fourniture de Bureau'!$D$322:$D$352,A125)</f>
        <v>0</v>
      </c>
      <c r="AB125" s="89"/>
      <c r="AC125">
        <f>SUMIFS('Fourniture de Bureau'!$L$356:$L$386,'Fourniture de Bureau'!$D$356:$D$386,A125)</f>
        <v>0</v>
      </c>
      <c r="AE125" s="95">
        <f t="shared" si="6"/>
        <v>0</v>
      </c>
      <c r="AH125" s="95">
        <f t="shared" si="7"/>
        <v>0</v>
      </c>
    </row>
    <row r="126" spans="1:34">
      <c r="A126" s="25">
        <f>'Liste '!A126</f>
        <v>0</v>
      </c>
      <c r="B126">
        <f>'Liste '!B126</f>
        <v>0</v>
      </c>
      <c r="C126">
        <f>'Liste '!C126</f>
        <v>0</v>
      </c>
      <c r="D126" s="14">
        <f>'Liste '!D126</f>
        <v>0</v>
      </c>
      <c r="E126" s="37">
        <f>'Liste '!E126</f>
        <v>0</v>
      </c>
      <c r="F126" s="99"/>
      <c r="G126">
        <f>SUMIFS('Fourniture de Bureau'!$L$2:$L$32,'Fourniture de Bureau'!$D$2:$D$32,A126)</f>
        <v>0</v>
      </c>
      <c r="I126">
        <f>SUMIFS('Fourniture de Bureau'!$L$34:$L$64,'Fourniture de Bureau'!$D$34:$D$64,A126)</f>
        <v>0</v>
      </c>
      <c r="J126" s="89"/>
      <c r="K126">
        <f>SUMIFS('Fourniture de Bureau'!$L$66:$L$96,'Fourniture de Bureau'!$D$66:$D$96,A126)</f>
        <v>0</v>
      </c>
      <c r="L126" s="89"/>
      <c r="M126">
        <f>SUMIFS('Fourniture de Bureau'!$L$98:$L$128,'Fourniture de Bureau'!$D$98:$D$128,A126)</f>
        <v>0</v>
      </c>
      <c r="N126" s="89"/>
      <c r="O126">
        <f>SUMIFS('Fourniture de Bureau'!$L$130:$L$160,'Fourniture de Bureau'!$D$130:$D$160,A126)</f>
        <v>0</v>
      </c>
      <c r="P126" s="89"/>
      <c r="Q126">
        <f>SUMIFS('Fourniture de Bureau'!$L$162:$L$192,'Fourniture de Bureau'!$D$162:$D$192,A126)</f>
        <v>0</v>
      </c>
      <c r="R126" s="89"/>
      <c r="S126">
        <f>SUMIFS('Fourniture de Bureau'!$L$194:$L$224,'Fourniture de Bureau'!$D$194:$D$224,A126)</f>
        <v>0</v>
      </c>
      <c r="T126" s="89"/>
      <c r="U126">
        <f>SUMIFS('Fourniture de Bureau'!$L$226:$L$256,'Fourniture de Bureau'!$D$226:$D$256,A126)</f>
        <v>0</v>
      </c>
      <c r="V126" s="89"/>
      <c r="W126">
        <f>SUMIFS('Fourniture de Bureau'!$L$258:$L$288,'Fourniture de Bureau'!$D$258:$D$288,A126)</f>
        <v>0</v>
      </c>
      <c r="X126" s="89"/>
      <c r="Y126">
        <f>SUMIFS('Fourniture de Bureau'!$L$290:$L$320,'Fourniture de Bureau'!$D$290:$D$320,A126)</f>
        <v>0</v>
      </c>
      <c r="Z126" s="89"/>
      <c r="AA126">
        <f>SUMIFS('Fourniture de Bureau'!$L$322:$L$352,'Fourniture de Bureau'!$D$322:$D$352,A126)</f>
        <v>0</v>
      </c>
      <c r="AB126" s="89"/>
      <c r="AC126">
        <f>SUMIFS('Fourniture de Bureau'!$L$356:$L$386,'Fourniture de Bureau'!$D$356:$D$386,A126)</f>
        <v>0</v>
      </c>
      <c r="AE126" s="95">
        <f t="shared" si="6"/>
        <v>0</v>
      </c>
      <c r="AH126" s="95">
        <f t="shared" si="7"/>
        <v>0</v>
      </c>
    </row>
    <row r="127" spans="1:34">
      <c r="A127" s="25">
        <f>'Liste '!A127</f>
        <v>0</v>
      </c>
      <c r="B127">
        <f>'Liste '!B127</f>
        <v>0</v>
      </c>
      <c r="C127">
        <f>'Liste '!C127</f>
        <v>0</v>
      </c>
      <c r="D127" s="14">
        <f>'Liste '!D127</f>
        <v>0</v>
      </c>
      <c r="E127" s="37">
        <f>'Liste '!E127</f>
        <v>0</v>
      </c>
      <c r="F127" s="99"/>
      <c r="G127">
        <f>SUMIFS('Fourniture de Bureau'!$L$2:$L$32,'Fourniture de Bureau'!$D$2:$D$32,A127)</f>
        <v>0</v>
      </c>
      <c r="I127">
        <f>SUMIFS('Fourniture de Bureau'!$L$34:$L$64,'Fourniture de Bureau'!$D$34:$D$64,A127)</f>
        <v>0</v>
      </c>
      <c r="J127" s="89"/>
      <c r="K127">
        <f>SUMIFS('Fourniture de Bureau'!$L$66:$L$96,'Fourniture de Bureau'!$D$66:$D$96,A127)</f>
        <v>0</v>
      </c>
      <c r="L127" s="89"/>
      <c r="M127">
        <f>SUMIFS('Fourniture de Bureau'!$L$98:$L$128,'Fourniture de Bureau'!$D$98:$D$128,A127)</f>
        <v>0</v>
      </c>
      <c r="N127" s="89"/>
      <c r="O127">
        <f>SUMIFS('Fourniture de Bureau'!$L$130:$L$160,'Fourniture de Bureau'!$D$130:$D$160,A127)</f>
        <v>0</v>
      </c>
      <c r="P127" s="89"/>
      <c r="Q127">
        <f>SUMIFS('Fourniture de Bureau'!$L$162:$L$192,'Fourniture de Bureau'!$D$162:$D$192,A127)</f>
        <v>0</v>
      </c>
      <c r="R127" s="89"/>
      <c r="S127">
        <f>SUMIFS('Fourniture de Bureau'!$L$194:$L$224,'Fourniture de Bureau'!$D$194:$D$224,A127)</f>
        <v>0</v>
      </c>
      <c r="T127" s="89"/>
      <c r="U127">
        <f>SUMIFS('Fourniture de Bureau'!$L$226:$L$256,'Fourniture de Bureau'!$D$226:$D$256,A127)</f>
        <v>0</v>
      </c>
      <c r="V127" s="89"/>
      <c r="W127">
        <f>SUMIFS('Fourniture de Bureau'!$L$258:$L$288,'Fourniture de Bureau'!$D$258:$D$288,A127)</f>
        <v>0</v>
      </c>
      <c r="X127" s="89"/>
      <c r="Y127">
        <f>SUMIFS('Fourniture de Bureau'!$L$290:$L$320,'Fourniture de Bureau'!$D$290:$D$320,A127)</f>
        <v>0</v>
      </c>
      <c r="Z127" s="89"/>
      <c r="AA127">
        <f>SUMIFS('Fourniture de Bureau'!$L$322:$L$352,'Fourniture de Bureau'!$D$322:$D$352,A127)</f>
        <v>0</v>
      </c>
      <c r="AB127" s="89"/>
      <c r="AC127">
        <f>SUMIFS('Fourniture de Bureau'!$L$356:$L$386,'Fourniture de Bureau'!$D$356:$D$386,A127)</f>
        <v>0</v>
      </c>
      <c r="AE127" s="95">
        <f t="shared" si="6"/>
        <v>0</v>
      </c>
      <c r="AH127" s="95">
        <f t="shared" si="7"/>
        <v>0</v>
      </c>
    </row>
    <row r="128" spans="1:34">
      <c r="A128" s="25">
        <f>'Liste '!A128</f>
        <v>0</v>
      </c>
      <c r="B128">
        <f>'Liste '!B128</f>
        <v>0</v>
      </c>
      <c r="C128">
        <f>'Liste '!C128</f>
        <v>0</v>
      </c>
      <c r="D128" s="14">
        <f>'Liste '!D128</f>
        <v>0</v>
      </c>
      <c r="E128" s="37">
        <f>'Liste '!E128</f>
        <v>0</v>
      </c>
      <c r="F128" s="99"/>
      <c r="G128">
        <f>SUMIFS('Fourniture de Bureau'!$L$2:$L$32,'Fourniture de Bureau'!$D$2:$D$32,A128)</f>
        <v>0</v>
      </c>
      <c r="I128">
        <f>SUMIFS('Fourniture de Bureau'!$L$34:$L$64,'Fourniture de Bureau'!$D$34:$D$64,A128)</f>
        <v>0</v>
      </c>
      <c r="J128" s="89"/>
      <c r="K128">
        <f>SUMIFS('Fourniture de Bureau'!$L$66:$L$96,'Fourniture de Bureau'!$D$66:$D$96,A128)</f>
        <v>0</v>
      </c>
      <c r="L128" s="89"/>
      <c r="M128">
        <f>SUMIFS('Fourniture de Bureau'!$L$98:$L$128,'Fourniture de Bureau'!$D$98:$D$128,A128)</f>
        <v>0</v>
      </c>
      <c r="N128" s="89"/>
      <c r="O128">
        <f>SUMIFS('Fourniture de Bureau'!$L$130:$L$160,'Fourniture de Bureau'!$D$130:$D$160,A128)</f>
        <v>0</v>
      </c>
      <c r="P128" s="89"/>
      <c r="Q128">
        <f>SUMIFS('Fourniture de Bureau'!$L$162:$L$192,'Fourniture de Bureau'!$D$162:$D$192,A128)</f>
        <v>0</v>
      </c>
      <c r="R128" s="89"/>
      <c r="S128">
        <f>SUMIFS('Fourniture de Bureau'!$L$194:$L$224,'Fourniture de Bureau'!$D$194:$D$224,A128)</f>
        <v>0</v>
      </c>
      <c r="T128" s="89"/>
      <c r="U128">
        <f>SUMIFS('Fourniture de Bureau'!$L$226:$L$256,'Fourniture de Bureau'!$D$226:$D$256,A128)</f>
        <v>0</v>
      </c>
      <c r="V128" s="89"/>
      <c r="W128">
        <f>SUMIFS('Fourniture de Bureau'!$L$258:$L$288,'Fourniture de Bureau'!$D$258:$D$288,A128)</f>
        <v>0</v>
      </c>
      <c r="X128" s="89"/>
      <c r="Y128">
        <f>SUMIFS('Fourniture de Bureau'!$L$290:$L$320,'Fourniture de Bureau'!$D$290:$D$320,A128)</f>
        <v>0</v>
      </c>
      <c r="Z128" s="89"/>
      <c r="AA128">
        <f>SUMIFS('Fourniture de Bureau'!$L$322:$L$352,'Fourniture de Bureau'!$D$322:$D$352,A128)</f>
        <v>0</v>
      </c>
      <c r="AB128" s="89"/>
      <c r="AC128">
        <f>SUMIFS('Fourniture de Bureau'!$L$356:$L$386,'Fourniture de Bureau'!$D$356:$D$386,A128)</f>
        <v>0</v>
      </c>
      <c r="AE128" s="95">
        <f t="shared" si="6"/>
        <v>0</v>
      </c>
      <c r="AH128" s="95">
        <f t="shared" si="7"/>
        <v>0</v>
      </c>
    </row>
    <row r="129" spans="1:34">
      <c r="A129" s="25">
        <f>'Liste '!A129</f>
        <v>0</v>
      </c>
      <c r="B129">
        <f>'Liste '!B129</f>
        <v>0</v>
      </c>
      <c r="C129">
        <f>'Liste '!C129</f>
        <v>0</v>
      </c>
      <c r="D129" s="14">
        <f>'Liste '!D129</f>
        <v>0</v>
      </c>
      <c r="E129" s="37">
        <f>'Liste '!E129</f>
        <v>0</v>
      </c>
      <c r="F129" s="99"/>
      <c r="G129">
        <f>SUMIFS('Fourniture de Bureau'!$L$2:$L$32,'Fourniture de Bureau'!$D$2:$D$32,A129)</f>
        <v>0</v>
      </c>
      <c r="I129">
        <f>SUMIFS('Fourniture de Bureau'!$L$34:$L$64,'Fourniture de Bureau'!$D$34:$D$64,A129)</f>
        <v>0</v>
      </c>
      <c r="J129" s="89"/>
      <c r="K129">
        <f>SUMIFS('Fourniture de Bureau'!$L$66:$L$96,'Fourniture de Bureau'!$D$66:$D$96,A129)</f>
        <v>0</v>
      </c>
      <c r="L129" s="89"/>
      <c r="M129">
        <f>SUMIFS('Fourniture de Bureau'!$L$98:$L$128,'Fourniture de Bureau'!$D$98:$D$128,A129)</f>
        <v>0</v>
      </c>
      <c r="N129" s="89"/>
      <c r="O129">
        <f>SUMIFS('Fourniture de Bureau'!$L$130:$L$160,'Fourniture de Bureau'!$D$130:$D$160,A129)</f>
        <v>0</v>
      </c>
      <c r="P129" s="89"/>
      <c r="Q129">
        <f>SUMIFS('Fourniture de Bureau'!$L$162:$L$192,'Fourniture de Bureau'!$D$162:$D$192,A129)</f>
        <v>0</v>
      </c>
      <c r="R129" s="89"/>
      <c r="S129">
        <f>SUMIFS('Fourniture de Bureau'!$L$194:$L$224,'Fourniture de Bureau'!$D$194:$D$224,A129)</f>
        <v>0</v>
      </c>
      <c r="T129" s="89"/>
      <c r="U129">
        <f>SUMIFS('Fourniture de Bureau'!$L$226:$L$256,'Fourniture de Bureau'!$D$226:$D$256,A129)</f>
        <v>0</v>
      </c>
      <c r="V129" s="89"/>
      <c r="W129">
        <f>SUMIFS('Fourniture de Bureau'!$L$258:$L$288,'Fourniture de Bureau'!$D$258:$D$288,A129)</f>
        <v>0</v>
      </c>
      <c r="X129" s="89"/>
      <c r="Y129">
        <f>SUMIFS('Fourniture de Bureau'!$L$290:$L$320,'Fourniture de Bureau'!$D$290:$D$320,A129)</f>
        <v>0</v>
      </c>
      <c r="Z129" s="89"/>
      <c r="AA129">
        <f>SUMIFS('Fourniture de Bureau'!$L$322:$L$352,'Fourniture de Bureau'!$D$322:$D$352,A129)</f>
        <v>0</v>
      </c>
      <c r="AB129" s="89"/>
      <c r="AC129">
        <f>SUMIFS('Fourniture de Bureau'!$L$356:$L$386,'Fourniture de Bureau'!$D$356:$D$386,A129)</f>
        <v>0</v>
      </c>
      <c r="AE129" s="95">
        <f t="shared" si="6"/>
        <v>0</v>
      </c>
      <c r="AH129" s="95">
        <f t="shared" si="7"/>
        <v>0</v>
      </c>
    </row>
    <row r="130" spans="1:34">
      <c r="A130" s="25">
        <f>'Liste '!A130</f>
        <v>0</v>
      </c>
      <c r="B130">
        <f>'Liste '!B130</f>
        <v>0</v>
      </c>
      <c r="C130">
        <f>'Liste '!C130</f>
        <v>0</v>
      </c>
      <c r="D130" s="14">
        <f>'Liste '!D130</f>
        <v>0</v>
      </c>
      <c r="E130" s="37">
        <f>'Liste '!E130</f>
        <v>0</v>
      </c>
      <c r="F130" s="99"/>
      <c r="G130">
        <f>SUMIFS('Fourniture de Bureau'!$L$2:$L$32,'Fourniture de Bureau'!$D$2:$D$32,A130)</f>
        <v>0</v>
      </c>
      <c r="I130">
        <f>SUMIFS('Fourniture de Bureau'!$L$34:$L$64,'Fourniture de Bureau'!$D$34:$D$64,A130)</f>
        <v>0</v>
      </c>
      <c r="J130" s="89"/>
      <c r="K130">
        <f>SUMIFS('Fourniture de Bureau'!$L$66:$L$96,'Fourniture de Bureau'!$D$66:$D$96,A130)</f>
        <v>0</v>
      </c>
      <c r="L130" s="89"/>
      <c r="M130">
        <f>SUMIFS('Fourniture de Bureau'!$L$98:$L$128,'Fourniture de Bureau'!$D$98:$D$128,A130)</f>
        <v>0</v>
      </c>
      <c r="N130" s="89"/>
      <c r="O130">
        <f>SUMIFS('Fourniture de Bureau'!$L$130:$L$160,'Fourniture de Bureau'!$D$130:$D$160,A130)</f>
        <v>0</v>
      </c>
      <c r="P130" s="89"/>
      <c r="Q130">
        <f>SUMIFS('Fourniture de Bureau'!$L$162:$L$192,'Fourniture de Bureau'!$D$162:$D$192,A130)</f>
        <v>0</v>
      </c>
      <c r="R130" s="89"/>
      <c r="S130">
        <f>SUMIFS('Fourniture de Bureau'!$L$194:$L$224,'Fourniture de Bureau'!$D$194:$D$224,A130)</f>
        <v>0</v>
      </c>
      <c r="T130" s="89"/>
      <c r="U130">
        <f>SUMIFS('Fourniture de Bureau'!$L$226:$L$256,'Fourniture de Bureau'!$D$226:$D$256,A130)</f>
        <v>0</v>
      </c>
      <c r="V130" s="89"/>
      <c r="W130">
        <f>SUMIFS('Fourniture de Bureau'!$L$258:$L$288,'Fourniture de Bureau'!$D$258:$D$288,A130)</f>
        <v>0</v>
      </c>
      <c r="X130" s="89"/>
      <c r="Y130">
        <f>SUMIFS('Fourniture de Bureau'!$L$290:$L$320,'Fourniture de Bureau'!$D$290:$D$320,A130)</f>
        <v>0</v>
      </c>
      <c r="Z130" s="89"/>
      <c r="AA130">
        <f>SUMIFS('Fourniture de Bureau'!$L$322:$L$352,'Fourniture de Bureau'!$D$322:$D$352,A130)</f>
        <v>0</v>
      </c>
      <c r="AB130" s="89"/>
      <c r="AC130">
        <f>SUMIFS('Fourniture de Bureau'!$L$356:$L$386,'Fourniture de Bureau'!$D$356:$D$386,A130)</f>
        <v>0</v>
      </c>
      <c r="AE130" s="95">
        <f t="shared" ref="AE130:AE161" si="8">F130+((G130+I130+K130+M130+O130+Q130+S130+U130+W130+Y130+AA130+AC130)-(H130+J130+L130+N130+P130+R130+T130+V130+X130+Z130+AB130+AD130))</f>
        <v>0</v>
      </c>
      <c r="AH130" s="95">
        <f t="shared" ref="AH130:AH161" si="9">(AF130-AG130)-AE130</f>
        <v>0</v>
      </c>
    </row>
    <row r="131" spans="1:34">
      <c r="A131" s="25">
        <f>'Liste '!A131</f>
        <v>0</v>
      </c>
      <c r="B131">
        <f>'Liste '!B131</f>
        <v>0</v>
      </c>
      <c r="C131">
        <f>'Liste '!C131</f>
        <v>0</v>
      </c>
      <c r="D131" s="14">
        <f>'Liste '!D131</f>
        <v>0</v>
      </c>
      <c r="E131" s="37">
        <f>'Liste '!E131</f>
        <v>0</v>
      </c>
      <c r="F131" s="99"/>
      <c r="G131">
        <f>SUMIFS('Fourniture de Bureau'!$L$2:$L$32,'Fourniture de Bureau'!$D$2:$D$32,A131)</f>
        <v>0</v>
      </c>
      <c r="I131">
        <f>SUMIFS('Fourniture de Bureau'!$L$34:$L$64,'Fourniture de Bureau'!$D$34:$D$64,A131)</f>
        <v>0</v>
      </c>
      <c r="J131" s="89"/>
      <c r="K131">
        <f>SUMIFS('Fourniture de Bureau'!$L$66:$L$96,'Fourniture de Bureau'!$D$66:$D$96,A131)</f>
        <v>0</v>
      </c>
      <c r="L131" s="89"/>
      <c r="M131">
        <f>SUMIFS('Fourniture de Bureau'!$L$98:$L$128,'Fourniture de Bureau'!$D$98:$D$128,A131)</f>
        <v>0</v>
      </c>
      <c r="N131" s="89"/>
      <c r="O131">
        <f>SUMIFS('Fourniture de Bureau'!$L$130:$L$160,'Fourniture de Bureau'!$D$130:$D$160,A131)</f>
        <v>0</v>
      </c>
      <c r="P131" s="89"/>
      <c r="Q131">
        <f>SUMIFS('Fourniture de Bureau'!$L$162:$L$192,'Fourniture de Bureau'!$D$162:$D$192,A131)</f>
        <v>0</v>
      </c>
      <c r="R131" s="89"/>
      <c r="S131">
        <f>SUMIFS('Fourniture de Bureau'!$L$194:$L$224,'Fourniture de Bureau'!$D$194:$D$224,A131)</f>
        <v>0</v>
      </c>
      <c r="T131" s="89"/>
      <c r="U131">
        <f>SUMIFS('Fourniture de Bureau'!$L$226:$L$256,'Fourniture de Bureau'!$D$226:$D$256,A131)</f>
        <v>0</v>
      </c>
      <c r="V131" s="89"/>
      <c r="W131">
        <f>SUMIFS('Fourniture de Bureau'!$L$258:$L$288,'Fourniture de Bureau'!$D$258:$D$288,A131)</f>
        <v>0</v>
      </c>
      <c r="X131" s="89"/>
      <c r="Y131">
        <f>SUMIFS('Fourniture de Bureau'!$L$290:$L$320,'Fourniture de Bureau'!$D$290:$D$320,A131)</f>
        <v>0</v>
      </c>
      <c r="Z131" s="89"/>
      <c r="AA131">
        <f>SUMIFS('Fourniture de Bureau'!$L$322:$L$352,'Fourniture de Bureau'!$D$322:$D$352,A131)</f>
        <v>0</v>
      </c>
      <c r="AB131" s="89"/>
      <c r="AC131">
        <f>SUMIFS('Fourniture de Bureau'!$L$356:$L$386,'Fourniture de Bureau'!$D$356:$D$386,A131)</f>
        <v>0</v>
      </c>
      <c r="AE131" s="95">
        <f t="shared" si="8"/>
        <v>0</v>
      </c>
      <c r="AH131" s="95">
        <f t="shared" si="9"/>
        <v>0</v>
      </c>
    </row>
    <row r="132" spans="1:34">
      <c r="A132" s="25">
        <f>'Liste '!A132</f>
        <v>0</v>
      </c>
      <c r="B132">
        <f>'Liste '!B132</f>
        <v>0</v>
      </c>
      <c r="C132">
        <f>'Liste '!C132</f>
        <v>0</v>
      </c>
      <c r="D132" s="14">
        <f>'Liste '!D132</f>
        <v>0</v>
      </c>
      <c r="E132" s="37">
        <f>'Liste '!E132</f>
        <v>0</v>
      </c>
      <c r="F132" s="99"/>
      <c r="G132">
        <f>SUMIFS('Fourniture de Bureau'!$L$2:$L$32,'Fourniture de Bureau'!$D$2:$D$32,A132)</f>
        <v>0</v>
      </c>
      <c r="I132">
        <f>SUMIFS('Fourniture de Bureau'!$L$34:$L$64,'Fourniture de Bureau'!$D$34:$D$64,A132)</f>
        <v>0</v>
      </c>
      <c r="J132" s="89"/>
      <c r="K132">
        <f>SUMIFS('Fourniture de Bureau'!$L$66:$L$96,'Fourniture de Bureau'!$D$66:$D$96,A132)</f>
        <v>0</v>
      </c>
      <c r="L132" s="89"/>
      <c r="M132">
        <f>SUMIFS('Fourniture de Bureau'!$L$98:$L$128,'Fourniture de Bureau'!$D$98:$D$128,A132)</f>
        <v>0</v>
      </c>
      <c r="N132" s="89"/>
      <c r="O132">
        <f>SUMIFS('Fourniture de Bureau'!$L$130:$L$160,'Fourniture de Bureau'!$D$130:$D$160,A132)</f>
        <v>0</v>
      </c>
      <c r="P132" s="89"/>
      <c r="Q132">
        <f>SUMIFS('Fourniture de Bureau'!$L$162:$L$192,'Fourniture de Bureau'!$D$162:$D$192,A132)</f>
        <v>0</v>
      </c>
      <c r="R132" s="89"/>
      <c r="S132">
        <f>SUMIFS('Fourniture de Bureau'!$L$194:$L$224,'Fourniture de Bureau'!$D$194:$D$224,A132)</f>
        <v>0</v>
      </c>
      <c r="T132" s="89"/>
      <c r="U132">
        <f>SUMIFS('Fourniture de Bureau'!$L$226:$L$256,'Fourniture de Bureau'!$D$226:$D$256,A132)</f>
        <v>0</v>
      </c>
      <c r="V132" s="89"/>
      <c r="W132">
        <f>SUMIFS('Fourniture de Bureau'!$L$258:$L$288,'Fourniture de Bureau'!$D$258:$D$288,A132)</f>
        <v>0</v>
      </c>
      <c r="X132" s="89"/>
      <c r="Y132">
        <f>SUMIFS('Fourniture de Bureau'!$L$290:$L$320,'Fourniture de Bureau'!$D$290:$D$320,A132)</f>
        <v>0</v>
      </c>
      <c r="Z132" s="89"/>
      <c r="AA132">
        <f>SUMIFS('Fourniture de Bureau'!$L$322:$L$352,'Fourniture de Bureau'!$D$322:$D$352,A132)</f>
        <v>0</v>
      </c>
      <c r="AB132" s="89"/>
      <c r="AC132">
        <f>SUMIFS('Fourniture de Bureau'!$L$356:$L$386,'Fourniture de Bureau'!$D$356:$D$386,A132)</f>
        <v>0</v>
      </c>
      <c r="AE132" s="95">
        <f t="shared" si="8"/>
        <v>0</v>
      </c>
      <c r="AH132" s="95">
        <f t="shared" si="9"/>
        <v>0</v>
      </c>
    </row>
    <row r="133" spans="1:34">
      <c r="A133" s="25">
        <f>'Liste '!A133</f>
        <v>0</v>
      </c>
      <c r="B133">
        <f>'Liste '!B133</f>
        <v>0</v>
      </c>
      <c r="C133">
        <f>'Liste '!C133</f>
        <v>0</v>
      </c>
      <c r="D133" s="14">
        <f>'Liste '!D133</f>
        <v>0</v>
      </c>
      <c r="E133" s="37">
        <f>'Liste '!E133</f>
        <v>0</v>
      </c>
      <c r="F133" s="99"/>
      <c r="G133">
        <f>SUMIFS('Fourniture de Bureau'!$L$2:$L$32,'Fourniture de Bureau'!$D$2:$D$32,A133)</f>
        <v>0</v>
      </c>
      <c r="I133">
        <f>SUMIFS('Fourniture de Bureau'!$L$34:$L$64,'Fourniture de Bureau'!$D$34:$D$64,A133)</f>
        <v>0</v>
      </c>
      <c r="J133" s="89"/>
      <c r="K133">
        <f>SUMIFS('Fourniture de Bureau'!$L$66:$L$96,'Fourniture de Bureau'!$D$66:$D$96,A133)</f>
        <v>0</v>
      </c>
      <c r="L133" s="89"/>
      <c r="M133">
        <f>SUMIFS('Fourniture de Bureau'!$L$98:$L$128,'Fourniture de Bureau'!$D$98:$D$128,A133)</f>
        <v>0</v>
      </c>
      <c r="N133" s="89"/>
      <c r="O133">
        <f>SUMIFS('Fourniture de Bureau'!$L$130:$L$160,'Fourniture de Bureau'!$D$130:$D$160,A133)</f>
        <v>0</v>
      </c>
      <c r="P133" s="89"/>
      <c r="Q133">
        <f>SUMIFS('Fourniture de Bureau'!$L$162:$L$192,'Fourniture de Bureau'!$D$162:$D$192,A133)</f>
        <v>0</v>
      </c>
      <c r="R133" s="89"/>
      <c r="S133">
        <f>SUMIFS('Fourniture de Bureau'!$L$194:$L$224,'Fourniture de Bureau'!$D$194:$D$224,A133)</f>
        <v>0</v>
      </c>
      <c r="T133" s="89"/>
      <c r="U133">
        <f>SUMIFS('Fourniture de Bureau'!$L$226:$L$256,'Fourniture de Bureau'!$D$226:$D$256,A133)</f>
        <v>0</v>
      </c>
      <c r="V133" s="89"/>
      <c r="W133">
        <f>SUMIFS('Fourniture de Bureau'!$L$258:$L$288,'Fourniture de Bureau'!$D$258:$D$288,A133)</f>
        <v>0</v>
      </c>
      <c r="X133" s="89"/>
      <c r="Y133">
        <f>SUMIFS('Fourniture de Bureau'!$L$290:$L$320,'Fourniture de Bureau'!$D$290:$D$320,A133)</f>
        <v>0</v>
      </c>
      <c r="Z133" s="89"/>
      <c r="AA133">
        <f>SUMIFS('Fourniture de Bureau'!$L$322:$L$352,'Fourniture de Bureau'!$D$322:$D$352,A133)</f>
        <v>0</v>
      </c>
      <c r="AB133" s="89"/>
      <c r="AC133">
        <f>SUMIFS('Fourniture de Bureau'!$L$356:$L$386,'Fourniture de Bureau'!$D$356:$D$386,A133)</f>
        <v>0</v>
      </c>
      <c r="AE133" s="95">
        <f t="shared" si="8"/>
        <v>0</v>
      </c>
      <c r="AH133" s="95">
        <f t="shared" si="9"/>
        <v>0</v>
      </c>
    </row>
    <row r="134" spans="1:34">
      <c r="A134" s="25">
        <f>'Liste '!A134</f>
        <v>0</v>
      </c>
      <c r="B134">
        <f>'Liste '!B134</f>
        <v>0</v>
      </c>
      <c r="C134">
        <f>'Liste '!C134</f>
        <v>0</v>
      </c>
      <c r="D134" s="14">
        <f>'Liste '!D134</f>
        <v>0</v>
      </c>
      <c r="E134" s="37">
        <f>'Liste '!E134</f>
        <v>0</v>
      </c>
      <c r="F134" s="99"/>
      <c r="G134">
        <f>SUMIFS('Fourniture de Bureau'!$L$2:$L$32,'Fourniture de Bureau'!$D$2:$D$32,A134)</f>
        <v>0</v>
      </c>
      <c r="I134">
        <f>SUMIFS('Fourniture de Bureau'!$L$34:$L$64,'Fourniture de Bureau'!$D$34:$D$64,A134)</f>
        <v>0</v>
      </c>
      <c r="J134" s="89"/>
      <c r="K134">
        <f>SUMIFS('Fourniture de Bureau'!$L$66:$L$96,'Fourniture de Bureau'!$D$66:$D$96,A134)</f>
        <v>0</v>
      </c>
      <c r="L134" s="89"/>
      <c r="M134">
        <f>SUMIFS('Fourniture de Bureau'!$L$98:$L$128,'Fourniture de Bureau'!$D$98:$D$128,A134)</f>
        <v>0</v>
      </c>
      <c r="N134" s="89"/>
      <c r="O134">
        <f>SUMIFS('Fourniture de Bureau'!$L$130:$L$160,'Fourniture de Bureau'!$D$130:$D$160,A134)</f>
        <v>0</v>
      </c>
      <c r="P134" s="89"/>
      <c r="Q134">
        <f>SUMIFS('Fourniture de Bureau'!$L$162:$L$192,'Fourniture de Bureau'!$D$162:$D$192,A134)</f>
        <v>0</v>
      </c>
      <c r="R134" s="89"/>
      <c r="S134">
        <f>SUMIFS('Fourniture de Bureau'!$L$194:$L$224,'Fourniture de Bureau'!$D$194:$D$224,A134)</f>
        <v>0</v>
      </c>
      <c r="T134" s="89"/>
      <c r="U134">
        <f>SUMIFS('Fourniture de Bureau'!$L$226:$L$256,'Fourniture de Bureau'!$D$226:$D$256,A134)</f>
        <v>0</v>
      </c>
      <c r="V134" s="89"/>
      <c r="W134">
        <f>SUMIFS('Fourniture de Bureau'!$L$258:$L$288,'Fourniture de Bureau'!$D$258:$D$288,A134)</f>
        <v>0</v>
      </c>
      <c r="X134" s="89"/>
      <c r="Y134">
        <f>SUMIFS('Fourniture de Bureau'!$L$290:$L$320,'Fourniture de Bureau'!$D$290:$D$320,A134)</f>
        <v>0</v>
      </c>
      <c r="Z134" s="89"/>
      <c r="AA134">
        <f>SUMIFS('Fourniture de Bureau'!$L$322:$L$352,'Fourniture de Bureau'!$D$322:$D$352,A134)</f>
        <v>0</v>
      </c>
      <c r="AB134" s="89"/>
      <c r="AC134">
        <f>SUMIFS('Fourniture de Bureau'!$L$356:$L$386,'Fourniture de Bureau'!$D$356:$D$386,A134)</f>
        <v>0</v>
      </c>
      <c r="AE134" s="95">
        <f t="shared" si="8"/>
        <v>0</v>
      </c>
      <c r="AH134" s="95">
        <f t="shared" si="9"/>
        <v>0</v>
      </c>
    </row>
    <row r="135" spans="1:34">
      <c r="A135" s="25">
        <f>'Liste '!A135</f>
        <v>0</v>
      </c>
      <c r="B135">
        <f>'Liste '!B135</f>
        <v>0</v>
      </c>
      <c r="C135">
        <f>'Liste '!C135</f>
        <v>0</v>
      </c>
      <c r="D135" s="14">
        <f>'Liste '!D135</f>
        <v>0</v>
      </c>
      <c r="E135" s="37">
        <f>'Liste '!E135</f>
        <v>0</v>
      </c>
      <c r="F135" s="99"/>
      <c r="G135">
        <f>SUMIFS('Fourniture de Bureau'!$L$2:$L$32,'Fourniture de Bureau'!$D$2:$D$32,A135)</f>
        <v>0</v>
      </c>
      <c r="I135">
        <f>SUMIFS('Fourniture de Bureau'!$L$34:$L$64,'Fourniture de Bureau'!$D$34:$D$64,A135)</f>
        <v>0</v>
      </c>
      <c r="J135" s="89"/>
      <c r="K135">
        <f>SUMIFS('Fourniture de Bureau'!$L$66:$L$96,'Fourniture de Bureau'!$D$66:$D$96,A135)</f>
        <v>0</v>
      </c>
      <c r="L135" s="89"/>
      <c r="M135">
        <f>SUMIFS('Fourniture de Bureau'!$L$98:$L$128,'Fourniture de Bureau'!$D$98:$D$128,A135)</f>
        <v>0</v>
      </c>
      <c r="N135" s="89"/>
      <c r="O135">
        <f>SUMIFS('Fourniture de Bureau'!$L$130:$L$160,'Fourniture de Bureau'!$D$130:$D$160,A135)</f>
        <v>0</v>
      </c>
      <c r="P135" s="89"/>
      <c r="Q135">
        <f>SUMIFS('Fourniture de Bureau'!$L$162:$L$192,'Fourniture de Bureau'!$D$162:$D$192,A135)</f>
        <v>0</v>
      </c>
      <c r="R135" s="89"/>
      <c r="S135">
        <f>SUMIFS('Fourniture de Bureau'!$L$194:$L$224,'Fourniture de Bureau'!$D$194:$D$224,A135)</f>
        <v>0</v>
      </c>
      <c r="T135" s="89"/>
      <c r="U135">
        <f>SUMIFS('Fourniture de Bureau'!$L$226:$L$256,'Fourniture de Bureau'!$D$226:$D$256,A135)</f>
        <v>0</v>
      </c>
      <c r="V135" s="89"/>
      <c r="W135">
        <f>SUMIFS('Fourniture de Bureau'!$L$258:$L$288,'Fourniture de Bureau'!$D$258:$D$288,A135)</f>
        <v>0</v>
      </c>
      <c r="X135" s="89"/>
      <c r="Y135">
        <f>SUMIFS('Fourniture de Bureau'!$L$290:$L$320,'Fourniture de Bureau'!$D$290:$D$320,A135)</f>
        <v>0</v>
      </c>
      <c r="Z135" s="89"/>
      <c r="AA135">
        <f>SUMIFS('Fourniture de Bureau'!$L$322:$L$352,'Fourniture de Bureau'!$D$322:$D$352,A135)</f>
        <v>0</v>
      </c>
      <c r="AB135" s="89"/>
      <c r="AC135">
        <f>SUMIFS('Fourniture de Bureau'!$L$356:$L$386,'Fourniture de Bureau'!$D$356:$D$386,A135)</f>
        <v>0</v>
      </c>
      <c r="AE135" s="95">
        <f t="shared" si="8"/>
        <v>0</v>
      </c>
      <c r="AH135" s="95">
        <f t="shared" si="9"/>
        <v>0</v>
      </c>
    </row>
    <row r="136" spans="1:34">
      <c r="A136" s="25">
        <f>'Liste '!A136</f>
        <v>0</v>
      </c>
      <c r="B136">
        <f>'Liste '!B136</f>
        <v>0</v>
      </c>
      <c r="C136">
        <f>'Liste '!C136</f>
        <v>0</v>
      </c>
      <c r="D136" s="14">
        <f>'Liste '!D136</f>
        <v>0</v>
      </c>
      <c r="E136" s="37">
        <f>'Liste '!E136</f>
        <v>0</v>
      </c>
      <c r="F136" s="99"/>
      <c r="G136">
        <f>SUMIFS('Fourniture de Bureau'!$L$2:$L$32,'Fourniture de Bureau'!$D$2:$D$32,A136)</f>
        <v>0</v>
      </c>
      <c r="I136">
        <f>SUMIFS('Fourniture de Bureau'!$L$34:$L$64,'Fourniture de Bureau'!$D$34:$D$64,A136)</f>
        <v>0</v>
      </c>
      <c r="J136" s="89"/>
      <c r="K136">
        <f>SUMIFS('Fourniture de Bureau'!$L$66:$L$96,'Fourniture de Bureau'!$D$66:$D$96,A136)</f>
        <v>0</v>
      </c>
      <c r="L136" s="89"/>
      <c r="M136">
        <f>SUMIFS('Fourniture de Bureau'!$L$98:$L$128,'Fourniture de Bureau'!$D$98:$D$128,A136)</f>
        <v>0</v>
      </c>
      <c r="N136" s="89"/>
      <c r="O136">
        <f>SUMIFS('Fourniture de Bureau'!$L$130:$L$160,'Fourniture de Bureau'!$D$130:$D$160,A136)</f>
        <v>0</v>
      </c>
      <c r="P136" s="89"/>
      <c r="Q136">
        <f>SUMIFS('Fourniture de Bureau'!$L$162:$L$192,'Fourniture de Bureau'!$D$162:$D$192,A136)</f>
        <v>0</v>
      </c>
      <c r="R136" s="89"/>
      <c r="S136">
        <f>SUMIFS('Fourniture de Bureau'!$L$194:$L$224,'Fourniture de Bureau'!$D$194:$D$224,A136)</f>
        <v>0</v>
      </c>
      <c r="T136" s="89"/>
      <c r="U136">
        <f>SUMIFS('Fourniture de Bureau'!$L$226:$L$256,'Fourniture de Bureau'!$D$226:$D$256,A136)</f>
        <v>0</v>
      </c>
      <c r="V136" s="89"/>
      <c r="W136">
        <f>SUMIFS('Fourniture de Bureau'!$L$258:$L$288,'Fourniture de Bureau'!$D$258:$D$288,A136)</f>
        <v>0</v>
      </c>
      <c r="X136" s="89"/>
      <c r="Y136">
        <f>SUMIFS('Fourniture de Bureau'!$L$290:$L$320,'Fourniture de Bureau'!$D$290:$D$320,A136)</f>
        <v>0</v>
      </c>
      <c r="Z136" s="89"/>
      <c r="AA136">
        <f>SUMIFS('Fourniture de Bureau'!$L$322:$L$352,'Fourniture de Bureau'!$D$322:$D$352,A136)</f>
        <v>0</v>
      </c>
      <c r="AB136" s="89"/>
      <c r="AC136">
        <f>SUMIFS('Fourniture de Bureau'!$L$356:$L$386,'Fourniture de Bureau'!$D$356:$D$386,A136)</f>
        <v>0</v>
      </c>
      <c r="AE136" s="95">
        <f t="shared" si="8"/>
        <v>0</v>
      </c>
      <c r="AH136" s="95">
        <f t="shared" si="9"/>
        <v>0</v>
      </c>
    </row>
    <row r="137" spans="1:34">
      <c r="A137" s="25">
        <f>'Liste '!A137</f>
        <v>0</v>
      </c>
      <c r="B137">
        <f>'Liste '!B137</f>
        <v>0</v>
      </c>
      <c r="C137">
        <f>'Liste '!C137</f>
        <v>0</v>
      </c>
      <c r="D137" s="14">
        <f>'Liste '!D137</f>
        <v>0</v>
      </c>
      <c r="E137" s="37">
        <f>'Liste '!E137</f>
        <v>0</v>
      </c>
      <c r="F137" s="99"/>
      <c r="G137">
        <f>SUMIFS('Fourniture de Bureau'!$L$2:$L$32,'Fourniture de Bureau'!$D$2:$D$32,A137)</f>
        <v>0</v>
      </c>
      <c r="I137">
        <f>SUMIFS('Fourniture de Bureau'!$L$34:$L$64,'Fourniture de Bureau'!$D$34:$D$64,A137)</f>
        <v>0</v>
      </c>
      <c r="J137" s="89"/>
      <c r="K137">
        <f>SUMIFS('Fourniture de Bureau'!$L$66:$L$96,'Fourniture de Bureau'!$D$66:$D$96,A137)</f>
        <v>0</v>
      </c>
      <c r="L137" s="89"/>
      <c r="M137">
        <f>SUMIFS('Fourniture de Bureau'!$L$98:$L$128,'Fourniture de Bureau'!$D$98:$D$128,A137)</f>
        <v>0</v>
      </c>
      <c r="N137" s="89"/>
      <c r="O137">
        <f>SUMIFS('Fourniture de Bureau'!$L$130:$L$160,'Fourniture de Bureau'!$D$130:$D$160,A137)</f>
        <v>0</v>
      </c>
      <c r="P137" s="89"/>
      <c r="Q137">
        <f>SUMIFS('Fourniture de Bureau'!$L$162:$L$192,'Fourniture de Bureau'!$D$162:$D$192,A137)</f>
        <v>0</v>
      </c>
      <c r="R137" s="89"/>
      <c r="S137">
        <f>SUMIFS('Fourniture de Bureau'!$L$194:$L$224,'Fourniture de Bureau'!$D$194:$D$224,A137)</f>
        <v>0</v>
      </c>
      <c r="T137" s="89"/>
      <c r="U137">
        <f>SUMIFS('Fourniture de Bureau'!$L$226:$L$256,'Fourniture de Bureau'!$D$226:$D$256,A137)</f>
        <v>0</v>
      </c>
      <c r="V137" s="89"/>
      <c r="W137">
        <f>SUMIFS('Fourniture de Bureau'!$L$258:$L$288,'Fourniture de Bureau'!$D$258:$D$288,A137)</f>
        <v>0</v>
      </c>
      <c r="X137" s="89"/>
      <c r="Y137">
        <f>SUMIFS('Fourniture de Bureau'!$L$290:$L$320,'Fourniture de Bureau'!$D$290:$D$320,A137)</f>
        <v>0</v>
      </c>
      <c r="Z137" s="89"/>
      <c r="AA137">
        <f>SUMIFS('Fourniture de Bureau'!$L$322:$L$352,'Fourniture de Bureau'!$D$322:$D$352,A137)</f>
        <v>0</v>
      </c>
      <c r="AB137" s="89"/>
      <c r="AC137">
        <f>SUMIFS('Fourniture de Bureau'!$L$356:$L$386,'Fourniture de Bureau'!$D$356:$D$386,A137)</f>
        <v>0</v>
      </c>
      <c r="AE137" s="95">
        <f t="shared" si="8"/>
        <v>0</v>
      </c>
      <c r="AH137" s="95">
        <f t="shared" si="9"/>
        <v>0</v>
      </c>
    </row>
    <row r="138" spans="1:34">
      <c r="A138" s="25">
        <f>'Liste '!A138</f>
        <v>0</v>
      </c>
      <c r="B138">
        <f>'Liste '!B138</f>
        <v>0</v>
      </c>
      <c r="C138">
        <f>'Liste '!C138</f>
        <v>0</v>
      </c>
      <c r="D138" s="14">
        <f>'Liste '!D138</f>
        <v>0</v>
      </c>
      <c r="E138" s="37">
        <f>'Liste '!E138</f>
        <v>0</v>
      </c>
      <c r="F138" s="99"/>
      <c r="G138">
        <f>SUMIFS('Fourniture de Bureau'!$L$2:$L$32,'Fourniture de Bureau'!$D$2:$D$32,A138)</f>
        <v>0</v>
      </c>
      <c r="I138">
        <f>SUMIFS('Fourniture de Bureau'!$L$34:$L$64,'Fourniture de Bureau'!$D$34:$D$64,A138)</f>
        <v>0</v>
      </c>
      <c r="J138" s="89"/>
      <c r="K138">
        <f>SUMIFS('Fourniture de Bureau'!$L$66:$L$96,'Fourniture de Bureau'!$D$66:$D$96,A138)</f>
        <v>0</v>
      </c>
      <c r="L138" s="89"/>
      <c r="M138">
        <f>SUMIFS('Fourniture de Bureau'!$L$98:$L$128,'Fourniture de Bureau'!$D$98:$D$128,A138)</f>
        <v>0</v>
      </c>
      <c r="N138" s="89"/>
      <c r="O138">
        <f>SUMIFS('Fourniture de Bureau'!$L$130:$L$160,'Fourniture de Bureau'!$D$130:$D$160,A138)</f>
        <v>0</v>
      </c>
      <c r="P138" s="89"/>
      <c r="Q138">
        <f>SUMIFS('Fourniture de Bureau'!$L$162:$L$192,'Fourniture de Bureau'!$D$162:$D$192,A138)</f>
        <v>0</v>
      </c>
      <c r="R138" s="89"/>
      <c r="S138">
        <f>SUMIFS('Fourniture de Bureau'!$L$194:$L$224,'Fourniture de Bureau'!$D$194:$D$224,A138)</f>
        <v>0</v>
      </c>
      <c r="T138" s="89"/>
      <c r="U138">
        <f>SUMIFS('Fourniture de Bureau'!$L$226:$L$256,'Fourniture de Bureau'!$D$226:$D$256,A138)</f>
        <v>0</v>
      </c>
      <c r="V138" s="89"/>
      <c r="W138">
        <f>SUMIFS('Fourniture de Bureau'!$L$258:$L$288,'Fourniture de Bureau'!$D$258:$D$288,A138)</f>
        <v>0</v>
      </c>
      <c r="X138" s="89"/>
      <c r="Y138">
        <f>SUMIFS('Fourniture de Bureau'!$L$290:$L$320,'Fourniture de Bureau'!$D$290:$D$320,A138)</f>
        <v>0</v>
      </c>
      <c r="Z138" s="89"/>
      <c r="AA138">
        <f>SUMIFS('Fourniture de Bureau'!$L$322:$L$352,'Fourniture de Bureau'!$D$322:$D$352,A138)</f>
        <v>0</v>
      </c>
      <c r="AB138" s="89"/>
      <c r="AC138">
        <f>SUMIFS('Fourniture de Bureau'!$L$356:$L$386,'Fourniture de Bureau'!$D$356:$D$386,A138)</f>
        <v>0</v>
      </c>
      <c r="AE138" s="95">
        <f t="shared" si="8"/>
        <v>0</v>
      </c>
      <c r="AH138" s="95">
        <f t="shared" si="9"/>
        <v>0</v>
      </c>
    </row>
    <row r="139" spans="1:34">
      <c r="A139" s="25">
        <f>'Liste '!A139</f>
        <v>0</v>
      </c>
      <c r="B139">
        <f>'Liste '!B139</f>
        <v>0</v>
      </c>
      <c r="C139">
        <f>'Liste '!C139</f>
        <v>0</v>
      </c>
      <c r="D139" s="14">
        <f>'Liste '!D139</f>
        <v>0</v>
      </c>
      <c r="E139" s="37">
        <f>'Liste '!E139</f>
        <v>0</v>
      </c>
      <c r="F139" s="99"/>
      <c r="G139">
        <f>SUMIFS('Fourniture de Bureau'!$L$2:$L$32,'Fourniture de Bureau'!$D$2:$D$32,A139)</f>
        <v>0</v>
      </c>
      <c r="I139">
        <f>SUMIFS('Fourniture de Bureau'!$L$34:$L$64,'Fourniture de Bureau'!$D$34:$D$64,A139)</f>
        <v>0</v>
      </c>
      <c r="J139" s="89"/>
      <c r="K139">
        <f>SUMIFS('Fourniture de Bureau'!$L$66:$L$96,'Fourniture de Bureau'!$D$66:$D$96,A139)</f>
        <v>0</v>
      </c>
      <c r="L139" s="89"/>
      <c r="M139">
        <f>SUMIFS('Fourniture de Bureau'!$L$98:$L$128,'Fourniture de Bureau'!$D$98:$D$128,A139)</f>
        <v>0</v>
      </c>
      <c r="N139" s="89"/>
      <c r="O139">
        <f>SUMIFS('Fourniture de Bureau'!$L$130:$L$160,'Fourniture de Bureau'!$D$130:$D$160,A139)</f>
        <v>0</v>
      </c>
      <c r="P139" s="89"/>
      <c r="Q139">
        <f>SUMIFS('Fourniture de Bureau'!$L$162:$L$192,'Fourniture de Bureau'!$D$162:$D$192,A139)</f>
        <v>0</v>
      </c>
      <c r="R139" s="89"/>
      <c r="S139">
        <f>SUMIFS('Fourniture de Bureau'!$L$194:$L$224,'Fourniture de Bureau'!$D$194:$D$224,A139)</f>
        <v>0</v>
      </c>
      <c r="T139" s="89"/>
      <c r="U139">
        <f>SUMIFS('Fourniture de Bureau'!$L$226:$L$256,'Fourniture de Bureau'!$D$226:$D$256,A139)</f>
        <v>0</v>
      </c>
      <c r="V139" s="89"/>
      <c r="W139">
        <f>SUMIFS('Fourniture de Bureau'!$L$258:$L$288,'Fourniture de Bureau'!$D$258:$D$288,A139)</f>
        <v>0</v>
      </c>
      <c r="X139" s="89"/>
      <c r="Y139">
        <f>SUMIFS('Fourniture de Bureau'!$L$290:$L$320,'Fourniture de Bureau'!$D$290:$D$320,A139)</f>
        <v>0</v>
      </c>
      <c r="Z139" s="89"/>
      <c r="AA139">
        <f>SUMIFS('Fourniture de Bureau'!$L$322:$L$352,'Fourniture de Bureau'!$D$322:$D$352,A139)</f>
        <v>0</v>
      </c>
      <c r="AB139" s="89"/>
      <c r="AC139">
        <f>SUMIFS('Fourniture de Bureau'!$L$356:$L$386,'Fourniture de Bureau'!$D$356:$D$386,A139)</f>
        <v>0</v>
      </c>
      <c r="AE139" s="95">
        <f t="shared" si="8"/>
        <v>0</v>
      </c>
      <c r="AH139" s="95">
        <f t="shared" si="9"/>
        <v>0</v>
      </c>
    </row>
    <row r="140" spans="1:34">
      <c r="A140" s="25">
        <f>'Liste '!A140</f>
        <v>0</v>
      </c>
      <c r="B140">
        <f>'Liste '!B140</f>
        <v>0</v>
      </c>
      <c r="C140">
        <f>'Liste '!C140</f>
        <v>0</v>
      </c>
      <c r="D140" s="14">
        <f>'Liste '!D140</f>
        <v>0</v>
      </c>
      <c r="E140" s="37">
        <f>'Liste '!E140</f>
        <v>0</v>
      </c>
      <c r="F140" s="99"/>
      <c r="G140">
        <f>SUMIFS('Fourniture de Bureau'!$L$2:$L$32,'Fourniture de Bureau'!$D$2:$D$32,A140)</f>
        <v>0</v>
      </c>
      <c r="I140">
        <f>SUMIFS('Fourniture de Bureau'!$L$34:$L$64,'Fourniture de Bureau'!$D$34:$D$64,A140)</f>
        <v>0</v>
      </c>
      <c r="J140" s="89"/>
      <c r="K140">
        <f>SUMIFS('Fourniture de Bureau'!$L$66:$L$96,'Fourniture de Bureau'!$D$66:$D$96,A140)</f>
        <v>0</v>
      </c>
      <c r="L140" s="89"/>
      <c r="M140">
        <f>SUMIFS('Fourniture de Bureau'!$L$98:$L$128,'Fourniture de Bureau'!$D$98:$D$128,A140)</f>
        <v>0</v>
      </c>
      <c r="N140" s="89"/>
      <c r="O140">
        <f>SUMIFS('Fourniture de Bureau'!$L$130:$L$160,'Fourniture de Bureau'!$D$130:$D$160,A140)</f>
        <v>0</v>
      </c>
      <c r="P140" s="89"/>
      <c r="Q140">
        <f>SUMIFS('Fourniture de Bureau'!$L$162:$L$192,'Fourniture de Bureau'!$D$162:$D$192,A140)</f>
        <v>0</v>
      </c>
      <c r="R140" s="89"/>
      <c r="S140">
        <f>SUMIFS('Fourniture de Bureau'!$L$194:$L$224,'Fourniture de Bureau'!$D$194:$D$224,A140)</f>
        <v>0</v>
      </c>
      <c r="T140" s="89"/>
      <c r="U140">
        <f>SUMIFS('Fourniture de Bureau'!$L$226:$L$256,'Fourniture de Bureau'!$D$226:$D$256,A140)</f>
        <v>0</v>
      </c>
      <c r="V140" s="89"/>
      <c r="W140">
        <f>SUMIFS('Fourniture de Bureau'!$L$258:$L$288,'Fourniture de Bureau'!$D$258:$D$288,A140)</f>
        <v>0</v>
      </c>
      <c r="X140" s="89"/>
      <c r="Y140">
        <f>SUMIFS('Fourniture de Bureau'!$L$290:$L$320,'Fourniture de Bureau'!$D$290:$D$320,A140)</f>
        <v>0</v>
      </c>
      <c r="Z140" s="89"/>
      <c r="AA140">
        <f>SUMIFS('Fourniture de Bureau'!$L$322:$L$352,'Fourniture de Bureau'!$D$322:$D$352,A140)</f>
        <v>0</v>
      </c>
      <c r="AB140" s="89"/>
      <c r="AC140">
        <f>SUMIFS('Fourniture de Bureau'!$L$356:$L$386,'Fourniture de Bureau'!$D$356:$D$386,A140)</f>
        <v>0</v>
      </c>
      <c r="AE140" s="95">
        <f t="shared" si="8"/>
        <v>0</v>
      </c>
      <c r="AH140" s="95">
        <f t="shared" si="9"/>
        <v>0</v>
      </c>
    </row>
    <row r="141" spans="1:34">
      <c r="A141" s="25">
        <f>'Liste '!A141</f>
        <v>0</v>
      </c>
      <c r="B141">
        <f>'Liste '!B141</f>
        <v>0</v>
      </c>
      <c r="C141">
        <f>'Liste '!C141</f>
        <v>0</v>
      </c>
      <c r="D141" s="14">
        <f>'Liste '!D141</f>
        <v>0</v>
      </c>
      <c r="E141" s="37">
        <f>'Liste '!E141</f>
        <v>0</v>
      </c>
      <c r="F141" s="99"/>
      <c r="G141">
        <f>SUMIFS('Fourniture de Bureau'!$L$2:$L$32,'Fourniture de Bureau'!$D$2:$D$32,A141)</f>
        <v>0</v>
      </c>
      <c r="I141">
        <f>SUMIFS('Fourniture de Bureau'!$L$34:$L$64,'Fourniture de Bureau'!$D$34:$D$64,A141)</f>
        <v>0</v>
      </c>
      <c r="J141" s="89"/>
      <c r="K141">
        <f>SUMIFS('Fourniture de Bureau'!$L$66:$L$96,'Fourniture de Bureau'!$D$66:$D$96,A141)</f>
        <v>0</v>
      </c>
      <c r="L141" s="89"/>
      <c r="M141">
        <f>SUMIFS('Fourniture de Bureau'!$L$98:$L$128,'Fourniture de Bureau'!$D$98:$D$128,A141)</f>
        <v>0</v>
      </c>
      <c r="N141" s="89"/>
      <c r="O141">
        <f>SUMIFS('Fourniture de Bureau'!$L$130:$L$160,'Fourniture de Bureau'!$D$130:$D$160,A141)</f>
        <v>0</v>
      </c>
      <c r="P141" s="89"/>
      <c r="Q141">
        <f>SUMIFS('Fourniture de Bureau'!$L$162:$L$192,'Fourniture de Bureau'!$D$162:$D$192,A141)</f>
        <v>0</v>
      </c>
      <c r="R141" s="89"/>
      <c r="S141">
        <f>SUMIFS('Fourniture de Bureau'!$L$194:$L$224,'Fourniture de Bureau'!$D$194:$D$224,A141)</f>
        <v>0</v>
      </c>
      <c r="T141" s="89"/>
      <c r="U141">
        <f>SUMIFS('Fourniture de Bureau'!$L$226:$L$256,'Fourniture de Bureau'!$D$226:$D$256,A141)</f>
        <v>0</v>
      </c>
      <c r="V141" s="89"/>
      <c r="W141">
        <f>SUMIFS('Fourniture de Bureau'!$L$258:$L$288,'Fourniture de Bureau'!$D$258:$D$288,A141)</f>
        <v>0</v>
      </c>
      <c r="X141" s="89"/>
      <c r="Y141">
        <f>SUMIFS('Fourniture de Bureau'!$L$290:$L$320,'Fourniture de Bureau'!$D$290:$D$320,A141)</f>
        <v>0</v>
      </c>
      <c r="Z141" s="89"/>
      <c r="AA141">
        <f>SUMIFS('Fourniture de Bureau'!$L$322:$L$352,'Fourniture de Bureau'!$D$322:$D$352,A141)</f>
        <v>0</v>
      </c>
      <c r="AB141" s="89"/>
      <c r="AC141">
        <f>SUMIFS('Fourniture de Bureau'!$L$356:$L$386,'Fourniture de Bureau'!$D$356:$D$386,A141)</f>
        <v>0</v>
      </c>
      <c r="AE141" s="95">
        <f t="shared" si="8"/>
        <v>0</v>
      </c>
      <c r="AH141" s="95">
        <f t="shared" si="9"/>
        <v>0</v>
      </c>
    </row>
    <row r="142" spans="1:34">
      <c r="A142" s="25">
        <f>'Liste '!A142</f>
        <v>0</v>
      </c>
      <c r="B142">
        <f>'Liste '!B142</f>
        <v>0</v>
      </c>
      <c r="C142">
        <f>'Liste '!C142</f>
        <v>0</v>
      </c>
      <c r="D142" s="14">
        <f>'Liste '!D142</f>
        <v>0</v>
      </c>
      <c r="E142" s="37">
        <f>'Liste '!E142</f>
        <v>0</v>
      </c>
      <c r="F142" s="99"/>
      <c r="G142">
        <f>SUMIFS('Fourniture de Bureau'!$L$2:$L$32,'Fourniture de Bureau'!$D$2:$D$32,A142)</f>
        <v>0</v>
      </c>
      <c r="I142">
        <f>SUMIFS('Fourniture de Bureau'!$L$34:$L$64,'Fourniture de Bureau'!$D$34:$D$64,A142)</f>
        <v>0</v>
      </c>
      <c r="J142" s="89"/>
      <c r="K142">
        <f>SUMIFS('Fourniture de Bureau'!$L$66:$L$96,'Fourniture de Bureau'!$D$66:$D$96,A142)</f>
        <v>0</v>
      </c>
      <c r="L142" s="89"/>
      <c r="M142">
        <f>SUMIFS('Fourniture de Bureau'!$L$98:$L$128,'Fourniture de Bureau'!$D$98:$D$128,A142)</f>
        <v>0</v>
      </c>
      <c r="N142" s="89"/>
      <c r="O142">
        <f>SUMIFS('Fourniture de Bureau'!$L$130:$L$160,'Fourniture de Bureau'!$D$130:$D$160,A142)</f>
        <v>0</v>
      </c>
      <c r="P142" s="89"/>
      <c r="Q142">
        <f>SUMIFS('Fourniture de Bureau'!$L$162:$L$192,'Fourniture de Bureau'!$D$162:$D$192,A142)</f>
        <v>0</v>
      </c>
      <c r="R142" s="89"/>
      <c r="S142">
        <f>SUMIFS('Fourniture de Bureau'!$L$194:$L$224,'Fourniture de Bureau'!$D$194:$D$224,A142)</f>
        <v>0</v>
      </c>
      <c r="T142" s="89"/>
      <c r="U142">
        <f>SUMIFS('Fourniture de Bureau'!$L$226:$L$256,'Fourniture de Bureau'!$D$226:$D$256,A142)</f>
        <v>0</v>
      </c>
      <c r="V142" s="89"/>
      <c r="W142">
        <f>SUMIFS('Fourniture de Bureau'!$L$258:$L$288,'Fourniture de Bureau'!$D$258:$D$288,A142)</f>
        <v>0</v>
      </c>
      <c r="X142" s="89"/>
      <c r="Y142">
        <f>SUMIFS('Fourniture de Bureau'!$L$290:$L$320,'Fourniture de Bureau'!$D$290:$D$320,A142)</f>
        <v>0</v>
      </c>
      <c r="Z142" s="89"/>
      <c r="AA142">
        <f>SUMIFS('Fourniture de Bureau'!$L$322:$L$352,'Fourniture de Bureau'!$D$322:$D$352,A142)</f>
        <v>0</v>
      </c>
      <c r="AB142" s="89"/>
      <c r="AC142">
        <f>SUMIFS('Fourniture de Bureau'!$L$356:$L$386,'Fourniture de Bureau'!$D$356:$D$386,A142)</f>
        <v>0</v>
      </c>
      <c r="AE142" s="95">
        <f t="shared" si="8"/>
        <v>0</v>
      </c>
      <c r="AH142" s="95">
        <f t="shared" si="9"/>
        <v>0</v>
      </c>
    </row>
    <row r="143" spans="1:34">
      <c r="A143" s="25">
        <f>'Liste '!A143</f>
        <v>0</v>
      </c>
      <c r="B143">
        <f>'Liste '!B143</f>
        <v>0</v>
      </c>
      <c r="C143">
        <f>'Liste '!C143</f>
        <v>0</v>
      </c>
      <c r="D143" s="14">
        <f>'Liste '!D143</f>
        <v>0</v>
      </c>
      <c r="E143" s="37">
        <f>'Liste '!E143</f>
        <v>0</v>
      </c>
      <c r="F143" s="99"/>
      <c r="G143">
        <f>SUMIFS('Fourniture de Bureau'!$L$2:$L$32,'Fourniture de Bureau'!$D$2:$D$32,A143)</f>
        <v>0</v>
      </c>
      <c r="I143">
        <f>SUMIFS('Fourniture de Bureau'!$L$34:$L$64,'Fourniture de Bureau'!$D$34:$D$64,A143)</f>
        <v>0</v>
      </c>
      <c r="J143" s="89"/>
      <c r="K143">
        <f>SUMIFS('Fourniture de Bureau'!$L$66:$L$96,'Fourniture de Bureau'!$D$66:$D$96,A143)</f>
        <v>0</v>
      </c>
      <c r="L143" s="89"/>
      <c r="M143">
        <f>SUMIFS('Fourniture de Bureau'!$L$98:$L$128,'Fourniture de Bureau'!$D$98:$D$128,A143)</f>
        <v>0</v>
      </c>
      <c r="N143" s="89"/>
      <c r="O143">
        <f>SUMIFS('Fourniture de Bureau'!$L$130:$L$160,'Fourniture de Bureau'!$D$130:$D$160,A143)</f>
        <v>0</v>
      </c>
      <c r="P143" s="89"/>
      <c r="Q143">
        <f>SUMIFS('Fourniture de Bureau'!$L$162:$L$192,'Fourniture de Bureau'!$D$162:$D$192,A143)</f>
        <v>0</v>
      </c>
      <c r="R143" s="89"/>
      <c r="S143">
        <f>SUMIFS('Fourniture de Bureau'!$L$194:$L$224,'Fourniture de Bureau'!$D$194:$D$224,A143)</f>
        <v>0</v>
      </c>
      <c r="T143" s="89"/>
      <c r="U143">
        <f>SUMIFS('Fourniture de Bureau'!$L$226:$L$256,'Fourniture de Bureau'!$D$226:$D$256,A143)</f>
        <v>0</v>
      </c>
      <c r="V143" s="89"/>
      <c r="W143">
        <f>SUMIFS('Fourniture de Bureau'!$L$258:$L$288,'Fourniture de Bureau'!$D$258:$D$288,A143)</f>
        <v>0</v>
      </c>
      <c r="X143" s="89"/>
      <c r="Y143">
        <f>SUMIFS('Fourniture de Bureau'!$L$290:$L$320,'Fourniture de Bureau'!$D$290:$D$320,A143)</f>
        <v>0</v>
      </c>
      <c r="Z143" s="89"/>
      <c r="AA143">
        <f>SUMIFS('Fourniture de Bureau'!$L$322:$L$352,'Fourniture de Bureau'!$D$322:$D$352,A143)</f>
        <v>0</v>
      </c>
      <c r="AB143" s="89"/>
      <c r="AC143">
        <f>SUMIFS('Fourniture de Bureau'!$L$356:$L$386,'Fourniture de Bureau'!$D$356:$D$386,A143)</f>
        <v>0</v>
      </c>
      <c r="AE143" s="95">
        <f t="shared" si="8"/>
        <v>0</v>
      </c>
      <c r="AH143" s="95">
        <f t="shared" si="9"/>
        <v>0</v>
      </c>
    </row>
    <row r="144" spans="1:34">
      <c r="A144" s="25">
        <f>'Liste '!A144</f>
        <v>0</v>
      </c>
      <c r="B144">
        <f>'Liste '!B144</f>
        <v>0</v>
      </c>
      <c r="C144">
        <f>'Liste '!C144</f>
        <v>0</v>
      </c>
      <c r="D144" s="14">
        <f>'Liste '!D144</f>
        <v>0</v>
      </c>
      <c r="E144" s="37">
        <f>'Liste '!E144</f>
        <v>0</v>
      </c>
      <c r="F144" s="99"/>
      <c r="G144">
        <f>SUMIFS('Fourniture de Bureau'!$L$2:$L$32,'Fourniture de Bureau'!$D$2:$D$32,A144)</f>
        <v>0</v>
      </c>
      <c r="I144">
        <f>SUMIFS('Fourniture de Bureau'!$L$34:$L$64,'Fourniture de Bureau'!$D$34:$D$64,A144)</f>
        <v>0</v>
      </c>
      <c r="J144" s="89"/>
      <c r="K144">
        <f>SUMIFS('Fourniture de Bureau'!$L$66:$L$96,'Fourniture de Bureau'!$D$66:$D$96,A144)</f>
        <v>0</v>
      </c>
      <c r="L144" s="89"/>
      <c r="M144">
        <f>SUMIFS('Fourniture de Bureau'!$L$98:$L$128,'Fourniture de Bureau'!$D$98:$D$128,A144)</f>
        <v>0</v>
      </c>
      <c r="N144" s="89"/>
      <c r="O144">
        <f>SUMIFS('Fourniture de Bureau'!$L$130:$L$160,'Fourniture de Bureau'!$D$130:$D$160,A144)</f>
        <v>0</v>
      </c>
      <c r="P144" s="89"/>
      <c r="Q144">
        <f>SUMIFS('Fourniture de Bureau'!$L$162:$L$192,'Fourniture de Bureau'!$D$162:$D$192,A144)</f>
        <v>0</v>
      </c>
      <c r="R144" s="89"/>
      <c r="S144">
        <f>SUMIFS('Fourniture de Bureau'!$L$194:$L$224,'Fourniture de Bureau'!$D$194:$D$224,A144)</f>
        <v>0</v>
      </c>
      <c r="T144" s="89"/>
      <c r="U144">
        <f>SUMIFS('Fourniture de Bureau'!$L$226:$L$256,'Fourniture de Bureau'!$D$226:$D$256,A144)</f>
        <v>0</v>
      </c>
      <c r="V144" s="89"/>
      <c r="W144">
        <f>SUMIFS('Fourniture de Bureau'!$L$258:$L$288,'Fourniture de Bureau'!$D$258:$D$288,A144)</f>
        <v>0</v>
      </c>
      <c r="X144" s="89"/>
      <c r="Y144">
        <f>SUMIFS('Fourniture de Bureau'!$L$290:$L$320,'Fourniture de Bureau'!$D$290:$D$320,A144)</f>
        <v>0</v>
      </c>
      <c r="Z144" s="89"/>
      <c r="AA144">
        <f>SUMIFS('Fourniture de Bureau'!$L$322:$L$352,'Fourniture de Bureau'!$D$322:$D$352,A144)</f>
        <v>0</v>
      </c>
      <c r="AB144" s="89"/>
      <c r="AC144">
        <f>SUMIFS('Fourniture de Bureau'!$L$356:$L$386,'Fourniture de Bureau'!$D$356:$D$386,A144)</f>
        <v>0</v>
      </c>
      <c r="AE144" s="95">
        <f t="shared" si="8"/>
        <v>0</v>
      </c>
      <c r="AH144" s="95">
        <f t="shared" si="9"/>
        <v>0</v>
      </c>
    </row>
    <row r="145" spans="1:34">
      <c r="A145" s="25">
        <f>'Liste '!A145</f>
        <v>0</v>
      </c>
      <c r="B145">
        <f>'Liste '!B145</f>
        <v>0</v>
      </c>
      <c r="C145">
        <f>'Liste '!C145</f>
        <v>0</v>
      </c>
      <c r="D145" s="14">
        <f>'Liste '!D145</f>
        <v>0</v>
      </c>
      <c r="E145" s="37">
        <f>'Liste '!E145</f>
        <v>0</v>
      </c>
      <c r="F145" s="99"/>
      <c r="G145">
        <f>SUMIFS('Fourniture de Bureau'!$L$2:$L$32,'Fourniture de Bureau'!$D$2:$D$32,A145)</f>
        <v>0</v>
      </c>
      <c r="I145">
        <f>SUMIFS('Fourniture de Bureau'!$L$34:$L$64,'Fourniture de Bureau'!$D$34:$D$64,A145)</f>
        <v>0</v>
      </c>
      <c r="J145" s="89"/>
      <c r="K145">
        <f>SUMIFS('Fourniture de Bureau'!$L$66:$L$96,'Fourniture de Bureau'!$D$66:$D$96,A145)</f>
        <v>0</v>
      </c>
      <c r="L145" s="89"/>
      <c r="M145">
        <f>SUMIFS('Fourniture de Bureau'!$L$98:$L$128,'Fourniture de Bureau'!$D$98:$D$128,A145)</f>
        <v>0</v>
      </c>
      <c r="N145" s="89"/>
      <c r="O145">
        <f>SUMIFS('Fourniture de Bureau'!$L$130:$L$160,'Fourniture de Bureau'!$D$130:$D$160,A145)</f>
        <v>0</v>
      </c>
      <c r="P145" s="89"/>
      <c r="Q145">
        <f>SUMIFS('Fourniture de Bureau'!$L$162:$L$192,'Fourniture de Bureau'!$D$162:$D$192,A145)</f>
        <v>0</v>
      </c>
      <c r="R145" s="89"/>
      <c r="S145">
        <f>SUMIFS('Fourniture de Bureau'!$L$194:$L$224,'Fourniture de Bureau'!$D$194:$D$224,A145)</f>
        <v>0</v>
      </c>
      <c r="T145" s="89"/>
      <c r="U145">
        <f>SUMIFS('Fourniture de Bureau'!$L$226:$L$256,'Fourniture de Bureau'!$D$226:$D$256,A145)</f>
        <v>0</v>
      </c>
      <c r="V145" s="89"/>
      <c r="W145">
        <f>SUMIFS('Fourniture de Bureau'!$L$258:$L$288,'Fourniture de Bureau'!$D$258:$D$288,A145)</f>
        <v>0</v>
      </c>
      <c r="X145" s="89"/>
      <c r="Y145">
        <f>SUMIFS('Fourniture de Bureau'!$L$290:$L$320,'Fourniture de Bureau'!$D$290:$D$320,A145)</f>
        <v>0</v>
      </c>
      <c r="Z145" s="89"/>
      <c r="AA145">
        <f>SUMIFS('Fourniture de Bureau'!$L$322:$L$352,'Fourniture de Bureau'!$D$322:$D$352,A145)</f>
        <v>0</v>
      </c>
      <c r="AB145" s="89"/>
      <c r="AC145">
        <f>SUMIFS('Fourniture de Bureau'!$L$356:$L$386,'Fourniture de Bureau'!$D$356:$D$386,A145)</f>
        <v>0</v>
      </c>
      <c r="AE145" s="95">
        <f t="shared" si="8"/>
        <v>0</v>
      </c>
      <c r="AH145" s="95">
        <f t="shared" si="9"/>
        <v>0</v>
      </c>
    </row>
    <row r="146" spans="1:34">
      <c r="A146" s="25">
        <f>'Liste '!A146</f>
        <v>0</v>
      </c>
      <c r="B146">
        <f>'Liste '!B146</f>
        <v>0</v>
      </c>
      <c r="C146">
        <f>'Liste '!C146</f>
        <v>0</v>
      </c>
      <c r="D146" s="14">
        <f>'Liste '!D146</f>
        <v>0</v>
      </c>
      <c r="E146" s="37">
        <f>'Liste '!E146</f>
        <v>0</v>
      </c>
      <c r="F146" s="99"/>
      <c r="G146">
        <f>SUMIFS('Fourniture de Bureau'!$L$2:$L$32,'Fourniture de Bureau'!$D$2:$D$32,A146)</f>
        <v>0</v>
      </c>
      <c r="I146">
        <f>SUMIFS('Fourniture de Bureau'!$L$34:$L$64,'Fourniture de Bureau'!$D$34:$D$64,A146)</f>
        <v>0</v>
      </c>
      <c r="J146" s="89"/>
      <c r="K146">
        <f>SUMIFS('Fourniture de Bureau'!$L$66:$L$96,'Fourniture de Bureau'!$D$66:$D$96,A146)</f>
        <v>0</v>
      </c>
      <c r="L146" s="89"/>
      <c r="M146">
        <f>SUMIFS('Fourniture de Bureau'!$L$98:$L$128,'Fourniture de Bureau'!$D$98:$D$128,A146)</f>
        <v>0</v>
      </c>
      <c r="N146" s="89"/>
      <c r="O146">
        <f>SUMIFS('Fourniture de Bureau'!$L$130:$L$160,'Fourniture de Bureau'!$D$130:$D$160,A146)</f>
        <v>0</v>
      </c>
      <c r="P146" s="89"/>
      <c r="Q146">
        <f>SUMIFS('Fourniture de Bureau'!$L$162:$L$192,'Fourniture de Bureau'!$D$162:$D$192,A146)</f>
        <v>0</v>
      </c>
      <c r="R146" s="89"/>
      <c r="S146">
        <f>SUMIFS('Fourniture de Bureau'!$L$194:$L$224,'Fourniture de Bureau'!$D$194:$D$224,A146)</f>
        <v>0</v>
      </c>
      <c r="T146" s="89"/>
      <c r="U146">
        <f>SUMIFS('Fourniture de Bureau'!$L$226:$L$256,'Fourniture de Bureau'!$D$226:$D$256,A146)</f>
        <v>0</v>
      </c>
      <c r="V146" s="89"/>
      <c r="W146">
        <f>SUMIFS('Fourniture de Bureau'!$L$258:$L$288,'Fourniture de Bureau'!$D$258:$D$288,A146)</f>
        <v>0</v>
      </c>
      <c r="X146" s="89"/>
      <c r="Y146">
        <f>SUMIFS('Fourniture de Bureau'!$L$290:$L$320,'Fourniture de Bureau'!$D$290:$D$320,A146)</f>
        <v>0</v>
      </c>
      <c r="Z146" s="89"/>
      <c r="AA146">
        <f>SUMIFS('Fourniture de Bureau'!$L$322:$L$352,'Fourniture de Bureau'!$D$322:$D$352,A146)</f>
        <v>0</v>
      </c>
      <c r="AB146" s="89"/>
      <c r="AC146">
        <f>SUMIFS('Fourniture de Bureau'!$L$356:$L$386,'Fourniture de Bureau'!$D$356:$D$386,A146)</f>
        <v>0</v>
      </c>
      <c r="AE146" s="95">
        <f t="shared" si="8"/>
        <v>0</v>
      </c>
      <c r="AH146" s="95">
        <f t="shared" si="9"/>
        <v>0</v>
      </c>
    </row>
    <row r="147" spans="1:34">
      <c r="A147" s="25">
        <f>'Liste '!A147</f>
        <v>0</v>
      </c>
      <c r="B147">
        <f>'Liste '!B147</f>
        <v>0</v>
      </c>
      <c r="C147">
        <f>'Liste '!C147</f>
        <v>0</v>
      </c>
      <c r="D147" s="14">
        <f>'Liste '!D147</f>
        <v>0</v>
      </c>
      <c r="E147" s="37">
        <f>'Liste '!E147</f>
        <v>0</v>
      </c>
      <c r="F147" s="99"/>
      <c r="G147">
        <f>SUMIFS('Fourniture de Bureau'!$L$2:$L$32,'Fourniture de Bureau'!$D$2:$D$32,A147)</f>
        <v>0</v>
      </c>
      <c r="I147">
        <f>SUMIFS('Fourniture de Bureau'!$L$34:$L$64,'Fourniture de Bureau'!$D$34:$D$64,A147)</f>
        <v>0</v>
      </c>
      <c r="J147" s="89"/>
      <c r="K147">
        <f>SUMIFS('Fourniture de Bureau'!$L$66:$L$96,'Fourniture de Bureau'!$D$66:$D$96,A147)</f>
        <v>0</v>
      </c>
      <c r="L147" s="89"/>
      <c r="M147">
        <f>SUMIFS('Fourniture de Bureau'!$L$98:$L$128,'Fourniture de Bureau'!$D$98:$D$128,A147)</f>
        <v>0</v>
      </c>
      <c r="N147" s="89"/>
      <c r="O147">
        <f>SUMIFS('Fourniture de Bureau'!$L$130:$L$160,'Fourniture de Bureau'!$D$130:$D$160,A147)</f>
        <v>0</v>
      </c>
      <c r="P147" s="89"/>
      <c r="Q147">
        <f>SUMIFS('Fourniture de Bureau'!$L$162:$L$192,'Fourniture de Bureau'!$D$162:$D$192,A147)</f>
        <v>0</v>
      </c>
      <c r="R147" s="89"/>
      <c r="S147">
        <f>SUMIFS('Fourniture de Bureau'!$L$194:$L$224,'Fourniture de Bureau'!$D$194:$D$224,A147)</f>
        <v>0</v>
      </c>
      <c r="T147" s="89"/>
      <c r="U147">
        <f>SUMIFS('Fourniture de Bureau'!$L$226:$L$256,'Fourniture de Bureau'!$D$226:$D$256,A147)</f>
        <v>0</v>
      </c>
      <c r="V147" s="89"/>
      <c r="W147">
        <f>SUMIFS('Fourniture de Bureau'!$L$258:$L$288,'Fourniture de Bureau'!$D$258:$D$288,A147)</f>
        <v>0</v>
      </c>
      <c r="X147" s="89"/>
      <c r="Y147">
        <f>SUMIFS('Fourniture de Bureau'!$L$290:$L$320,'Fourniture de Bureau'!$D$290:$D$320,A147)</f>
        <v>0</v>
      </c>
      <c r="Z147" s="89"/>
      <c r="AA147">
        <f>SUMIFS('Fourniture de Bureau'!$L$322:$L$352,'Fourniture de Bureau'!$D$322:$D$352,A147)</f>
        <v>0</v>
      </c>
      <c r="AB147" s="89"/>
      <c r="AC147">
        <f>SUMIFS('Fourniture de Bureau'!$L$356:$L$386,'Fourniture de Bureau'!$D$356:$D$386,A147)</f>
        <v>0</v>
      </c>
      <c r="AE147" s="95">
        <f t="shared" si="8"/>
        <v>0</v>
      </c>
      <c r="AH147" s="95">
        <f t="shared" si="9"/>
        <v>0</v>
      </c>
    </row>
    <row r="148" spans="1:34">
      <c r="A148" s="25">
        <f>'Liste '!A148</f>
        <v>0</v>
      </c>
      <c r="B148">
        <f>'Liste '!B148</f>
        <v>0</v>
      </c>
      <c r="C148">
        <f>'Liste '!C148</f>
        <v>0</v>
      </c>
      <c r="D148" s="14">
        <f>'Liste '!D148</f>
        <v>0</v>
      </c>
      <c r="E148" s="37">
        <f>'Liste '!E148</f>
        <v>0</v>
      </c>
      <c r="F148" s="99"/>
      <c r="G148">
        <f>SUMIFS('Fourniture de Bureau'!$L$2:$L$32,'Fourniture de Bureau'!$D$2:$D$32,A148)</f>
        <v>0</v>
      </c>
      <c r="I148">
        <f>SUMIFS('Fourniture de Bureau'!$L$34:$L$64,'Fourniture de Bureau'!$D$34:$D$64,A148)</f>
        <v>0</v>
      </c>
      <c r="J148" s="89"/>
      <c r="K148">
        <f>SUMIFS('Fourniture de Bureau'!$L$66:$L$96,'Fourniture de Bureau'!$D$66:$D$96,A148)</f>
        <v>0</v>
      </c>
      <c r="L148" s="89"/>
      <c r="M148">
        <f>SUMIFS('Fourniture de Bureau'!$L$98:$L$128,'Fourniture de Bureau'!$D$98:$D$128,A148)</f>
        <v>0</v>
      </c>
      <c r="N148" s="89"/>
      <c r="O148">
        <f>SUMIFS('Fourniture de Bureau'!$L$130:$L$160,'Fourniture de Bureau'!$D$130:$D$160,A148)</f>
        <v>0</v>
      </c>
      <c r="P148" s="89"/>
      <c r="Q148">
        <f>SUMIFS('Fourniture de Bureau'!$L$162:$L$192,'Fourniture de Bureau'!$D$162:$D$192,A148)</f>
        <v>0</v>
      </c>
      <c r="R148" s="89"/>
      <c r="S148">
        <f>SUMIFS('Fourniture de Bureau'!$L$194:$L$224,'Fourniture de Bureau'!$D$194:$D$224,A148)</f>
        <v>0</v>
      </c>
      <c r="T148" s="89"/>
      <c r="U148">
        <f>SUMIFS('Fourniture de Bureau'!$L$226:$L$256,'Fourniture de Bureau'!$D$226:$D$256,A148)</f>
        <v>0</v>
      </c>
      <c r="V148" s="89"/>
      <c r="W148">
        <f>SUMIFS('Fourniture de Bureau'!$L$258:$L$288,'Fourniture de Bureau'!$D$258:$D$288,A148)</f>
        <v>0</v>
      </c>
      <c r="X148" s="89"/>
      <c r="Y148">
        <f>SUMIFS('Fourniture de Bureau'!$L$290:$L$320,'Fourniture de Bureau'!$D$290:$D$320,A148)</f>
        <v>0</v>
      </c>
      <c r="Z148" s="89"/>
      <c r="AA148">
        <f>SUMIFS('Fourniture de Bureau'!$L$322:$L$352,'Fourniture de Bureau'!$D$322:$D$352,A148)</f>
        <v>0</v>
      </c>
      <c r="AB148" s="89"/>
      <c r="AC148">
        <f>SUMIFS('Fourniture de Bureau'!$L$356:$L$386,'Fourniture de Bureau'!$D$356:$D$386,A148)</f>
        <v>0</v>
      </c>
      <c r="AE148" s="95">
        <f t="shared" si="8"/>
        <v>0</v>
      </c>
      <c r="AH148" s="95">
        <f t="shared" si="9"/>
        <v>0</v>
      </c>
    </row>
    <row r="149" spans="1:34">
      <c r="A149" s="25">
        <f>'Liste '!A149</f>
        <v>0</v>
      </c>
      <c r="B149">
        <f>'Liste '!B149</f>
        <v>0</v>
      </c>
      <c r="C149">
        <f>'Liste '!C149</f>
        <v>0</v>
      </c>
      <c r="D149" s="14">
        <f>'Liste '!D149</f>
        <v>0</v>
      </c>
      <c r="E149" s="37">
        <f>'Liste '!E149</f>
        <v>0</v>
      </c>
      <c r="F149" s="99"/>
      <c r="G149">
        <f>SUMIFS('Fourniture de Bureau'!$L$2:$L$32,'Fourniture de Bureau'!$D$2:$D$32,A149)</f>
        <v>0</v>
      </c>
      <c r="I149">
        <f>SUMIFS('Fourniture de Bureau'!$L$34:$L$64,'Fourniture de Bureau'!$D$34:$D$64,A149)</f>
        <v>0</v>
      </c>
      <c r="J149" s="89"/>
      <c r="K149">
        <f>SUMIFS('Fourniture de Bureau'!$L$66:$L$96,'Fourniture de Bureau'!$D$66:$D$96,A149)</f>
        <v>0</v>
      </c>
      <c r="L149" s="89"/>
      <c r="M149">
        <f>SUMIFS('Fourniture de Bureau'!$L$98:$L$128,'Fourniture de Bureau'!$D$98:$D$128,A149)</f>
        <v>0</v>
      </c>
      <c r="N149" s="89"/>
      <c r="O149">
        <f>SUMIFS('Fourniture de Bureau'!$L$130:$L$160,'Fourniture de Bureau'!$D$130:$D$160,A149)</f>
        <v>0</v>
      </c>
      <c r="P149" s="89"/>
      <c r="Q149">
        <f>SUMIFS('Fourniture de Bureau'!$L$162:$L$192,'Fourniture de Bureau'!$D$162:$D$192,A149)</f>
        <v>0</v>
      </c>
      <c r="R149" s="89"/>
      <c r="S149">
        <f>SUMIFS('Fourniture de Bureau'!$L$194:$L$224,'Fourniture de Bureau'!$D$194:$D$224,A149)</f>
        <v>0</v>
      </c>
      <c r="T149" s="89"/>
      <c r="U149">
        <f>SUMIFS('Fourniture de Bureau'!$L$226:$L$256,'Fourniture de Bureau'!$D$226:$D$256,A149)</f>
        <v>0</v>
      </c>
      <c r="V149" s="89"/>
      <c r="W149">
        <f>SUMIFS('Fourniture de Bureau'!$L$258:$L$288,'Fourniture de Bureau'!$D$258:$D$288,A149)</f>
        <v>0</v>
      </c>
      <c r="X149" s="89"/>
      <c r="Y149">
        <f>SUMIFS('Fourniture de Bureau'!$L$290:$L$320,'Fourniture de Bureau'!$D$290:$D$320,A149)</f>
        <v>0</v>
      </c>
      <c r="Z149" s="89"/>
      <c r="AA149">
        <f>SUMIFS('Fourniture de Bureau'!$L$322:$L$352,'Fourniture de Bureau'!$D$322:$D$352,A149)</f>
        <v>0</v>
      </c>
      <c r="AB149" s="89"/>
      <c r="AC149">
        <f>SUMIFS('Fourniture de Bureau'!$L$356:$L$386,'Fourniture de Bureau'!$D$356:$D$386,A149)</f>
        <v>0</v>
      </c>
      <c r="AE149" s="95">
        <f t="shared" si="8"/>
        <v>0</v>
      </c>
      <c r="AH149" s="95">
        <f t="shared" si="9"/>
        <v>0</v>
      </c>
    </row>
    <row r="150" spans="1:34">
      <c r="A150" s="25">
        <f>'Liste '!A150</f>
        <v>0</v>
      </c>
      <c r="B150">
        <f>'Liste '!B150</f>
        <v>0</v>
      </c>
      <c r="C150">
        <f>'Liste '!C150</f>
        <v>0</v>
      </c>
      <c r="D150" s="14">
        <f>'Liste '!D150</f>
        <v>0</v>
      </c>
      <c r="E150" s="37">
        <f>'Liste '!E150</f>
        <v>0</v>
      </c>
      <c r="F150" s="99"/>
      <c r="G150">
        <f>SUMIFS('Fourniture de Bureau'!$L$2:$L$32,'Fourniture de Bureau'!$D$2:$D$32,A150)</f>
        <v>0</v>
      </c>
      <c r="I150">
        <f>SUMIFS('Fourniture de Bureau'!$L$34:$L$64,'Fourniture de Bureau'!$D$34:$D$64,A150)</f>
        <v>0</v>
      </c>
      <c r="J150" s="89"/>
      <c r="K150">
        <f>SUMIFS('Fourniture de Bureau'!$L$66:$L$96,'Fourniture de Bureau'!$D$66:$D$96,A150)</f>
        <v>0</v>
      </c>
      <c r="L150" s="89"/>
      <c r="M150">
        <f>SUMIFS('Fourniture de Bureau'!$L$98:$L$128,'Fourniture de Bureau'!$D$98:$D$128,A150)</f>
        <v>0</v>
      </c>
      <c r="N150" s="89"/>
      <c r="O150">
        <f>SUMIFS('Fourniture de Bureau'!$L$130:$L$160,'Fourniture de Bureau'!$D$130:$D$160,A150)</f>
        <v>0</v>
      </c>
      <c r="P150" s="89"/>
      <c r="Q150">
        <f>SUMIFS('Fourniture de Bureau'!$L$162:$L$192,'Fourniture de Bureau'!$D$162:$D$192,A150)</f>
        <v>0</v>
      </c>
      <c r="R150" s="89"/>
      <c r="S150">
        <f>SUMIFS('Fourniture de Bureau'!$L$194:$L$224,'Fourniture de Bureau'!$D$194:$D$224,A150)</f>
        <v>0</v>
      </c>
      <c r="T150" s="89"/>
      <c r="U150">
        <f>SUMIFS('Fourniture de Bureau'!$L$226:$L$256,'Fourniture de Bureau'!$D$226:$D$256,A150)</f>
        <v>0</v>
      </c>
      <c r="V150" s="89"/>
      <c r="W150">
        <f>SUMIFS('Fourniture de Bureau'!$L$258:$L$288,'Fourniture de Bureau'!$D$258:$D$288,A150)</f>
        <v>0</v>
      </c>
      <c r="X150" s="89"/>
      <c r="Y150">
        <f>SUMIFS('Fourniture de Bureau'!$L$290:$L$320,'Fourniture de Bureau'!$D$290:$D$320,A150)</f>
        <v>0</v>
      </c>
      <c r="Z150" s="89"/>
      <c r="AA150">
        <f>SUMIFS('Fourniture de Bureau'!$L$322:$L$352,'Fourniture de Bureau'!$D$322:$D$352,A150)</f>
        <v>0</v>
      </c>
      <c r="AB150" s="89"/>
      <c r="AC150">
        <f>SUMIFS('Fourniture de Bureau'!$L$356:$L$386,'Fourniture de Bureau'!$D$356:$D$386,A150)</f>
        <v>0</v>
      </c>
      <c r="AE150" s="95">
        <f t="shared" si="8"/>
        <v>0</v>
      </c>
      <c r="AH150" s="95">
        <f t="shared" si="9"/>
        <v>0</v>
      </c>
    </row>
    <row r="151" spans="1:34">
      <c r="A151" s="25">
        <f>'Liste '!A151</f>
        <v>0</v>
      </c>
      <c r="B151">
        <f>'Liste '!B151</f>
        <v>0</v>
      </c>
      <c r="C151">
        <f>'Liste '!C151</f>
        <v>0</v>
      </c>
      <c r="D151" s="14">
        <f>'Liste '!D151</f>
        <v>0</v>
      </c>
      <c r="E151" s="37">
        <f>'Liste '!E151</f>
        <v>0</v>
      </c>
      <c r="F151" s="99"/>
      <c r="G151">
        <f>SUMIFS('Fourniture de Bureau'!$L$2:$L$32,'Fourniture de Bureau'!$D$2:$D$32,A151)</f>
        <v>0</v>
      </c>
      <c r="I151">
        <f>SUMIFS('Fourniture de Bureau'!$L$34:$L$64,'Fourniture de Bureau'!$D$34:$D$64,A151)</f>
        <v>0</v>
      </c>
      <c r="J151" s="89"/>
      <c r="K151">
        <f>SUMIFS('Fourniture de Bureau'!$L$66:$L$96,'Fourniture de Bureau'!$D$66:$D$96,A151)</f>
        <v>0</v>
      </c>
      <c r="L151" s="89"/>
      <c r="M151">
        <f>SUMIFS('Fourniture de Bureau'!$L$98:$L$128,'Fourniture de Bureau'!$D$98:$D$128,A151)</f>
        <v>0</v>
      </c>
      <c r="N151" s="89"/>
      <c r="O151">
        <f>SUMIFS('Fourniture de Bureau'!$L$130:$L$160,'Fourniture de Bureau'!$D$130:$D$160,A151)</f>
        <v>0</v>
      </c>
      <c r="P151" s="89"/>
      <c r="Q151">
        <f>SUMIFS('Fourniture de Bureau'!$L$162:$L$192,'Fourniture de Bureau'!$D$162:$D$192,A151)</f>
        <v>0</v>
      </c>
      <c r="R151" s="89"/>
      <c r="S151">
        <f>SUMIFS('Fourniture de Bureau'!$L$194:$L$224,'Fourniture de Bureau'!$D$194:$D$224,A151)</f>
        <v>0</v>
      </c>
      <c r="T151" s="89"/>
      <c r="U151">
        <f>SUMIFS('Fourniture de Bureau'!$L$226:$L$256,'Fourniture de Bureau'!$D$226:$D$256,A151)</f>
        <v>0</v>
      </c>
      <c r="V151" s="89"/>
      <c r="W151">
        <f>SUMIFS('Fourniture de Bureau'!$L$258:$L$288,'Fourniture de Bureau'!$D$258:$D$288,A151)</f>
        <v>0</v>
      </c>
      <c r="X151" s="89"/>
      <c r="Y151">
        <f>SUMIFS('Fourniture de Bureau'!$L$290:$L$320,'Fourniture de Bureau'!$D$290:$D$320,A151)</f>
        <v>0</v>
      </c>
      <c r="Z151" s="89"/>
      <c r="AA151">
        <f>SUMIFS('Fourniture de Bureau'!$L$322:$L$352,'Fourniture de Bureau'!$D$322:$D$352,A151)</f>
        <v>0</v>
      </c>
      <c r="AB151" s="89"/>
      <c r="AC151">
        <f>SUMIFS('Fourniture de Bureau'!$L$356:$L$386,'Fourniture de Bureau'!$D$356:$D$386,A151)</f>
        <v>0</v>
      </c>
      <c r="AE151" s="95">
        <f t="shared" si="8"/>
        <v>0</v>
      </c>
      <c r="AH151" s="95">
        <f t="shared" si="9"/>
        <v>0</v>
      </c>
    </row>
    <row r="152" spans="1:34">
      <c r="A152" s="25">
        <f>'Liste '!A152</f>
        <v>0</v>
      </c>
      <c r="B152">
        <f>'Liste '!B152</f>
        <v>0</v>
      </c>
      <c r="C152">
        <f>'Liste '!C152</f>
        <v>0</v>
      </c>
      <c r="D152" s="14">
        <f>'Liste '!D152</f>
        <v>0</v>
      </c>
      <c r="E152" s="37">
        <f>'Liste '!E152</f>
        <v>0</v>
      </c>
      <c r="F152" s="99"/>
      <c r="G152">
        <f>SUMIFS('Fourniture de Bureau'!$L$2:$L$32,'Fourniture de Bureau'!$D$2:$D$32,A152)</f>
        <v>0</v>
      </c>
      <c r="I152">
        <f>SUMIFS('Fourniture de Bureau'!$L$34:$L$64,'Fourniture de Bureau'!$D$34:$D$64,A152)</f>
        <v>0</v>
      </c>
      <c r="J152" s="89"/>
      <c r="K152">
        <f>SUMIFS('Fourniture de Bureau'!$L$66:$L$96,'Fourniture de Bureau'!$D$66:$D$96,A152)</f>
        <v>0</v>
      </c>
      <c r="L152" s="89"/>
      <c r="M152">
        <f>SUMIFS('Fourniture de Bureau'!$L$98:$L$128,'Fourniture de Bureau'!$D$98:$D$128,A152)</f>
        <v>0</v>
      </c>
      <c r="N152" s="89"/>
      <c r="O152">
        <f>SUMIFS('Fourniture de Bureau'!$L$130:$L$160,'Fourniture de Bureau'!$D$130:$D$160,A152)</f>
        <v>0</v>
      </c>
      <c r="P152" s="89"/>
      <c r="Q152">
        <f>SUMIFS('Fourniture de Bureau'!$L$162:$L$192,'Fourniture de Bureau'!$D$162:$D$192,A152)</f>
        <v>0</v>
      </c>
      <c r="R152" s="89"/>
      <c r="S152">
        <f>SUMIFS('Fourniture de Bureau'!$L$194:$L$224,'Fourniture de Bureau'!$D$194:$D$224,A152)</f>
        <v>0</v>
      </c>
      <c r="T152" s="89"/>
      <c r="U152">
        <f>SUMIFS('Fourniture de Bureau'!$L$226:$L$256,'Fourniture de Bureau'!$D$226:$D$256,A152)</f>
        <v>0</v>
      </c>
      <c r="V152" s="89"/>
      <c r="W152">
        <f>SUMIFS('Fourniture de Bureau'!$L$258:$L$288,'Fourniture de Bureau'!$D$258:$D$288,A152)</f>
        <v>0</v>
      </c>
      <c r="X152" s="89"/>
      <c r="Y152">
        <f>SUMIFS('Fourniture de Bureau'!$L$290:$L$320,'Fourniture de Bureau'!$D$290:$D$320,A152)</f>
        <v>0</v>
      </c>
      <c r="Z152" s="89"/>
      <c r="AA152">
        <f>SUMIFS('Fourniture de Bureau'!$L$322:$L$352,'Fourniture de Bureau'!$D$322:$D$352,A152)</f>
        <v>0</v>
      </c>
      <c r="AB152" s="89"/>
      <c r="AC152">
        <f>SUMIFS('Fourniture de Bureau'!$L$356:$L$386,'Fourniture de Bureau'!$D$356:$D$386,A152)</f>
        <v>0</v>
      </c>
      <c r="AE152" s="95">
        <f t="shared" si="8"/>
        <v>0</v>
      </c>
      <c r="AH152" s="95">
        <f t="shared" si="9"/>
        <v>0</v>
      </c>
    </row>
    <row r="153" spans="1:34">
      <c r="A153" s="25">
        <f>'Liste '!A153</f>
        <v>0</v>
      </c>
      <c r="B153">
        <f>'Liste '!B153</f>
        <v>0</v>
      </c>
      <c r="C153">
        <f>'Liste '!C153</f>
        <v>0</v>
      </c>
      <c r="D153" s="14">
        <f>'Liste '!D153</f>
        <v>0</v>
      </c>
      <c r="E153" s="37">
        <f>'Liste '!E153</f>
        <v>0</v>
      </c>
      <c r="F153" s="99"/>
      <c r="G153">
        <f>SUMIFS('Fourniture de Bureau'!$L$2:$L$32,'Fourniture de Bureau'!$D$2:$D$32,A153)</f>
        <v>0</v>
      </c>
      <c r="I153">
        <f>SUMIFS('Fourniture de Bureau'!$L$34:$L$64,'Fourniture de Bureau'!$D$34:$D$64,A153)</f>
        <v>0</v>
      </c>
      <c r="J153" s="89"/>
      <c r="K153">
        <f>SUMIFS('Fourniture de Bureau'!$L$66:$L$96,'Fourniture de Bureau'!$D$66:$D$96,A153)</f>
        <v>0</v>
      </c>
      <c r="L153" s="89"/>
      <c r="M153">
        <f>SUMIFS('Fourniture de Bureau'!$L$98:$L$128,'Fourniture de Bureau'!$D$98:$D$128,A153)</f>
        <v>0</v>
      </c>
      <c r="N153" s="89"/>
      <c r="O153">
        <f>SUMIFS('Fourniture de Bureau'!$L$130:$L$160,'Fourniture de Bureau'!$D$130:$D$160,A153)</f>
        <v>0</v>
      </c>
      <c r="P153" s="89"/>
      <c r="Q153">
        <f>SUMIFS('Fourniture de Bureau'!$L$162:$L$192,'Fourniture de Bureau'!$D$162:$D$192,A153)</f>
        <v>0</v>
      </c>
      <c r="R153" s="89"/>
      <c r="S153">
        <f>SUMIFS('Fourniture de Bureau'!$L$194:$L$224,'Fourniture de Bureau'!$D$194:$D$224,A153)</f>
        <v>0</v>
      </c>
      <c r="T153" s="89"/>
      <c r="U153">
        <f>SUMIFS('Fourniture de Bureau'!$L$226:$L$256,'Fourniture de Bureau'!$D$226:$D$256,A153)</f>
        <v>0</v>
      </c>
      <c r="V153" s="89"/>
      <c r="W153">
        <f>SUMIFS('Fourniture de Bureau'!$L$258:$L$288,'Fourniture de Bureau'!$D$258:$D$288,A153)</f>
        <v>0</v>
      </c>
      <c r="X153" s="89"/>
      <c r="Y153">
        <f>SUMIFS('Fourniture de Bureau'!$L$290:$L$320,'Fourniture de Bureau'!$D$290:$D$320,A153)</f>
        <v>0</v>
      </c>
      <c r="Z153" s="89"/>
      <c r="AA153">
        <f>SUMIFS('Fourniture de Bureau'!$L$322:$L$352,'Fourniture de Bureau'!$D$322:$D$352,A153)</f>
        <v>0</v>
      </c>
      <c r="AB153" s="89"/>
      <c r="AC153">
        <f>SUMIFS('Fourniture de Bureau'!$L$356:$L$386,'Fourniture de Bureau'!$D$356:$D$386,A153)</f>
        <v>0</v>
      </c>
      <c r="AE153" s="95">
        <f t="shared" si="8"/>
        <v>0</v>
      </c>
      <c r="AH153" s="95">
        <f t="shared" si="9"/>
        <v>0</v>
      </c>
    </row>
    <row r="154" spans="1:34">
      <c r="A154" s="25">
        <f>'Liste '!A154</f>
        <v>0</v>
      </c>
      <c r="B154">
        <f>'Liste '!B154</f>
        <v>0</v>
      </c>
      <c r="C154">
        <f>'Liste '!C154</f>
        <v>0</v>
      </c>
      <c r="D154" s="14">
        <f>'Liste '!D154</f>
        <v>0</v>
      </c>
      <c r="E154" s="37">
        <f>'Liste '!E154</f>
        <v>0</v>
      </c>
      <c r="F154" s="99"/>
      <c r="G154">
        <f>SUMIFS('Fourniture de Bureau'!$L$2:$L$32,'Fourniture de Bureau'!$D$2:$D$32,A154)</f>
        <v>0</v>
      </c>
      <c r="I154">
        <f>SUMIFS('Fourniture de Bureau'!$L$34:$L$64,'Fourniture de Bureau'!$D$34:$D$64,A154)</f>
        <v>0</v>
      </c>
      <c r="J154" s="89"/>
      <c r="K154">
        <f>SUMIFS('Fourniture de Bureau'!$L$66:$L$96,'Fourniture de Bureau'!$D$66:$D$96,A154)</f>
        <v>0</v>
      </c>
      <c r="L154" s="89"/>
      <c r="M154">
        <f>SUMIFS('Fourniture de Bureau'!$L$98:$L$128,'Fourniture de Bureau'!$D$98:$D$128,A154)</f>
        <v>0</v>
      </c>
      <c r="N154" s="89"/>
      <c r="O154">
        <f>SUMIFS('Fourniture de Bureau'!$L$130:$L$160,'Fourniture de Bureau'!$D$130:$D$160,A154)</f>
        <v>0</v>
      </c>
      <c r="P154" s="89"/>
      <c r="Q154">
        <f>SUMIFS('Fourniture de Bureau'!$L$162:$L$192,'Fourniture de Bureau'!$D$162:$D$192,A154)</f>
        <v>0</v>
      </c>
      <c r="R154" s="89"/>
      <c r="S154">
        <f>SUMIFS('Fourniture de Bureau'!$L$194:$L$224,'Fourniture de Bureau'!$D$194:$D$224,A154)</f>
        <v>0</v>
      </c>
      <c r="T154" s="89"/>
      <c r="U154">
        <f>SUMIFS('Fourniture de Bureau'!$L$226:$L$256,'Fourniture de Bureau'!$D$226:$D$256,A154)</f>
        <v>0</v>
      </c>
      <c r="V154" s="89"/>
      <c r="W154">
        <f>SUMIFS('Fourniture de Bureau'!$L$258:$L$288,'Fourniture de Bureau'!$D$258:$D$288,A154)</f>
        <v>0</v>
      </c>
      <c r="X154" s="89"/>
      <c r="Y154">
        <f>SUMIFS('Fourniture de Bureau'!$L$290:$L$320,'Fourniture de Bureau'!$D$290:$D$320,A154)</f>
        <v>0</v>
      </c>
      <c r="Z154" s="89"/>
      <c r="AA154">
        <f>SUMIFS('Fourniture de Bureau'!$L$322:$L$352,'Fourniture de Bureau'!$D$322:$D$352,A154)</f>
        <v>0</v>
      </c>
      <c r="AB154" s="89"/>
      <c r="AC154">
        <f>SUMIFS('Fourniture de Bureau'!$L$356:$L$386,'Fourniture de Bureau'!$D$356:$D$386,A154)</f>
        <v>0</v>
      </c>
      <c r="AE154" s="95">
        <f t="shared" si="8"/>
        <v>0</v>
      </c>
      <c r="AH154" s="95">
        <f t="shared" si="9"/>
        <v>0</v>
      </c>
    </row>
    <row r="155" spans="1:34">
      <c r="A155" s="25">
        <f>'Liste '!A155</f>
        <v>0</v>
      </c>
      <c r="B155">
        <f>'Liste '!B155</f>
        <v>0</v>
      </c>
      <c r="C155">
        <f>'Liste '!C155</f>
        <v>0</v>
      </c>
      <c r="D155" s="14">
        <f>'Liste '!D155</f>
        <v>0</v>
      </c>
      <c r="E155" s="37">
        <f>'Liste '!E155</f>
        <v>0</v>
      </c>
      <c r="F155" s="99"/>
      <c r="G155">
        <f>SUMIFS('Fourniture de Bureau'!$L$2:$L$32,'Fourniture de Bureau'!$D$2:$D$32,A155)</f>
        <v>0</v>
      </c>
      <c r="I155">
        <f>SUMIFS('Fourniture de Bureau'!$L$34:$L$64,'Fourniture de Bureau'!$D$34:$D$64,A155)</f>
        <v>0</v>
      </c>
      <c r="J155" s="89"/>
      <c r="K155">
        <f>SUMIFS('Fourniture de Bureau'!$L$66:$L$96,'Fourniture de Bureau'!$D$66:$D$96,A155)</f>
        <v>0</v>
      </c>
      <c r="L155" s="89"/>
      <c r="M155">
        <f>SUMIFS('Fourniture de Bureau'!$L$98:$L$128,'Fourniture de Bureau'!$D$98:$D$128,A155)</f>
        <v>0</v>
      </c>
      <c r="N155" s="89"/>
      <c r="O155">
        <f>SUMIFS('Fourniture de Bureau'!$L$130:$L$160,'Fourniture de Bureau'!$D$130:$D$160,A155)</f>
        <v>0</v>
      </c>
      <c r="P155" s="89"/>
      <c r="Q155">
        <f>SUMIFS('Fourniture de Bureau'!$L$162:$L$192,'Fourniture de Bureau'!$D$162:$D$192,A155)</f>
        <v>0</v>
      </c>
      <c r="R155" s="89"/>
      <c r="S155">
        <f>SUMIFS('Fourniture de Bureau'!$L$194:$L$224,'Fourniture de Bureau'!$D$194:$D$224,A155)</f>
        <v>0</v>
      </c>
      <c r="T155" s="89"/>
      <c r="U155">
        <f>SUMIFS('Fourniture de Bureau'!$L$226:$L$256,'Fourniture de Bureau'!$D$226:$D$256,A155)</f>
        <v>0</v>
      </c>
      <c r="V155" s="89"/>
      <c r="W155">
        <f>SUMIFS('Fourniture de Bureau'!$L$258:$L$288,'Fourniture de Bureau'!$D$258:$D$288,A155)</f>
        <v>0</v>
      </c>
      <c r="X155" s="89"/>
      <c r="Y155">
        <f>SUMIFS('Fourniture de Bureau'!$L$290:$L$320,'Fourniture de Bureau'!$D$290:$D$320,A155)</f>
        <v>0</v>
      </c>
      <c r="Z155" s="89"/>
      <c r="AA155">
        <f>SUMIFS('Fourniture de Bureau'!$L$322:$L$352,'Fourniture de Bureau'!$D$322:$D$352,A155)</f>
        <v>0</v>
      </c>
      <c r="AB155" s="89"/>
      <c r="AC155">
        <f>SUMIFS('Fourniture de Bureau'!$L$356:$L$386,'Fourniture de Bureau'!$D$356:$D$386,A155)</f>
        <v>0</v>
      </c>
      <c r="AE155" s="95">
        <f t="shared" si="8"/>
        <v>0</v>
      </c>
      <c r="AH155" s="95">
        <f t="shared" si="9"/>
        <v>0</v>
      </c>
    </row>
    <row r="156" spans="1:34">
      <c r="A156" s="25">
        <f>'Liste '!A156</f>
        <v>0</v>
      </c>
      <c r="B156">
        <f>'Liste '!B156</f>
        <v>0</v>
      </c>
      <c r="C156">
        <f>'Liste '!C156</f>
        <v>0</v>
      </c>
      <c r="D156" s="14">
        <f>'Liste '!D156</f>
        <v>0</v>
      </c>
      <c r="E156" s="37">
        <f>'Liste '!E156</f>
        <v>0</v>
      </c>
      <c r="F156" s="99"/>
      <c r="G156">
        <f>SUMIFS('Fourniture de Bureau'!$L$2:$L$32,'Fourniture de Bureau'!$D$2:$D$32,A156)</f>
        <v>0</v>
      </c>
      <c r="I156">
        <f>SUMIFS('Fourniture de Bureau'!$L$34:$L$64,'Fourniture de Bureau'!$D$34:$D$64,A156)</f>
        <v>0</v>
      </c>
      <c r="J156" s="89"/>
      <c r="K156">
        <f>SUMIFS('Fourniture de Bureau'!$L$66:$L$96,'Fourniture de Bureau'!$D$66:$D$96,A156)</f>
        <v>0</v>
      </c>
      <c r="L156" s="89"/>
      <c r="M156">
        <f>SUMIFS('Fourniture de Bureau'!$L$98:$L$128,'Fourniture de Bureau'!$D$98:$D$128,A156)</f>
        <v>0</v>
      </c>
      <c r="N156" s="89"/>
      <c r="O156">
        <f>SUMIFS('Fourniture de Bureau'!$L$130:$L$160,'Fourniture de Bureau'!$D$130:$D$160,A156)</f>
        <v>0</v>
      </c>
      <c r="P156" s="89"/>
      <c r="Q156">
        <f>SUMIFS('Fourniture de Bureau'!$L$162:$L$192,'Fourniture de Bureau'!$D$162:$D$192,A156)</f>
        <v>0</v>
      </c>
      <c r="R156" s="89"/>
      <c r="S156">
        <f>SUMIFS('Fourniture de Bureau'!$L$194:$L$224,'Fourniture de Bureau'!$D$194:$D$224,A156)</f>
        <v>0</v>
      </c>
      <c r="T156" s="89"/>
      <c r="U156">
        <f>SUMIFS('Fourniture de Bureau'!$L$226:$L$256,'Fourniture de Bureau'!$D$226:$D$256,A156)</f>
        <v>0</v>
      </c>
      <c r="V156" s="89"/>
      <c r="W156">
        <f>SUMIFS('Fourniture de Bureau'!$L$258:$L$288,'Fourniture de Bureau'!$D$258:$D$288,A156)</f>
        <v>0</v>
      </c>
      <c r="X156" s="89"/>
      <c r="Y156">
        <f>SUMIFS('Fourniture de Bureau'!$L$290:$L$320,'Fourniture de Bureau'!$D$290:$D$320,A156)</f>
        <v>0</v>
      </c>
      <c r="Z156" s="89"/>
      <c r="AA156">
        <f>SUMIFS('Fourniture de Bureau'!$L$322:$L$352,'Fourniture de Bureau'!$D$322:$D$352,A156)</f>
        <v>0</v>
      </c>
      <c r="AB156" s="89"/>
      <c r="AC156">
        <f>SUMIFS('Fourniture de Bureau'!$L$356:$L$386,'Fourniture de Bureau'!$D$356:$D$386,A156)</f>
        <v>0</v>
      </c>
      <c r="AE156" s="95">
        <f t="shared" si="8"/>
        <v>0</v>
      </c>
      <c r="AH156" s="95">
        <f t="shared" si="9"/>
        <v>0</v>
      </c>
    </row>
    <row r="157" spans="1:34">
      <c r="A157" s="25">
        <f>'Liste '!A157</f>
        <v>0</v>
      </c>
      <c r="B157">
        <f>'Liste '!B157</f>
        <v>0</v>
      </c>
      <c r="C157">
        <f>'Liste '!C157</f>
        <v>0</v>
      </c>
      <c r="D157" s="14">
        <f>'Liste '!D157</f>
        <v>0</v>
      </c>
      <c r="E157" s="37">
        <f>'Liste '!E157</f>
        <v>0</v>
      </c>
      <c r="F157" s="99"/>
      <c r="G157">
        <f>SUMIFS('Fourniture de Bureau'!$L$2:$L$32,'Fourniture de Bureau'!$D$2:$D$32,A157)</f>
        <v>0</v>
      </c>
      <c r="I157">
        <f>SUMIFS('Fourniture de Bureau'!$L$34:$L$64,'Fourniture de Bureau'!$D$34:$D$64,A157)</f>
        <v>0</v>
      </c>
      <c r="J157" s="89"/>
      <c r="K157">
        <f>SUMIFS('Fourniture de Bureau'!$L$66:$L$96,'Fourniture de Bureau'!$D$66:$D$96,A157)</f>
        <v>0</v>
      </c>
      <c r="L157" s="89"/>
      <c r="M157">
        <f>SUMIFS('Fourniture de Bureau'!$L$98:$L$128,'Fourniture de Bureau'!$D$98:$D$128,A157)</f>
        <v>0</v>
      </c>
      <c r="N157" s="89"/>
      <c r="O157">
        <f>SUMIFS('Fourniture de Bureau'!$L$130:$L$160,'Fourniture de Bureau'!$D$130:$D$160,A157)</f>
        <v>0</v>
      </c>
      <c r="P157" s="89"/>
      <c r="Q157">
        <f>SUMIFS('Fourniture de Bureau'!$L$162:$L$192,'Fourniture de Bureau'!$D$162:$D$192,A157)</f>
        <v>0</v>
      </c>
      <c r="R157" s="89"/>
      <c r="S157">
        <f>SUMIFS('Fourniture de Bureau'!$L$194:$L$224,'Fourniture de Bureau'!$D$194:$D$224,A157)</f>
        <v>0</v>
      </c>
      <c r="T157" s="89"/>
      <c r="U157">
        <f>SUMIFS('Fourniture de Bureau'!$L$226:$L$256,'Fourniture de Bureau'!$D$226:$D$256,A157)</f>
        <v>0</v>
      </c>
      <c r="V157" s="89"/>
      <c r="W157">
        <f>SUMIFS('Fourniture de Bureau'!$L$258:$L$288,'Fourniture de Bureau'!$D$258:$D$288,A157)</f>
        <v>0</v>
      </c>
      <c r="X157" s="89"/>
      <c r="Y157">
        <f>SUMIFS('Fourniture de Bureau'!$L$290:$L$320,'Fourniture de Bureau'!$D$290:$D$320,A157)</f>
        <v>0</v>
      </c>
      <c r="Z157" s="89"/>
      <c r="AA157">
        <f>SUMIFS('Fourniture de Bureau'!$L$322:$L$352,'Fourniture de Bureau'!$D$322:$D$352,A157)</f>
        <v>0</v>
      </c>
      <c r="AB157" s="89"/>
      <c r="AC157">
        <f>SUMIFS('Fourniture de Bureau'!$L$356:$L$386,'Fourniture de Bureau'!$D$356:$D$386,A157)</f>
        <v>0</v>
      </c>
      <c r="AE157" s="95">
        <f t="shared" si="8"/>
        <v>0</v>
      </c>
      <c r="AH157" s="95">
        <f t="shared" si="9"/>
        <v>0</v>
      </c>
    </row>
    <row r="158" spans="1:34">
      <c r="A158" s="25">
        <f>'Liste '!A158</f>
        <v>0</v>
      </c>
      <c r="B158">
        <f>'Liste '!B158</f>
        <v>0</v>
      </c>
      <c r="C158">
        <f>'Liste '!C158</f>
        <v>0</v>
      </c>
      <c r="D158" s="14">
        <f>'Liste '!D158</f>
        <v>0</v>
      </c>
      <c r="E158" s="37">
        <f>'Liste '!E158</f>
        <v>0</v>
      </c>
      <c r="F158" s="99"/>
      <c r="G158">
        <f>SUMIFS('Fourniture de Bureau'!$L$2:$L$32,'Fourniture de Bureau'!$D$2:$D$32,A158)</f>
        <v>0</v>
      </c>
      <c r="I158">
        <f>SUMIFS('Fourniture de Bureau'!$L$34:$L$64,'Fourniture de Bureau'!$D$34:$D$64,A158)</f>
        <v>0</v>
      </c>
      <c r="J158" s="89"/>
      <c r="K158">
        <f>SUMIFS('Fourniture de Bureau'!$L$66:$L$96,'Fourniture de Bureau'!$D$66:$D$96,A158)</f>
        <v>0</v>
      </c>
      <c r="L158" s="89"/>
      <c r="M158">
        <f>SUMIFS('Fourniture de Bureau'!$L$98:$L$128,'Fourniture de Bureau'!$D$98:$D$128,A158)</f>
        <v>0</v>
      </c>
      <c r="N158" s="89"/>
      <c r="O158">
        <f>SUMIFS('Fourniture de Bureau'!$L$130:$L$160,'Fourniture de Bureau'!$D$130:$D$160,A158)</f>
        <v>0</v>
      </c>
      <c r="P158" s="89"/>
      <c r="Q158">
        <f>SUMIFS('Fourniture de Bureau'!$L$162:$L$192,'Fourniture de Bureau'!$D$162:$D$192,A158)</f>
        <v>0</v>
      </c>
      <c r="R158" s="89"/>
      <c r="S158">
        <f>SUMIFS('Fourniture de Bureau'!$L$194:$L$224,'Fourniture de Bureau'!$D$194:$D$224,A158)</f>
        <v>0</v>
      </c>
      <c r="T158" s="89"/>
      <c r="U158">
        <f>SUMIFS('Fourniture de Bureau'!$L$226:$L$256,'Fourniture de Bureau'!$D$226:$D$256,A158)</f>
        <v>0</v>
      </c>
      <c r="V158" s="89"/>
      <c r="W158">
        <f>SUMIFS('Fourniture de Bureau'!$L$258:$L$288,'Fourniture de Bureau'!$D$258:$D$288,A158)</f>
        <v>0</v>
      </c>
      <c r="X158" s="89"/>
      <c r="Y158">
        <f>SUMIFS('Fourniture de Bureau'!$L$290:$L$320,'Fourniture de Bureau'!$D$290:$D$320,A158)</f>
        <v>0</v>
      </c>
      <c r="Z158" s="89"/>
      <c r="AA158">
        <f>SUMIFS('Fourniture de Bureau'!$L$322:$L$352,'Fourniture de Bureau'!$D$322:$D$352,A158)</f>
        <v>0</v>
      </c>
      <c r="AB158" s="89"/>
      <c r="AC158">
        <f>SUMIFS('Fourniture de Bureau'!$L$356:$L$386,'Fourniture de Bureau'!$D$356:$D$386,A158)</f>
        <v>0</v>
      </c>
      <c r="AE158" s="95">
        <f t="shared" si="8"/>
        <v>0</v>
      </c>
      <c r="AH158" s="95">
        <f t="shared" si="9"/>
        <v>0</v>
      </c>
    </row>
    <row r="159" spans="1:34">
      <c r="A159" s="25">
        <f>'Liste '!A159</f>
        <v>0</v>
      </c>
      <c r="B159">
        <f>'Liste '!B159</f>
        <v>0</v>
      </c>
      <c r="C159">
        <f>'Liste '!C159</f>
        <v>0</v>
      </c>
      <c r="D159" s="14">
        <f>'Liste '!D159</f>
        <v>0</v>
      </c>
      <c r="E159" s="37">
        <f>'Liste '!E159</f>
        <v>0</v>
      </c>
      <c r="F159" s="99"/>
      <c r="G159">
        <f>SUMIFS('Fourniture de Bureau'!$L$2:$L$32,'Fourniture de Bureau'!$D$2:$D$32,A159)</f>
        <v>0</v>
      </c>
      <c r="I159">
        <f>SUMIFS('Fourniture de Bureau'!$L$34:$L$64,'Fourniture de Bureau'!$D$34:$D$64,A159)</f>
        <v>0</v>
      </c>
      <c r="J159" s="89"/>
      <c r="K159">
        <f>SUMIFS('Fourniture de Bureau'!$L$66:$L$96,'Fourniture de Bureau'!$D$66:$D$96,A159)</f>
        <v>0</v>
      </c>
      <c r="L159" s="89"/>
      <c r="M159">
        <f>SUMIFS('Fourniture de Bureau'!$L$98:$L$128,'Fourniture de Bureau'!$D$98:$D$128,A159)</f>
        <v>0</v>
      </c>
      <c r="N159" s="89"/>
      <c r="O159">
        <f>SUMIFS('Fourniture de Bureau'!$L$130:$L$160,'Fourniture de Bureau'!$D$130:$D$160,A159)</f>
        <v>0</v>
      </c>
      <c r="P159" s="89"/>
      <c r="Q159">
        <f>SUMIFS('Fourniture de Bureau'!$L$162:$L$192,'Fourniture de Bureau'!$D$162:$D$192,A159)</f>
        <v>0</v>
      </c>
      <c r="R159" s="89"/>
      <c r="S159">
        <f>SUMIFS('Fourniture de Bureau'!$L$194:$L$224,'Fourniture de Bureau'!$D$194:$D$224,A159)</f>
        <v>0</v>
      </c>
      <c r="T159" s="89"/>
      <c r="U159">
        <f>SUMIFS('Fourniture de Bureau'!$L$226:$L$256,'Fourniture de Bureau'!$D$226:$D$256,A159)</f>
        <v>0</v>
      </c>
      <c r="V159" s="89"/>
      <c r="W159">
        <f>SUMIFS('Fourniture de Bureau'!$L$258:$L$288,'Fourniture de Bureau'!$D$258:$D$288,A159)</f>
        <v>0</v>
      </c>
      <c r="X159" s="89"/>
      <c r="Y159">
        <f>SUMIFS('Fourniture de Bureau'!$L$290:$L$320,'Fourniture de Bureau'!$D$290:$D$320,A159)</f>
        <v>0</v>
      </c>
      <c r="Z159" s="89"/>
      <c r="AA159">
        <f>SUMIFS('Fourniture de Bureau'!$L$322:$L$352,'Fourniture de Bureau'!$D$322:$D$352,A159)</f>
        <v>0</v>
      </c>
      <c r="AB159" s="89"/>
      <c r="AC159">
        <f>SUMIFS('Fourniture de Bureau'!$L$356:$L$386,'Fourniture de Bureau'!$D$356:$D$386,A159)</f>
        <v>0</v>
      </c>
      <c r="AE159" s="95">
        <f t="shared" si="8"/>
        <v>0</v>
      </c>
      <c r="AH159" s="95">
        <f t="shared" si="9"/>
        <v>0</v>
      </c>
    </row>
    <row r="160" spans="1:34">
      <c r="A160" s="25">
        <f>'Liste '!A160</f>
        <v>0</v>
      </c>
      <c r="B160">
        <f>'Liste '!B160</f>
        <v>0</v>
      </c>
      <c r="C160">
        <f>'Liste '!C160</f>
        <v>0</v>
      </c>
      <c r="D160" s="14">
        <f>'Liste '!D160</f>
        <v>0</v>
      </c>
      <c r="E160" s="37">
        <f>'Liste '!E160</f>
        <v>0</v>
      </c>
      <c r="F160" s="99"/>
      <c r="G160">
        <f>SUMIFS('Fourniture de Bureau'!$L$2:$L$32,'Fourniture de Bureau'!$D$2:$D$32,A160)</f>
        <v>0</v>
      </c>
      <c r="I160">
        <f>SUMIFS('Fourniture de Bureau'!$L$34:$L$64,'Fourniture de Bureau'!$D$34:$D$64,A160)</f>
        <v>0</v>
      </c>
      <c r="J160" s="89"/>
      <c r="K160">
        <f>SUMIFS('Fourniture de Bureau'!$L$66:$L$96,'Fourniture de Bureau'!$D$66:$D$96,A160)</f>
        <v>0</v>
      </c>
      <c r="L160" s="89"/>
      <c r="M160">
        <f>SUMIFS('Fourniture de Bureau'!$L$98:$L$128,'Fourniture de Bureau'!$D$98:$D$128,A160)</f>
        <v>0</v>
      </c>
      <c r="N160" s="89"/>
      <c r="O160">
        <f>SUMIFS('Fourniture de Bureau'!$L$130:$L$160,'Fourniture de Bureau'!$D$130:$D$160,A160)</f>
        <v>0</v>
      </c>
      <c r="P160" s="89"/>
      <c r="Q160">
        <f>SUMIFS('Fourniture de Bureau'!$L$162:$L$192,'Fourniture de Bureau'!$D$162:$D$192,A160)</f>
        <v>0</v>
      </c>
      <c r="R160" s="89"/>
      <c r="S160">
        <f>SUMIFS('Fourniture de Bureau'!$L$194:$L$224,'Fourniture de Bureau'!$D$194:$D$224,A160)</f>
        <v>0</v>
      </c>
      <c r="T160" s="89"/>
      <c r="U160">
        <f>SUMIFS('Fourniture de Bureau'!$L$226:$L$256,'Fourniture de Bureau'!$D$226:$D$256,A160)</f>
        <v>0</v>
      </c>
      <c r="V160" s="89"/>
      <c r="W160">
        <f>SUMIFS('Fourniture de Bureau'!$L$258:$L$288,'Fourniture de Bureau'!$D$258:$D$288,A160)</f>
        <v>0</v>
      </c>
      <c r="X160" s="89"/>
      <c r="Y160">
        <f>SUMIFS('Fourniture de Bureau'!$L$290:$L$320,'Fourniture de Bureau'!$D$290:$D$320,A160)</f>
        <v>0</v>
      </c>
      <c r="Z160" s="89"/>
      <c r="AA160">
        <f>SUMIFS('Fourniture de Bureau'!$L$322:$L$352,'Fourniture de Bureau'!$D$322:$D$352,A160)</f>
        <v>0</v>
      </c>
      <c r="AB160" s="89"/>
      <c r="AC160">
        <f>SUMIFS('Fourniture de Bureau'!$L$356:$L$386,'Fourniture de Bureau'!$D$356:$D$386,A160)</f>
        <v>0</v>
      </c>
      <c r="AE160" s="95">
        <f t="shared" si="8"/>
        <v>0</v>
      </c>
      <c r="AH160" s="95">
        <f t="shared" si="9"/>
        <v>0</v>
      </c>
    </row>
    <row r="161" spans="1:34">
      <c r="A161" s="25">
        <f>'Liste '!A161</f>
        <v>0</v>
      </c>
      <c r="B161">
        <f>'Liste '!B161</f>
        <v>0</v>
      </c>
      <c r="C161">
        <f>'Liste '!C161</f>
        <v>0</v>
      </c>
      <c r="D161" s="14">
        <f>'Liste '!D161</f>
        <v>0</v>
      </c>
      <c r="E161" s="37">
        <f>'Liste '!E161</f>
        <v>0</v>
      </c>
      <c r="F161" s="99"/>
      <c r="G161">
        <f>SUMIFS('Fourniture de Bureau'!$L$2:$L$32,'Fourniture de Bureau'!$D$2:$D$32,A161)</f>
        <v>0</v>
      </c>
      <c r="I161">
        <f>SUMIFS('Fourniture de Bureau'!$L$34:$L$64,'Fourniture de Bureau'!$D$34:$D$64,A161)</f>
        <v>0</v>
      </c>
      <c r="J161" s="89"/>
      <c r="K161">
        <f>SUMIFS('Fourniture de Bureau'!$L$66:$L$96,'Fourniture de Bureau'!$D$66:$D$96,A161)</f>
        <v>0</v>
      </c>
      <c r="L161" s="89"/>
      <c r="M161">
        <f>SUMIFS('Fourniture de Bureau'!$L$98:$L$128,'Fourniture de Bureau'!$D$98:$D$128,A161)</f>
        <v>0</v>
      </c>
      <c r="N161" s="89"/>
      <c r="O161">
        <f>SUMIFS('Fourniture de Bureau'!$L$130:$L$160,'Fourniture de Bureau'!$D$130:$D$160,A161)</f>
        <v>0</v>
      </c>
      <c r="P161" s="89"/>
      <c r="Q161">
        <f>SUMIFS('Fourniture de Bureau'!$L$162:$L$192,'Fourniture de Bureau'!$D$162:$D$192,A161)</f>
        <v>0</v>
      </c>
      <c r="R161" s="89"/>
      <c r="S161">
        <f>SUMIFS('Fourniture de Bureau'!$L$194:$L$224,'Fourniture de Bureau'!$D$194:$D$224,A161)</f>
        <v>0</v>
      </c>
      <c r="T161" s="89"/>
      <c r="U161">
        <f>SUMIFS('Fourniture de Bureau'!$L$226:$L$256,'Fourniture de Bureau'!$D$226:$D$256,A161)</f>
        <v>0</v>
      </c>
      <c r="V161" s="89"/>
      <c r="W161">
        <f>SUMIFS('Fourniture de Bureau'!$L$258:$L$288,'Fourniture de Bureau'!$D$258:$D$288,A161)</f>
        <v>0</v>
      </c>
      <c r="X161" s="89"/>
      <c r="Y161">
        <f>SUMIFS('Fourniture de Bureau'!$L$290:$L$320,'Fourniture de Bureau'!$D$290:$D$320,A161)</f>
        <v>0</v>
      </c>
      <c r="Z161" s="89"/>
      <c r="AA161">
        <f>SUMIFS('Fourniture de Bureau'!$L$322:$L$352,'Fourniture de Bureau'!$D$322:$D$352,A161)</f>
        <v>0</v>
      </c>
      <c r="AB161" s="89"/>
      <c r="AC161">
        <f>SUMIFS('Fourniture de Bureau'!$L$356:$L$386,'Fourniture de Bureau'!$D$356:$D$386,A161)</f>
        <v>0</v>
      </c>
      <c r="AE161" s="95">
        <f t="shared" si="8"/>
        <v>0</v>
      </c>
      <c r="AH161" s="95">
        <f t="shared" si="9"/>
        <v>0</v>
      </c>
    </row>
    <row r="162" spans="1:34">
      <c r="A162" s="25">
        <f>'Liste '!A162</f>
        <v>0</v>
      </c>
      <c r="B162">
        <f>'Liste '!B162</f>
        <v>0</v>
      </c>
      <c r="C162">
        <f>'Liste '!C162</f>
        <v>0</v>
      </c>
      <c r="D162" s="14">
        <f>'Liste '!D162</f>
        <v>0</v>
      </c>
      <c r="E162" s="37">
        <f>'Liste '!E162</f>
        <v>0</v>
      </c>
      <c r="F162" s="99"/>
      <c r="G162">
        <f>SUMIFS('Fourniture de Bureau'!$L$2:$L$32,'Fourniture de Bureau'!$D$2:$D$32,A162)</f>
        <v>0</v>
      </c>
      <c r="I162">
        <f>SUMIFS('Fourniture de Bureau'!$L$34:$L$64,'Fourniture de Bureau'!$D$34:$D$64,A162)</f>
        <v>0</v>
      </c>
      <c r="J162" s="89"/>
      <c r="K162">
        <f>SUMIFS('Fourniture de Bureau'!$L$66:$L$96,'Fourniture de Bureau'!$D$66:$D$96,A162)</f>
        <v>0</v>
      </c>
      <c r="L162" s="89"/>
      <c r="M162">
        <f>SUMIFS('Fourniture de Bureau'!$L$98:$L$128,'Fourniture de Bureau'!$D$98:$D$128,A162)</f>
        <v>0</v>
      </c>
      <c r="N162" s="89"/>
      <c r="O162">
        <f>SUMIFS('Fourniture de Bureau'!$L$130:$L$160,'Fourniture de Bureau'!$D$130:$D$160,A162)</f>
        <v>0</v>
      </c>
      <c r="P162" s="89"/>
      <c r="Q162">
        <f>SUMIFS('Fourniture de Bureau'!$L$162:$L$192,'Fourniture de Bureau'!$D$162:$D$192,A162)</f>
        <v>0</v>
      </c>
      <c r="R162" s="89"/>
      <c r="S162">
        <f>SUMIFS('Fourniture de Bureau'!$L$194:$L$224,'Fourniture de Bureau'!$D$194:$D$224,A162)</f>
        <v>0</v>
      </c>
      <c r="T162" s="89"/>
      <c r="U162">
        <f>SUMIFS('Fourniture de Bureau'!$L$226:$L$256,'Fourniture de Bureau'!$D$226:$D$256,A162)</f>
        <v>0</v>
      </c>
      <c r="V162" s="89"/>
      <c r="W162">
        <f>SUMIFS('Fourniture de Bureau'!$L$258:$L$288,'Fourniture de Bureau'!$D$258:$D$288,A162)</f>
        <v>0</v>
      </c>
      <c r="X162" s="89"/>
      <c r="Y162">
        <f>SUMIFS('Fourniture de Bureau'!$L$290:$L$320,'Fourniture de Bureau'!$D$290:$D$320,A162)</f>
        <v>0</v>
      </c>
      <c r="Z162" s="89"/>
      <c r="AA162">
        <f>SUMIFS('Fourniture de Bureau'!$L$322:$L$352,'Fourniture de Bureau'!$D$322:$D$352,A162)</f>
        <v>0</v>
      </c>
      <c r="AB162" s="89"/>
      <c r="AC162">
        <f>SUMIFS('Fourniture de Bureau'!$L$356:$L$386,'Fourniture de Bureau'!$D$356:$D$386,A162)</f>
        <v>0</v>
      </c>
      <c r="AE162" s="95">
        <f t="shared" ref="AE162:AE193" si="10">F162+((G162+I162+K162+M162+O162+Q162+S162+U162+W162+Y162+AA162+AC162)-(H162+J162+L162+N162+P162+R162+T162+V162+X162+Z162+AB162+AD162))</f>
        <v>0</v>
      </c>
      <c r="AH162" s="95">
        <f t="shared" ref="AH162:AH193" si="11">(AF162-AG162)-AE162</f>
        <v>0</v>
      </c>
    </row>
    <row r="163" spans="1:34">
      <c r="A163" s="25">
        <f>'Liste '!A163</f>
        <v>0</v>
      </c>
      <c r="B163">
        <f>'Liste '!B163</f>
        <v>0</v>
      </c>
      <c r="C163">
        <f>'Liste '!C163</f>
        <v>0</v>
      </c>
      <c r="D163" s="14">
        <f>'Liste '!D163</f>
        <v>0</v>
      </c>
      <c r="E163" s="37">
        <f>'Liste '!E163</f>
        <v>0</v>
      </c>
      <c r="F163" s="99"/>
      <c r="G163">
        <f>SUMIFS('Fourniture de Bureau'!$L$2:$L$32,'Fourniture de Bureau'!$D$2:$D$32,A163)</f>
        <v>0</v>
      </c>
      <c r="I163">
        <f>SUMIFS('Fourniture de Bureau'!$L$34:$L$64,'Fourniture de Bureau'!$D$34:$D$64,A163)</f>
        <v>0</v>
      </c>
      <c r="J163" s="89"/>
      <c r="K163">
        <f>SUMIFS('Fourniture de Bureau'!$L$66:$L$96,'Fourniture de Bureau'!$D$66:$D$96,A163)</f>
        <v>0</v>
      </c>
      <c r="L163" s="89"/>
      <c r="M163">
        <f>SUMIFS('Fourniture de Bureau'!$L$98:$L$128,'Fourniture de Bureau'!$D$98:$D$128,A163)</f>
        <v>0</v>
      </c>
      <c r="N163" s="89"/>
      <c r="O163">
        <f>SUMIFS('Fourniture de Bureau'!$L$130:$L$160,'Fourniture de Bureau'!$D$130:$D$160,A163)</f>
        <v>0</v>
      </c>
      <c r="P163" s="89"/>
      <c r="Q163">
        <f>SUMIFS('Fourniture de Bureau'!$L$162:$L$192,'Fourniture de Bureau'!$D$162:$D$192,A163)</f>
        <v>0</v>
      </c>
      <c r="R163" s="89"/>
      <c r="S163">
        <f>SUMIFS('Fourniture de Bureau'!$L$194:$L$224,'Fourniture de Bureau'!$D$194:$D$224,A163)</f>
        <v>0</v>
      </c>
      <c r="T163" s="89"/>
      <c r="U163">
        <f>SUMIFS('Fourniture de Bureau'!$L$226:$L$256,'Fourniture de Bureau'!$D$226:$D$256,A163)</f>
        <v>0</v>
      </c>
      <c r="V163" s="89"/>
      <c r="W163">
        <f>SUMIFS('Fourniture de Bureau'!$L$258:$L$288,'Fourniture de Bureau'!$D$258:$D$288,A163)</f>
        <v>0</v>
      </c>
      <c r="X163" s="89"/>
      <c r="Y163">
        <f>SUMIFS('Fourniture de Bureau'!$L$290:$L$320,'Fourniture de Bureau'!$D$290:$D$320,A163)</f>
        <v>0</v>
      </c>
      <c r="Z163" s="89"/>
      <c r="AA163">
        <f>SUMIFS('Fourniture de Bureau'!$L$322:$L$352,'Fourniture de Bureau'!$D$322:$D$352,A163)</f>
        <v>0</v>
      </c>
      <c r="AB163" s="89"/>
      <c r="AC163">
        <f>SUMIFS('Fourniture de Bureau'!$L$356:$L$386,'Fourniture de Bureau'!$D$356:$D$386,A163)</f>
        <v>0</v>
      </c>
      <c r="AE163" s="95">
        <f t="shared" si="10"/>
        <v>0</v>
      </c>
      <c r="AH163" s="95">
        <f t="shared" si="11"/>
        <v>0</v>
      </c>
    </row>
    <row r="164" spans="1:34">
      <c r="A164" s="25">
        <f>'Liste '!A164</f>
        <v>0</v>
      </c>
      <c r="B164">
        <f>'Liste '!B164</f>
        <v>0</v>
      </c>
      <c r="C164">
        <f>'Liste '!C164</f>
        <v>0</v>
      </c>
      <c r="D164" s="14">
        <f>'Liste '!D164</f>
        <v>0</v>
      </c>
      <c r="E164" s="37">
        <f>'Liste '!E164</f>
        <v>0</v>
      </c>
      <c r="F164" s="99"/>
      <c r="G164">
        <f>SUMIFS('Fourniture de Bureau'!$L$2:$L$32,'Fourniture de Bureau'!$D$2:$D$32,A164)</f>
        <v>0</v>
      </c>
      <c r="I164">
        <f>SUMIFS('Fourniture de Bureau'!$L$34:$L$64,'Fourniture de Bureau'!$D$34:$D$64,A164)</f>
        <v>0</v>
      </c>
      <c r="J164" s="89"/>
      <c r="K164">
        <f>SUMIFS('Fourniture de Bureau'!$L$66:$L$96,'Fourniture de Bureau'!$D$66:$D$96,A164)</f>
        <v>0</v>
      </c>
      <c r="L164" s="89"/>
      <c r="M164">
        <f>SUMIFS('Fourniture de Bureau'!$L$98:$L$128,'Fourniture de Bureau'!$D$98:$D$128,A164)</f>
        <v>0</v>
      </c>
      <c r="N164" s="89"/>
      <c r="O164">
        <f>SUMIFS('Fourniture de Bureau'!$L$130:$L$160,'Fourniture de Bureau'!$D$130:$D$160,A164)</f>
        <v>0</v>
      </c>
      <c r="P164" s="89"/>
      <c r="Q164">
        <f>SUMIFS('Fourniture de Bureau'!$L$162:$L$192,'Fourniture de Bureau'!$D$162:$D$192,A164)</f>
        <v>0</v>
      </c>
      <c r="R164" s="89"/>
      <c r="S164">
        <f>SUMIFS('Fourniture de Bureau'!$L$194:$L$224,'Fourniture de Bureau'!$D$194:$D$224,A164)</f>
        <v>0</v>
      </c>
      <c r="T164" s="89"/>
      <c r="U164">
        <f>SUMIFS('Fourniture de Bureau'!$L$226:$L$256,'Fourniture de Bureau'!$D$226:$D$256,A164)</f>
        <v>0</v>
      </c>
      <c r="V164" s="89"/>
      <c r="W164">
        <f>SUMIFS('Fourniture de Bureau'!$L$258:$L$288,'Fourniture de Bureau'!$D$258:$D$288,A164)</f>
        <v>0</v>
      </c>
      <c r="X164" s="89"/>
      <c r="Y164">
        <f>SUMIFS('Fourniture de Bureau'!$L$290:$L$320,'Fourniture de Bureau'!$D$290:$D$320,A164)</f>
        <v>0</v>
      </c>
      <c r="Z164" s="89"/>
      <c r="AA164">
        <f>SUMIFS('Fourniture de Bureau'!$L$322:$L$352,'Fourniture de Bureau'!$D$322:$D$352,A164)</f>
        <v>0</v>
      </c>
      <c r="AB164" s="89"/>
      <c r="AC164">
        <f>SUMIFS('Fourniture de Bureau'!$L$356:$L$386,'Fourniture de Bureau'!$D$356:$D$386,A164)</f>
        <v>0</v>
      </c>
      <c r="AE164" s="95">
        <f t="shared" si="10"/>
        <v>0</v>
      </c>
      <c r="AH164" s="95">
        <f t="shared" si="11"/>
        <v>0</v>
      </c>
    </row>
    <row r="165" spans="1:34">
      <c r="A165" s="25">
        <f>'Liste '!A165</f>
        <v>0</v>
      </c>
      <c r="B165">
        <f>'Liste '!B165</f>
        <v>0</v>
      </c>
      <c r="C165">
        <f>'Liste '!C165</f>
        <v>0</v>
      </c>
      <c r="D165" s="14">
        <f>'Liste '!D165</f>
        <v>0</v>
      </c>
      <c r="E165" s="37">
        <f>'Liste '!E165</f>
        <v>0</v>
      </c>
      <c r="F165" s="99"/>
      <c r="G165">
        <f>SUMIFS('Fourniture de Bureau'!$L$2:$L$32,'Fourniture de Bureau'!$D$2:$D$32,A165)</f>
        <v>0</v>
      </c>
      <c r="I165">
        <f>SUMIFS('Fourniture de Bureau'!$L$34:$L$64,'Fourniture de Bureau'!$D$34:$D$64,A165)</f>
        <v>0</v>
      </c>
      <c r="J165" s="89"/>
      <c r="K165">
        <f>SUMIFS('Fourniture de Bureau'!$L$66:$L$96,'Fourniture de Bureau'!$D$66:$D$96,A165)</f>
        <v>0</v>
      </c>
      <c r="L165" s="89"/>
      <c r="M165">
        <f>SUMIFS('Fourniture de Bureau'!$L$98:$L$128,'Fourniture de Bureau'!$D$98:$D$128,A165)</f>
        <v>0</v>
      </c>
      <c r="N165" s="89"/>
      <c r="O165">
        <f>SUMIFS('Fourniture de Bureau'!$L$130:$L$160,'Fourniture de Bureau'!$D$130:$D$160,A165)</f>
        <v>0</v>
      </c>
      <c r="P165" s="89"/>
      <c r="Q165">
        <f>SUMIFS('Fourniture de Bureau'!$L$162:$L$192,'Fourniture de Bureau'!$D$162:$D$192,A165)</f>
        <v>0</v>
      </c>
      <c r="R165" s="89"/>
      <c r="S165">
        <f>SUMIFS('Fourniture de Bureau'!$L$194:$L$224,'Fourniture de Bureau'!$D$194:$D$224,A165)</f>
        <v>0</v>
      </c>
      <c r="T165" s="89"/>
      <c r="U165">
        <f>SUMIFS('Fourniture de Bureau'!$L$226:$L$256,'Fourniture de Bureau'!$D$226:$D$256,A165)</f>
        <v>0</v>
      </c>
      <c r="V165" s="89"/>
      <c r="W165">
        <f>SUMIFS('Fourniture de Bureau'!$L$258:$L$288,'Fourniture de Bureau'!$D$258:$D$288,A165)</f>
        <v>0</v>
      </c>
      <c r="X165" s="89"/>
      <c r="Y165">
        <f>SUMIFS('Fourniture de Bureau'!$L$290:$L$320,'Fourniture de Bureau'!$D$290:$D$320,A165)</f>
        <v>0</v>
      </c>
      <c r="Z165" s="89"/>
      <c r="AA165">
        <f>SUMIFS('Fourniture de Bureau'!$L$322:$L$352,'Fourniture de Bureau'!$D$322:$D$352,A165)</f>
        <v>0</v>
      </c>
      <c r="AB165" s="89"/>
      <c r="AC165">
        <f>SUMIFS('Fourniture de Bureau'!$L$356:$L$386,'Fourniture de Bureau'!$D$356:$D$386,A165)</f>
        <v>0</v>
      </c>
      <c r="AE165" s="95">
        <f t="shared" si="10"/>
        <v>0</v>
      </c>
      <c r="AH165" s="95">
        <f t="shared" si="11"/>
        <v>0</v>
      </c>
    </row>
    <row r="166" spans="1:34">
      <c r="A166" s="25">
        <f>'Liste '!A166</f>
        <v>0</v>
      </c>
      <c r="B166">
        <f>'Liste '!B166</f>
        <v>0</v>
      </c>
      <c r="C166">
        <f>'Liste '!C166</f>
        <v>0</v>
      </c>
      <c r="D166" s="14">
        <f>'Liste '!D166</f>
        <v>0</v>
      </c>
      <c r="E166" s="37">
        <f>'Liste '!E166</f>
        <v>0</v>
      </c>
      <c r="F166" s="99"/>
      <c r="G166">
        <f>SUMIFS('Fourniture de Bureau'!$L$2:$L$32,'Fourniture de Bureau'!$D$2:$D$32,A166)</f>
        <v>0</v>
      </c>
      <c r="I166">
        <f>SUMIFS('Fourniture de Bureau'!$L$34:$L$64,'Fourniture de Bureau'!$D$34:$D$64,A166)</f>
        <v>0</v>
      </c>
      <c r="J166" s="89"/>
      <c r="K166">
        <f>SUMIFS('Fourniture de Bureau'!$L$66:$L$96,'Fourniture de Bureau'!$D$66:$D$96,A166)</f>
        <v>0</v>
      </c>
      <c r="L166" s="89"/>
      <c r="M166">
        <f>SUMIFS('Fourniture de Bureau'!$L$98:$L$128,'Fourniture de Bureau'!$D$98:$D$128,A166)</f>
        <v>0</v>
      </c>
      <c r="N166" s="89"/>
      <c r="O166">
        <f>SUMIFS('Fourniture de Bureau'!$L$130:$L$160,'Fourniture de Bureau'!$D$130:$D$160,A166)</f>
        <v>0</v>
      </c>
      <c r="P166" s="89"/>
      <c r="Q166">
        <f>SUMIFS('Fourniture de Bureau'!$L$162:$L$192,'Fourniture de Bureau'!$D$162:$D$192,A166)</f>
        <v>0</v>
      </c>
      <c r="R166" s="89"/>
      <c r="S166">
        <f>SUMIFS('Fourniture de Bureau'!$L$194:$L$224,'Fourniture de Bureau'!$D$194:$D$224,A166)</f>
        <v>0</v>
      </c>
      <c r="T166" s="89"/>
      <c r="U166">
        <f>SUMIFS('Fourniture de Bureau'!$L$226:$L$256,'Fourniture de Bureau'!$D$226:$D$256,A166)</f>
        <v>0</v>
      </c>
      <c r="V166" s="89"/>
      <c r="W166">
        <f>SUMIFS('Fourniture de Bureau'!$L$258:$L$288,'Fourniture de Bureau'!$D$258:$D$288,A166)</f>
        <v>0</v>
      </c>
      <c r="X166" s="89"/>
      <c r="Y166">
        <f>SUMIFS('Fourniture de Bureau'!$L$290:$L$320,'Fourniture de Bureau'!$D$290:$D$320,A166)</f>
        <v>0</v>
      </c>
      <c r="Z166" s="89"/>
      <c r="AA166">
        <f>SUMIFS('Fourniture de Bureau'!$L$322:$L$352,'Fourniture de Bureau'!$D$322:$D$352,A166)</f>
        <v>0</v>
      </c>
      <c r="AB166" s="89"/>
      <c r="AC166">
        <f>SUMIFS('Fourniture de Bureau'!$L$356:$L$386,'Fourniture de Bureau'!$D$356:$D$386,A166)</f>
        <v>0</v>
      </c>
      <c r="AE166" s="95">
        <f t="shared" si="10"/>
        <v>0</v>
      </c>
      <c r="AH166" s="95">
        <f t="shared" si="11"/>
        <v>0</v>
      </c>
    </row>
    <row r="167" spans="1:34">
      <c r="A167" s="25">
        <f>'Liste '!A167</f>
        <v>0</v>
      </c>
      <c r="B167">
        <f>'Liste '!B167</f>
        <v>0</v>
      </c>
      <c r="C167">
        <f>'Liste '!C167</f>
        <v>0</v>
      </c>
      <c r="D167" s="14">
        <f>'Liste '!D167</f>
        <v>0</v>
      </c>
      <c r="E167" s="37">
        <f>'Liste '!E167</f>
        <v>0</v>
      </c>
      <c r="F167" s="99"/>
      <c r="G167">
        <f>SUMIFS('Fourniture de Bureau'!$L$2:$L$32,'Fourniture de Bureau'!$D$2:$D$32,A167)</f>
        <v>0</v>
      </c>
      <c r="I167">
        <f>SUMIFS('Fourniture de Bureau'!$L$34:$L$64,'Fourniture de Bureau'!$D$34:$D$64,A167)</f>
        <v>0</v>
      </c>
      <c r="J167" s="89"/>
      <c r="K167">
        <f>SUMIFS('Fourniture de Bureau'!$L$66:$L$96,'Fourniture de Bureau'!$D$66:$D$96,A167)</f>
        <v>0</v>
      </c>
      <c r="L167" s="89"/>
      <c r="M167">
        <f>SUMIFS('Fourniture de Bureau'!$L$98:$L$128,'Fourniture de Bureau'!$D$98:$D$128,A167)</f>
        <v>0</v>
      </c>
      <c r="N167" s="89"/>
      <c r="O167">
        <f>SUMIFS('Fourniture de Bureau'!$L$130:$L$160,'Fourniture de Bureau'!$D$130:$D$160,A167)</f>
        <v>0</v>
      </c>
      <c r="P167" s="89"/>
      <c r="Q167">
        <f>SUMIFS('Fourniture de Bureau'!$L$162:$L$192,'Fourniture de Bureau'!$D$162:$D$192,A167)</f>
        <v>0</v>
      </c>
      <c r="R167" s="89"/>
      <c r="S167">
        <f>SUMIFS('Fourniture de Bureau'!$L$194:$L$224,'Fourniture de Bureau'!$D$194:$D$224,A167)</f>
        <v>0</v>
      </c>
      <c r="T167" s="89"/>
      <c r="U167">
        <f>SUMIFS('Fourniture de Bureau'!$L$226:$L$256,'Fourniture de Bureau'!$D$226:$D$256,A167)</f>
        <v>0</v>
      </c>
      <c r="V167" s="89"/>
      <c r="W167">
        <f>SUMIFS('Fourniture de Bureau'!$L$258:$L$288,'Fourniture de Bureau'!$D$258:$D$288,A167)</f>
        <v>0</v>
      </c>
      <c r="X167" s="89"/>
      <c r="Y167">
        <f>SUMIFS('Fourniture de Bureau'!$L$290:$L$320,'Fourniture de Bureau'!$D$290:$D$320,A167)</f>
        <v>0</v>
      </c>
      <c r="Z167" s="89"/>
      <c r="AA167">
        <f>SUMIFS('Fourniture de Bureau'!$L$322:$L$352,'Fourniture de Bureau'!$D$322:$D$352,A167)</f>
        <v>0</v>
      </c>
      <c r="AB167" s="89"/>
      <c r="AC167">
        <f>SUMIFS('Fourniture de Bureau'!$L$356:$L$386,'Fourniture de Bureau'!$D$356:$D$386,A167)</f>
        <v>0</v>
      </c>
      <c r="AE167" s="95">
        <f t="shared" si="10"/>
        <v>0</v>
      </c>
      <c r="AH167" s="95">
        <f t="shared" si="11"/>
        <v>0</v>
      </c>
    </row>
    <row r="168" spans="1:34">
      <c r="A168" s="25">
        <f>'Liste '!A168</f>
        <v>0</v>
      </c>
      <c r="B168">
        <f>'Liste '!B168</f>
        <v>0</v>
      </c>
      <c r="C168">
        <f>'Liste '!C168</f>
        <v>0</v>
      </c>
      <c r="D168" s="14">
        <f>'Liste '!D168</f>
        <v>0</v>
      </c>
      <c r="E168" s="37">
        <f>'Liste '!E168</f>
        <v>0</v>
      </c>
      <c r="F168" s="99"/>
      <c r="G168">
        <f>SUMIFS('Fourniture de Bureau'!$L$2:$L$32,'Fourniture de Bureau'!$D$2:$D$32,A168)</f>
        <v>0</v>
      </c>
      <c r="I168">
        <f>SUMIFS('Fourniture de Bureau'!$L$34:$L$64,'Fourniture de Bureau'!$D$34:$D$64,A168)</f>
        <v>0</v>
      </c>
      <c r="J168" s="89"/>
      <c r="K168">
        <f>SUMIFS('Fourniture de Bureau'!$L$66:$L$96,'Fourniture de Bureau'!$D$66:$D$96,A168)</f>
        <v>0</v>
      </c>
      <c r="L168" s="89"/>
      <c r="M168">
        <f>SUMIFS('Fourniture de Bureau'!$L$98:$L$128,'Fourniture de Bureau'!$D$98:$D$128,A168)</f>
        <v>0</v>
      </c>
      <c r="N168" s="89"/>
      <c r="O168">
        <f>SUMIFS('Fourniture de Bureau'!$L$130:$L$160,'Fourniture de Bureau'!$D$130:$D$160,A168)</f>
        <v>0</v>
      </c>
      <c r="P168" s="89"/>
      <c r="Q168">
        <f>SUMIFS('Fourniture de Bureau'!$L$162:$L$192,'Fourniture de Bureau'!$D$162:$D$192,A168)</f>
        <v>0</v>
      </c>
      <c r="R168" s="89"/>
      <c r="S168">
        <f>SUMIFS('Fourniture de Bureau'!$L$194:$L$224,'Fourniture de Bureau'!$D$194:$D$224,A168)</f>
        <v>0</v>
      </c>
      <c r="T168" s="89"/>
      <c r="U168">
        <f>SUMIFS('Fourniture de Bureau'!$L$226:$L$256,'Fourniture de Bureau'!$D$226:$D$256,A168)</f>
        <v>0</v>
      </c>
      <c r="V168" s="89"/>
      <c r="W168">
        <f>SUMIFS('Fourniture de Bureau'!$L$258:$L$288,'Fourniture de Bureau'!$D$258:$D$288,A168)</f>
        <v>0</v>
      </c>
      <c r="X168" s="89"/>
      <c r="Y168">
        <f>SUMIFS('Fourniture de Bureau'!$L$290:$L$320,'Fourniture de Bureau'!$D$290:$D$320,A168)</f>
        <v>0</v>
      </c>
      <c r="Z168" s="89"/>
      <c r="AA168">
        <f>SUMIFS('Fourniture de Bureau'!$L$322:$L$352,'Fourniture de Bureau'!$D$322:$D$352,A168)</f>
        <v>0</v>
      </c>
      <c r="AB168" s="89"/>
      <c r="AC168">
        <f>SUMIFS('Fourniture de Bureau'!$L$356:$L$386,'Fourniture de Bureau'!$D$356:$D$386,A168)</f>
        <v>0</v>
      </c>
      <c r="AE168" s="95">
        <f t="shared" si="10"/>
        <v>0</v>
      </c>
      <c r="AH168" s="95">
        <f t="shared" si="11"/>
        <v>0</v>
      </c>
    </row>
    <row r="169" spans="1:34">
      <c r="A169" s="25">
        <f>'Liste '!A169</f>
        <v>0</v>
      </c>
      <c r="B169">
        <f>'Liste '!B169</f>
        <v>0</v>
      </c>
      <c r="C169">
        <f>'Liste '!C169</f>
        <v>0</v>
      </c>
      <c r="D169" s="14">
        <f>'Liste '!D169</f>
        <v>0</v>
      </c>
      <c r="E169" s="37">
        <f>'Liste '!E169</f>
        <v>0</v>
      </c>
      <c r="F169" s="99"/>
      <c r="G169">
        <f>SUMIFS('Fourniture de Bureau'!$L$2:$L$32,'Fourniture de Bureau'!$D$2:$D$32,A169)</f>
        <v>0</v>
      </c>
      <c r="I169">
        <f>SUMIFS('Fourniture de Bureau'!$L$34:$L$64,'Fourniture de Bureau'!$D$34:$D$64,A169)</f>
        <v>0</v>
      </c>
      <c r="J169" s="89"/>
      <c r="K169">
        <f>SUMIFS('Fourniture de Bureau'!$L$66:$L$96,'Fourniture de Bureau'!$D$66:$D$96,A169)</f>
        <v>0</v>
      </c>
      <c r="L169" s="89"/>
      <c r="M169">
        <f>SUMIFS('Fourniture de Bureau'!$L$98:$L$128,'Fourniture de Bureau'!$D$98:$D$128,A169)</f>
        <v>0</v>
      </c>
      <c r="N169" s="89"/>
      <c r="O169">
        <f>SUMIFS('Fourniture de Bureau'!$L$130:$L$160,'Fourniture de Bureau'!$D$130:$D$160,A169)</f>
        <v>0</v>
      </c>
      <c r="P169" s="89"/>
      <c r="Q169">
        <f>SUMIFS('Fourniture de Bureau'!$L$162:$L$192,'Fourniture de Bureau'!$D$162:$D$192,A169)</f>
        <v>0</v>
      </c>
      <c r="R169" s="89"/>
      <c r="S169">
        <f>SUMIFS('Fourniture de Bureau'!$L$194:$L$224,'Fourniture de Bureau'!$D$194:$D$224,A169)</f>
        <v>0</v>
      </c>
      <c r="T169" s="89"/>
      <c r="U169">
        <f>SUMIFS('Fourniture de Bureau'!$L$226:$L$256,'Fourniture de Bureau'!$D$226:$D$256,A169)</f>
        <v>0</v>
      </c>
      <c r="V169" s="89"/>
      <c r="W169">
        <f>SUMIFS('Fourniture de Bureau'!$L$258:$L$288,'Fourniture de Bureau'!$D$258:$D$288,A169)</f>
        <v>0</v>
      </c>
      <c r="X169" s="89"/>
      <c r="Y169">
        <f>SUMIFS('Fourniture de Bureau'!$L$290:$L$320,'Fourniture de Bureau'!$D$290:$D$320,A169)</f>
        <v>0</v>
      </c>
      <c r="Z169" s="89"/>
      <c r="AA169">
        <f>SUMIFS('Fourniture de Bureau'!$L$322:$L$352,'Fourniture de Bureau'!$D$322:$D$352,A169)</f>
        <v>0</v>
      </c>
      <c r="AB169" s="89"/>
      <c r="AC169">
        <f>SUMIFS('Fourniture de Bureau'!$L$356:$L$386,'Fourniture de Bureau'!$D$356:$D$386,A169)</f>
        <v>0</v>
      </c>
      <c r="AE169" s="95">
        <f t="shared" si="10"/>
        <v>0</v>
      </c>
      <c r="AH169" s="95">
        <f t="shared" si="11"/>
        <v>0</v>
      </c>
    </row>
    <row r="170" spans="1:34">
      <c r="A170" s="25">
        <f>'Liste '!A170</f>
        <v>0</v>
      </c>
      <c r="B170">
        <f>'Liste '!B170</f>
        <v>0</v>
      </c>
      <c r="C170">
        <f>'Liste '!C170</f>
        <v>0</v>
      </c>
      <c r="D170" s="14">
        <f>'Liste '!D170</f>
        <v>0</v>
      </c>
      <c r="E170" s="37">
        <f>'Liste '!E170</f>
        <v>0</v>
      </c>
      <c r="F170" s="99"/>
      <c r="G170">
        <f>SUMIFS('Fourniture de Bureau'!$L$2:$L$32,'Fourniture de Bureau'!$D$2:$D$32,A170)</f>
        <v>0</v>
      </c>
      <c r="I170">
        <f>SUMIFS('Fourniture de Bureau'!$L$34:$L$64,'Fourniture de Bureau'!$D$34:$D$64,A170)</f>
        <v>0</v>
      </c>
      <c r="J170" s="89"/>
      <c r="K170">
        <f>SUMIFS('Fourniture de Bureau'!$L$66:$L$96,'Fourniture de Bureau'!$D$66:$D$96,A170)</f>
        <v>0</v>
      </c>
      <c r="L170" s="89"/>
      <c r="M170">
        <f>SUMIFS('Fourniture de Bureau'!$L$98:$L$128,'Fourniture de Bureau'!$D$98:$D$128,A170)</f>
        <v>0</v>
      </c>
      <c r="N170" s="89"/>
      <c r="O170">
        <f>SUMIFS('Fourniture de Bureau'!$L$130:$L$160,'Fourniture de Bureau'!$D$130:$D$160,A170)</f>
        <v>0</v>
      </c>
      <c r="P170" s="89"/>
      <c r="Q170">
        <f>SUMIFS('Fourniture de Bureau'!$L$162:$L$192,'Fourniture de Bureau'!$D$162:$D$192,A170)</f>
        <v>0</v>
      </c>
      <c r="R170" s="89"/>
      <c r="S170">
        <f>SUMIFS('Fourniture de Bureau'!$L$194:$L$224,'Fourniture de Bureau'!$D$194:$D$224,A170)</f>
        <v>0</v>
      </c>
      <c r="T170" s="89"/>
      <c r="U170">
        <f>SUMIFS('Fourniture de Bureau'!$L$226:$L$256,'Fourniture de Bureau'!$D$226:$D$256,A170)</f>
        <v>0</v>
      </c>
      <c r="V170" s="89"/>
      <c r="W170">
        <f>SUMIFS('Fourniture de Bureau'!$L$258:$L$288,'Fourniture de Bureau'!$D$258:$D$288,A170)</f>
        <v>0</v>
      </c>
      <c r="X170" s="89"/>
      <c r="Y170">
        <f>SUMIFS('Fourniture de Bureau'!$L$290:$L$320,'Fourniture de Bureau'!$D$290:$D$320,A170)</f>
        <v>0</v>
      </c>
      <c r="Z170" s="89"/>
      <c r="AA170">
        <f>SUMIFS('Fourniture de Bureau'!$L$322:$L$352,'Fourniture de Bureau'!$D$322:$D$352,A170)</f>
        <v>0</v>
      </c>
      <c r="AB170" s="89"/>
      <c r="AC170">
        <f>SUMIFS('Fourniture de Bureau'!$L$356:$L$386,'Fourniture de Bureau'!$D$356:$D$386,A170)</f>
        <v>0</v>
      </c>
      <c r="AE170" s="95">
        <f t="shared" si="10"/>
        <v>0</v>
      </c>
      <c r="AH170" s="95">
        <f t="shared" si="11"/>
        <v>0</v>
      </c>
    </row>
    <row r="171" spans="1:34">
      <c r="A171" s="25">
        <f>'Liste '!A171</f>
        <v>0</v>
      </c>
      <c r="B171">
        <f>'Liste '!B171</f>
        <v>0</v>
      </c>
      <c r="C171">
        <f>'Liste '!C171</f>
        <v>0</v>
      </c>
      <c r="D171" s="14">
        <f>'Liste '!D171</f>
        <v>0</v>
      </c>
      <c r="E171" s="37">
        <f>'Liste '!E171</f>
        <v>0</v>
      </c>
      <c r="F171" s="100"/>
      <c r="G171" s="90">
        <f>SUMIFS('Fourniture de Bureau'!$L$2:$L$32,'Fourniture de Bureau'!$D$2:$D$32,A171)</f>
        <v>0</v>
      </c>
      <c r="H171" s="90"/>
      <c r="I171" s="90">
        <f>SUMIFS('Fourniture de Bureau'!$L$34:$L$64,'Fourniture de Bureau'!$D$34:$D$64,A171)</f>
        <v>0</v>
      </c>
      <c r="J171" s="89"/>
      <c r="K171">
        <f>SUMIFS('Fourniture de Bureau'!$L$66:$L$96,'Fourniture de Bureau'!$D$66:$D$96,A171)</f>
        <v>0</v>
      </c>
      <c r="L171" s="89"/>
      <c r="M171">
        <f>SUMIFS('Fourniture de Bureau'!$L$98:$L$128,'Fourniture de Bureau'!$D$98:$D$128,A171)</f>
        <v>0</v>
      </c>
      <c r="N171" s="89"/>
      <c r="O171">
        <f>SUMIFS('Fourniture de Bureau'!$L$130:$L$160,'Fourniture de Bureau'!$D$130:$D$160,A171)</f>
        <v>0</v>
      </c>
      <c r="P171" s="89"/>
      <c r="Q171" s="90">
        <f>SUMIFS('Fourniture de Bureau'!$L$162:$L$192,'Fourniture de Bureau'!$D$162:$D$192,A171)</f>
        <v>0</v>
      </c>
      <c r="R171" s="91"/>
      <c r="S171">
        <f>SUMIFS('Fourniture de Bureau'!$L$194:$L$224,'Fourniture de Bureau'!$D$194:$D$224,A171)</f>
        <v>0</v>
      </c>
      <c r="T171" s="89"/>
      <c r="U171">
        <f>SUMIFS('Fourniture de Bureau'!$L$226:$L$256,'Fourniture de Bureau'!$D$226:$D$256,A171)</f>
        <v>0</v>
      </c>
      <c r="V171" s="89"/>
      <c r="W171">
        <f>SUMIFS('Fourniture de Bureau'!$L$258:$L$288,'Fourniture de Bureau'!$D$258:$D$288,A171)</f>
        <v>0</v>
      </c>
      <c r="X171" s="89"/>
      <c r="Y171">
        <f>SUMIFS('Fourniture de Bureau'!$L$290:$L$320,'Fourniture de Bureau'!$D$290:$D$320,A171)</f>
        <v>0</v>
      </c>
      <c r="Z171" s="89"/>
      <c r="AA171">
        <f>SUMIFS('Fourniture de Bureau'!$L$322:$L$352,'Fourniture de Bureau'!$D$322:$D$352,A171)</f>
        <v>0</v>
      </c>
      <c r="AB171" s="89"/>
      <c r="AC171" s="90">
        <f>SUMIFS('Fourniture de Bureau'!$L$356:$L$386,'Fourniture de Bureau'!$D$356:$D$386,A171)</f>
        <v>0</v>
      </c>
      <c r="AD171" s="90"/>
      <c r="AE171" s="96">
        <f t="shared" si="10"/>
        <v>0</v>
      </c>
      <c r="AF171" s="93"/>
      <c r="AG171" s="93"/>
      <c r="AH171" s="96">
        <f t="shared" si="11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2023-12-12T09:57:06Z</dcterms:modified>
  <cp:category/>
  <cp:contentStatus/>
</cp:coreProperties>
</file>