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385C859-7927-4265-B828-265627281E11}" xr6:coauthVersionLast="47" xr6:coauthVersionMax="47" xr10:uidLastSave="{00000000-0000-0000-0000-000000000000}"/>
  <workbookProtection workbookAlgorithmName="SHA-512" workbookHashValue="5Qnyk+a+h7TLmb+aMBWUu7JZZA1BIXsMEVuoLlPbn/Z4hkkyAUdfuid9Sc1GCXolvEGGiPB4uO24HAaXZVuL1A==" workbookSaltValue="a5m0hZ9f7qetm/WfBYHkWg==" workbookSpinCount="100000" lockStructure="1"/>
  <bookViews>
    <workbookView xWindow="0" yWindow="0" windowWidth="24000" windowHeight="12915" activeTab="2" xr2:uid="{709272B2-D302-43A5-8987-31F0696458B9}"/>
  </bookViews>
  <sheets>
    <sheet name="Mode d'emploi" sheetId="48" r:id="rId1"/>
    <sheet name="Paramètres" sheetId="2" r:id="rId2"/>
    <sheet name="Journal" sheetId="3" r:id="rId3"/>
    <sheet name="Trésorerie" sheetId="70" r:id="rId4"/>
    <sheet name="Trésorerie récap" sheetId="51" r:id="rId5"/>
    <sheet name="Activités" sheetId="14" r:id="rId6"/>
    <sheet name="Compte de résultat" sheetId="44" r:id="rId7"/>
    <sheet name="Banque" sheetId="50" r:id="rId8"/>
    <sheet name="Bilan" sheetId="45" r:id="rId9"/>
  </sheets>
  <externalReferences>
    <externalReference r:id="rId10"/>
    <externalReference r:id="rId11"/>
    <externalReference r:id="rId12"/>
  </externalReferences>
  <definedNames>
    <definedName name="_xlnm._FilterDatabase" localSheetId="2" hidden="1">Journal!$A$1:$L$597</definedName>
    <definedName name="ANNEECOMPTA">Paramètres!$B$3</definedName>
    <definedName name="ASSOCIATION">Paramètres!$B$2</definedName>
    <definedName name="Base_compte">Journal!$A$1:$L$597</definedName>
    <definedName name="CPTE01">[1]Paramètres!$B$4</definedName>
    <definedName name="CPTE02">[1]Paramètres!$B$5</definedName>
    <definedName name="CPTE03">[1]Paramètres!$B$6</definedName>
    <definedName name="_xlnm.Print_Titles" localSheetId="5">Activités!$1:$5</definedName>
    <definedName name="_xlnm.Print_Titles" localSheetId="7">Banque!$1:$5</definedName>
    <definedName name="_xlnm.Print_Titles" localSheetId="8">Bilan!$1:$2</definedName>
    <definedName name="_xlnm.Print_Titles" localSheetId="2">Journal!$1:$1</definedName>
    <definedName name="_xlnm.Print_Titles" localSheetId="3">Trésorerie!$1:$5</definedName>
    <definedName name="_xlnm.Print_Titles" localSheetId="4">'Trésorerie récap'!$1:$3</definedName>
    <definedName name="Liste_Comptes">tComptes[[#All],[Compte]]</definedName>
    <definedName name="Liste_Imputation">tActivités[Activités]</definedName>
    <definedName name="ZONE_CHIFFREDUJOUR">[2]DELAIS_EN_COURS!$N$32:$N$38</definedName>
    <definedName name="_xlnm.Print_Area" localSheetId="6">'Compte de résultat'!$A$1:$G$61</definedName>
    <definedName name="_xlnm.Print_Area" localSheetId="2">Journal!$A$1:$L$597</definedName>
    <definedName name="zoneCOPIEpec">[3]SUIVI_SGE_PEC!$A$1:$H$11</definedName>
  </definedNames>
  <calcPr calcId="191029"/>
  <pivotCaches>
    <pivotCache cacheId="260" r:id="rId13"/>
    <pivotCache cacheId="266" r:id="rId14"/>
    <pivotCache cacheId="271" r:id="rId15"/>
    <pivotCache cacheId="277" r:id="rId16"/>
    <pivotCache cacheId="287" r:id="rId17"/>
    <pivotCache cacheId="292" r:id="rId1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9" i="3" l="1"/>
  <c r="B199" i="3"/>
  <c r="C199" i="3"/>
  <c r="A204" i="3"/>
  <c r="B204" i="3"/>
  <c r="C204" i="3"/>
  <c r="A242" i="3"/>
  <c r="B242" i="3"/>
  <c r="C242" i="3"/>
  <c r="A243" i="3"/>
  <c r="B243" i="3"/>
  <c r="C243" i="3"/>
  <c r="A219" i="3"/>
  <c r="B219" i="3"/>
  <c r="C219" i="3"/>
  <c r="A220" i="3"/>
  <c r="B220" i="3"/>
  <c r="C220" i="3"/>
  <c r="A234" i="3"/>
  <c r="B234" i="3"/>
  <c r="C234" i="3"/>
  <c r="A241" i="3"/>
  <c r="B241" i="3"/>
  <c r="C241" i="3"/>
  <c r="A244" i="3"/>
  <c r="B244" i="3"/>
  <c r="C244" i="3"/>
  <c r="A245" i="3"/>
  <c r="B245" i="3"/>
  <c r="C245" i="3"/>
  <c r="A246" i="3"/>
  <c r="B246" i="3"/>
  <c r="C246" i="3"/>
  <c r="A247" i="3"/>
  <c r="B247" i="3"/>
  <c r="C247" i="3"/>
  <c r="A248" i="3"/>
  <c r="B248" i="3"/>
  <c r="C248" i="3"/>
  <c r="A249" i="3"/>
  <c r="B249" i="3"/>
  <c r="C249" i="3"/>
  <c r="A250" i="3"/>
  <c r="B250" i="3"/>
  <c r="C250" i="3"/>
  <c r="A252" i="3"/>
  <c r="B252" i="3"/>
  <c r="C252" i="3"/>
  <c r="A253" i="3"/>
  <c r="B253" i="3"/>
  <c r="C253" i="3"/>
  <c r="A254" i="3"/>
  <c r="B254" i="3"/>
  <c r="C254" i="3"/>
  <c r="A255" i="3"/>
  <c r="B255" i="3"/>
  <c r="C255" i="3"/>
  <c r="A256" i="3"/>
  <c r="B256" i="3"/>
  <c r="C256" i="3"/>
  <c r="A257" i="3"/>
  <c r="B257" i="3"/>
  <c r="C257" i="3"/>
  <c r="A258" i="3"/>
  <c r="B258" i="3"/>
  <c r="C258" i="3"/>
  <c r="A259" i="3"/>
  <c r="B259" i="3"/>
  <c r="C259" i="3"/>
  <c r="A251" i="3"/>
  <c r="B251" i="3"/>
  <c r="C251" i="3"/>
  <c r="A260" i="3"/>
  <c r="B260" i="3"/>
  <c r="C260" i="3"/>
  <c r="A261" i="3"/>
  <c r="B261" i="3"/>
  <c r="C261" i="3"/>
  <c r="A262" i="3"/>
  <c r="B262" i="3"/>
  <c r="C262" i="3"/>
  <c r="A263" i="3"/>
  <c r="B263" i="3"/>
  <c r="C263" i="3"/>
  <c r="A264" i="3"/>
  <c r="B264" i="3"/>
  <c r="C264" i="3"/>
  <c r="A265" i="3"/>
  <c r="B265" i="3"/>
  <c r="C265" i="3"/>
  <c r="A266" i="3"/>
  <c r="B266" i="3"/>
  <c r="C266" i="3"/>
  <c r="A269" i="3"/>
  <c r="B269" i="3"/>
  <c r="C269" i="3"/>
  <c r="A271" i="3"/>
  <c r="B271" i="3"/>
  <c r="C271" i="3"/>
  <c r="A272" i="3"/>
  <c r="B272" i="3"/>
  <c r="C272" i="3"/>
  <c r="A273" i="3"/>
  <c r="B273" i="3"/>
  <c r="C273" i="3"/>
  <c r="A274" i="3"/>
  <c r="B274" i="3"/>
  <c r="C274" i="3"/>
  <c r="A277" i="3"/>
  <c r="B277" i="3"/>
  <c r="C277" i="3"/>
  <c r="A278" i="3"/>
  <c r="B278" i="3"/>
  <c r="C278" i="3"/>
  <c r="A279" i="3"/>
  <c r="B279" i="3"/>
  <c r="C279" i="3"/>
  <c r="A280" i="3"/>
  <c r="B280" i="3"/>
  <c r="C280" i="3"/>
  <c r="A270" i="3"/>
  <c r="B270" i="3"/>
  <c r="C270" i="3"/>
  <c r="A275" i="3"/>
  <c r="B275" i="3"/>
  <c r="C275" i="3"/>
  <c r="A276" i="3"/>
  <c r="B276" i="3"/>
  <c r="C276" i="3"/>
  <c r="A267" i="3"/>
  <c r="B267" i="3"/>
  <c r="C267" i="3"/>
  <c r="A268" i="3"/>
  <c r="B268" i="3"/>
  <c r="C268" i="3"/>
  <c r="A281" i="3"/>
  <c r="B281" i="3"/>
  <c r="C281" i="3"/>
  <c r="A282" i="3"/>
  <c r="B282" i="3"/>
  <c r="C282" i="3"/>
  <c r="A283" i="3"/>
  <c r="B283" i="3"/>
  <c r="C283" i="3"/>
  <c r="A284" i="3"/>
  <c r="B284" i="3"/>
  <c r="C284" i="3"/>
  <c r="A289" i="3"/>
  <c r="B289" i="3"/>
  <c r="C289" i="3"/>
  <c r="A290" i="3"/>
  <c r="B290" i="3"/>
  <c r="C290" i="3"/>
  <c r="A291" i="3"/>
  <c r="B291" i="3"/>
  <c r="C291" i="3"/>
  <c r="A292" i="3"/>
  <c r="B292" i="3"/>
  <c r="C292" i="3"/>
  <c r="A293" i="3"/>
  <c r="B293" i="3"/>
  <c r="C293" i="3"/>
  <c r="A294" i="3"/>
  <c r="B294" i="3"/>
  <c r="C294" i="3"/>
  <c r="A285" i="3"/>
  <c r="B285" i="3"/>
  <c r="C285" i="3"/>
  <c r="A286" i="3"/>
  <c r="B286" i="3"/>
  <c r="C286" i="3"/>
  <c r="A287" i="3"/>
  <c r="B287" i="3"/>
  <c r="C287" i="3"/>
  <c r="A288" i="3"/>
  <c r="B288" i="3"/>
  <c r="C288" i="3"/>
  <c r="A295" i="3"/>
  <c r="B295" i="3"/>
  <c r="C295" i="3"/>
  <c r="A296" i="3"/>
  <c r="B296" i="3"/>
  <c r="C296" i="3"/>
  <c r="A297" i="3"/>
  <c r="B297" i="3"/>
  <c r="C297" i="3"/>
  <c r="A298" i="3"/>
  <c r="B298" i="3"/>
  <c r="C298" i="3"/>
  <c r="A299" i="3"/>
  <c r="B299" i="3"/>
  <c r="C299" i="3"/>
  <c r="A300" i="3"/>
  <c r="B300" i="3"/>
  <c r="C300" i="3"/>
  <c r="A301" i="3"/>
  <c r="B301" i="3"/>
  <c r="C301" i="3"/>
  <c r="A302" i="3"/>
  <c r="B302" i="3"/>
  <c r="C302" i="3"/>
  <c r="A303" i="3"/>
  <c r="B303" i="3"/>
  <c r="C303" i="3"/>
  <c r="A304" i="3"/>
  <c r="B304" i="3"/>
  <c r="C304" i="3"/>
  <c r="A305" i="3"/>
  <c r="B305" i="3"/>
  <c r="C305" i="3"/>
  <c r="A306" i="3"/>
  <c r="B306" i="3"/>
  <c r="C306" i="3"/>
  <c r="A307" i="3"/>
  <c r="B307" i="3"/>
  <c r="C307" i="3"/>
  <c r="A308" i="3"/>
  <c r="B308" i="3"/>
  <c r="C308" i="3"/>
  <c r="A309" i="3"/>
  <c r="B309" i="3"/>
  <c r="C309" i="3"/>
  <c r="A310" i="3"/>
  <c r="B310" i="3"/>
  <c r="C310" i="3"/>
  <c r="A311" i="3"/>
  <c r="B311" i="3"/>
  <c r="C311" i="3"/>
  <c r="A312" i="3"/>
  <c r="B312" i="3"/>
  <c r="C312" i="3"/>
  <c r="A313" i="3"/>
  <c r="B313" i="3"/>
  <c r="C313" i="3"/>
  <c r="A314" i="3"/>
  <c r="B314" i="3"/>
  <c r="C314" i="3"/>
  <c r="A315" i="3"/>
  <c r="B315" i="3"/>
  <c r="C315" i="3"/>
  <c r="A316" i="3"/>
  <c r="B316" i="3"/>
  <c r="C316" i="3"/>
  <c r="A317" i="3"/>
  <c r="B317" i="3"/>
  <c r="C317" i="3"/>
  <c r="A318" i="3"/>
  <c r="B318" i="3"/>
  <c r="C318" i="3"/>
  <c r="A319" i="3"/>
  <c r="B319" i="3"/>
  <c r="C319" i="3"/>
  <c r="A320" i="3"/>
  <c r="B320" i="3"/>
  <c r="C320" i="3"/>
  <c r="A321" i="3"/>
  <c r="B321" i="3"/>
  <c r="C321" i="3"/>
  <c r="A322" i="3"/>
  <c r="B322" i="3"/>
  <c r="C322" i="3"/>
  <c r="A323" i="3"/>
  <c r="B323" i="3"/>
  <c r="C323" i="3"/>
  <c r="A324" i="3"/>
  <c r="B324" i="3"/>
  <c r="C324" i="3"/>
  <c r="A325" i="3"/>
  <c r="B325" i="3"/>
  <c r="C325" i="3"/>
  <c r="A326" i="3"/>
  <c r="B326" i="3"/>
  <c r="C326" i="3"/>
  <c r="A327" i="3"/>
  <c r="B327" i="3"/>
  <c r="C327" i="3"/>
  <c r="A328" i="3"/>
  <c r="B328" i="3"/>
  <c r="C328" i="3"/>
  <c r="A329" i="3"/>
  <c r="B329" i="3"/>
  <c r="C329" i="3"/>
  <c r="A330" i="3"/>
  <c r="B330" i="3"/>
  <c r="C330" i="3"/>
  <c r="A331" i="3"/>
  <c r="B331" i="3"/>
  <c r="C331" i="3"/>
  <c r="A332" i="3"/>
  <c r="B332" i="3"/>
  <c r="C332" i="3"/>
  <c r="A333" i="3"/>
  <c r="B333" i="3"/>
  <c r="C333" i="3"/>
  <c r="A334" i="3"/>
  <c r="B334" i="3"/>
  <c r="C334" i="3"/>
  <c r="A335" i="3"/>
  <c r="B335" i="3"/>
  <c r="C335" i="3"/>
  <c r="A336" i="3"/>
  <c r="B336" i="3"/>
  <c r="C336" i="3"/>
  <c r="A337" i="3"/>
  <c r="B337" i="3"/>
  <c r="C337" i="3"/>
  <c r="A338" i="3"/>
  <c r="B338" i="3"/>
  <c r="C338" i="3"/>
  <c r="A339" i="3"/>
  <c r="B339" i="3"/>
  <c r="C339" i="3"/>
  <c r="A340" i="3"/>
  <c r="B340" i="3"/>
  <c r="C340" i="3"/>
  <c r="A341" i="3"/>
  <c r="B341" i="3"/>
  <c r="C341" i="3"/>
  <c r="A342" i="3"/>
  <c r="B342" i="3"/>
  <c r="C342" i="3"/>
  <c r="A343" i="3"/>
  <c r="B343" i="3"/>
  <c r="C343" i="3"/>
  <c r="A344" i="3"/>
  <c r="B344" i="3"/>
  <c r="C344" i="3"/>
  <c r="A345" i="3"/>
  <c r="B345" i="3"/>
  <c r="C345" i="3"/>
  <c r="A346" i="3"/>
  <c r="B346" i="3"/>
  <c r="C346" i="3"/>
  <c r="A347" i="3"/>
  <c r="B347" i="3"/>
  <c r="C347" i="3"/>
  <c r="A348" i="3"/>
  <c r="B348" i="3"/>
  <c r="C348" i="3"/>
  <c r="A349" i="3"/>
  <c r="B349" i="3"/>
  <c r="C349" i="3"/>
  <c r="A350" i="3"/>
  <c r="B350" i="3"/>
  <c r="C350" i="3"/>
  <c r="A351" i="3"/>
  <c r="B351" i="3"/>
  <c r="C351" i="3"/>
  <c r="A352" i="3"/>
  <c r="B352" i="3"/>
  <c r="C352" i="3"/>
  <c r="A353" i="3"/>
  <c r="B353" i="3"/>
  <c r="C353" i="3"/>
  <c r="A354" i="3"/>
  <c r="B354" i="3"/>
  <c r="C354" i="3"/>
  <c r="A355" i="3"/>
  <c r="B355" i="3"/>
  <c r="C355" i="3"/>
  <c r="A356" i="3"/>
  <c r="B356" i="3"/>
  <c r="C356" i="3"/>
  <c r="A357" i="3"/>
  <c r="B357" i="3"/>
  <c r="C357" i="3"/>
  <c r="A358" i="3"/>
  <c r="B358" i="3"/>
  <c r="C358" i="3"/>
  <c r="A359" i="3"/>
  <c r="B359" i="3"/>
  <c r="C359" i="3"/>
  <c r="A360" i="3"/>
  <c r="B360" i="3"/>
  <c r="C360" i="3"/>
  <c r="A361" i="3"/>
  <c r="B361" i="3"/>
  <c r="C361" i="3"/>
  <c r="A362" i="3"/>
  <c r="B362" i="3"/>
  <c r="C362" i="3"/>
  <c r="A363" i="3"/>
  <c r="B363" i="3"/>
  <c r="C363" i="3"/>
  <c r="A364" i="3"/>
  <c r="B364" i="3"/>
  <c r="C364" i="3"/>
  <c r="A365" i="3"/>
  <c r="B365" i="3"/>
  <c r="C365" i="3"/>
  <c r="A366" i="3"/>
  <c r="B366" i="3"/>
  <c r="C366" i="3"/>
  <c r="A367" i="3"/>
  <c r="B367" i="3"/>
  <c r="C367" i="3"/>
  <c r="A368" i="3"/>
  <c r="B368" i="3"/>
  <c r="C368" i="3"/>
  <c r="A369" i="3"/>
  <c r="B369" i="3"/>
  <c r="C369" i="3"/>
  <c r="A370" i="3"/>
  <c r="B370" i="3"/>
  <c r="C370" i="3"/>
  <c r="A371" i="3"/>
  <c r="B371" i="3"/>
  <c r="C371" i="3"/>
  <c r="A372" i="3"/>
  <c r="B372" i="3"/>
  <c r="C372" i="3"/>
  <c r="A373" i="3"/>
  <c r="B373" i="3"/>
  <c r="C373" i="3"/>
  <c r="A374" i="3"/>
  <c r="B374" i="3"/>
  <c r="C374" i="3"/>
  <c r="A375" i="3"/>
  <c r="B375" i="3"/>
  <c r="C375" i="3"/>
  <c r="A376" i="3"/>
  <c r="B376" i="3"/>
  <c r="C376" i="3"/>
  <c r="A377" i="3"/>
  <c r="B377" i="3"/>
  <c r="C377" i="3"/>
  <c r="A378" i="3"/>
  <c r="B378" i="3"/>
  <c r="C378" i="3"/>
  <c r="A379" i="3"/>
  <c r="B379" i="3"/>
  <c r="C379" i="3"/>
  <c r="A380" i="3"/>
  <c r="B380" i="3"/>
  <c r="C380" i="3"/>
  <c r="A381" i="3"/>
  <c r="B381" i="3"/>
  <c r="C381" i="3"/>
  <c r="A382" i="3"/>
  <c r="B382" i="3"/>
  <c r="C382" i="3"/>
  <c r="A383" i="3"/>
  <c r="B383" i="3"/>
  <c r="C383" i="3"/>
  <c r="A384" i="3"/>
  <c r="B384" i="3"/>
  <c r="C384" i="3"/>
  <c r="A385" i="3"/>
  <c r="B385" i="3"/>
  <c r="C385" i="3"/>
  <c r="A386" i="3"/>
  <c r="B386" i="3"/>
  <c r="C386" i="3"/>
  <c r="A387" i="3"/>
  <c r="B387" i="3"/>
  <c r="C387" i="3"/>
  <c r="A388" i="3"/>
  <c r="B388" i="3"/>
  <c r="C388" i="3"/>
  <c r="A389" i="3"/>
  <c r="B389" i="3"/>
  <c r="C389" i="3"/>
  <c r="A390" i="3"/>
  <c r="B390" i="3"/>
  <c r="C390" i="3"/>
  <c r="A391" i="3"/>
  <c r="B391" i="3"/>
  <c r="C391" i="3"/>
  <c r="A392" i="3"/>
  <c r="B392" i="3"/>
  <c r="C392" i="3"/>
  <c r="A393" i="3"/>
  <c r="B393" i="3"/>
  <c r="C393" i="3"/>
  <c r="A394" i="3"/>
  <c r="B394" i="3"/>
  <c r="C394" i="3"/>
  <c r="A395" i="3"/>
  <c r="B395" i="3"/>
  <c r="C395" i="3"/>
  <c r="A396" i="3"/>
  <c r="B396" i="3"/>
  <c r="C396" i="3"/>
  <c r="A397" i="3"/>
  <c r="B397" i="3"/>
  <c r="C397" i="3"/>
  <c r="A398" i="3"/>
  <c r="B398" i="3"/>
  <c r="C398" i="3"/>
  <c r="A399" i="3"/>
  <c r="B399" i="3"/>
  <c r="C399" i="3"/>
  <c r="A400" i="3"/>
  <c r="B400" i="3"/>
  <c r="C400" i="3"/>
  <c r="A401" i="3"/>
  <c r="B401" i="3"/>
  <c r="C401" i="3"/>
  <c r="A402" i="3"/>
  <c r="B402" i="3"/>
  <c r="C402" i="3"/>
  <c r="A403" i="3"/>
  <c r="B403" i="3"/>
  <c r="C403" i="3"/>
  <c r="A404" i="3"/>
  <c r="B404" i="3"/>
  <c r="C404" i="3"/>
  <c r="A405" i="3"/>
  <c r="B405" i="3"/>
  <c r="C405" i="3"/>
  <c r="A406" i="3"/>
  <c r="B406" i="3"/>
  <c r="C406" i="3"/>
  <c r="A407" i="3"/>
  <c r="B407" i="3"/>
  <c r="C407" i="3"/>
  <c r="A408" i="3"/>
  <c r="B408" i="3"/>
  <c r="C408" i="3"/>
  <c r="A409" i="3"/>
  <c r="B409" i="3"/>
  <c r="C409" i="3"/>
  <c r="A410" i="3"/>
  <c r="B410" i="3"/>
  <c r="C410" i="3"/>
  <c r="A411" i="3"/>
  <c r="B411" i="3"/>
  <c r="C411" i="3"/>
  <c r="A412" i="3"/>
  <c r="B412" i="3"/>
  <c r="C412" i="3"/>
  <c r="A413" i="3"/>
  <c r="B413" i="3"/>
  <c r="C413" i="3"/>
  <c r="A414" i="3"/>
  <c r="B414" i="3"/>
  <c r="C414" i="3"/>
  <c r="A415" i="3"/>
  <c r="B415" i="3"/>
  <c r="C415" i="3"/>
  <c r="A416" i="3"/>
  <c r="B416" i="3"/>
  <c r="C416" i="3"/>
  <c r="A417" i="3"/>
  <c r="B417" i="3"/>
  <c r="C417" i="3"/>
  <c r="A418" i="3"/>
  <c r="B418" i="3"/>
  <c r="C418" i="3"/>
  <c r="A419" i="3"/>
  <c r="B419" i="3"/>
  <c r="C419" i="3"/>
  <c r="A420" i="3"/>
  <c r="B420" i="3"/>
  <c r="C420" i="3"/>
  <c r="A421" i="3"/>
  <c r="B421" i="3"/>
  <c r="C421" i="3"/>
  <c r="A422" i="3"/>
  <c r="B422" i="3"/>
  <c r="C422" i="3"/>
  <c r="A423" i="3"/>
  <c r="B423" i="3"/>
  <c r="C423" i="3"/>
  <c r="A424" i="3"/>
  <c r="B424" i="3"/>
  <c r="C424" i="3"/>
  <c r="A425" i="3"/>
  <c r="B425" i="3"/>
  <c r="C425" i="3"/>
  <c r="A426" i="3"/>
  <c r="B426" i="3"/>
  <c r="C426" i="3"/>
  <c r="A427" i="3"/>
  <c r="B427" i="3"/>
  <c r="C427" i="3"/>
  <c r="A428" i="3"/>
  <c r="B428" i="3"/>
  <c r="C428" i="3"/>
  <c r="A429" i="3"/>
  <c r="B429" i="3"/>
  <c r="C429" i="3"/>
  <c r="A430" i="3"/>
  <c r="B430" i="3"/>
  <c r="C430" i="3"/>
  <c r="A431" i="3"/>
  <c r="B431" i="3"/>
  <c r="C431" i="3"/>
  <c r="A432" i="3"/>
  <c r="B432" i="3"/>
  <c r="C432" i="3"/>
  <c r="A433" i="3"/>
  <c r="B433" i="3"/>
  <c r="C433" i="3"/>
  <c r="A434" i="3"/>
  <c r="B434" i="3"/>
  <c r="C434" i="3"/>
  <c r="A435" i="3"/>
  <c r="B435" i="3"/>
  <c r="C435" i="3"/>
  <c r="A436" i="3"/>
  <c r="B436" i="3"/>
  <c r="C436" i="3"/>
  <c r="A437" i="3"/>
  <c r="B437" i="3"/>
  <c r="C437" i="3"/>
  <c r="A438" i="3"/>
  <c r="B438" i="3"/>
  <c r="C438" i="3"/>
  <c r="A439" i="3"/>
  <c r="B439" i="3"/>
  <c r="C439" i="3"/>
  <c r="A440" i="3"/>
  <c r="B440" i="3"/>
  <c r="C440" i="3"/>
  <c r="A441" i="3"/>
  <c r="B441" i="3"/>
  <c r="C441" i="3"/>
  <c r="A442" i="3"/>
  <c r="B442" i="3"/>
  <c r="C442" i="3"/>
  <c r="A443" i="3"/>
  <c r="B443" i="3"/>
  <c r="C443" i="3"/>
  <c r="A444" i="3"/>
  <c r="B444" i="3"/>
  <c r="C444" i="3"/>
  <c r="A445" i="3"/>
  <c r="B445" i="3"/>
  <c r="C445" i="3"/>
  <c r="A446" i="3"/>
  <c r="B446" i="3"/>
  <c r="C446" i="3"/>
  <c r="A447" i="3"/>
  <c r="B447" i="3"/>
  <c r="C447" i="3"/>
  <c r="A448" i="3"/>
  <c r="B448" i="3"/>
  <c r="C448" i="3"/>
  <c r="A449" i="3"/>
  <c r="B449" i="3"/>
  <c r="C449" i="3"/>
  <c r="A450" i="3"/>
  <c r="B450" i="3"/>
  <c r="C450" i="3"/>
  <c r="A451" i="3"/>
  <c r="B451" i="3"/>
  <c r="C451" i="3"/>
  <c r="A452" i="3"/>
  <c r="B452" i="3"/>
  <c r="C452" i="3"/>
  <c r="A453" i="3"/>
  <c r="B453" i="3"/>
  <c r="C453" i="3"/>
  <c r="A454" i="3"/>
  <c r="B454" i="3"/>
  <c r="C454" i="3"/>
  <c r="A455" i="3"/>
  <c r="B455" i="3"/>
  <c r="C455" i="3"/>
  <c r="A456" i="3"/>
  <c r="B456" i="3"/>
  <c r="C456" i="3"/>
  <c r="A457" i="3"/>
  <c r="B457" i="3"/>
  <c r="C457" i="3"/>
  <c r="A458" i="3"/>
  <c r="B458" i="3"/>
  <c r="C458" i="3"/>
  <c r="A459" i="3"/>
  <c r="B459" i="3"/>
  <c r="C459" i="3"/>
  <c r="A460" i="3"/>
  <c r="B460" i="3"/>
  <c r="C460" i="3"/>
  <c r="A461" i="3"/>
  <c r="B461" i="3"/>
  <c r="C461" i="3"/>
  <c r="A462" i="3"/>
  <c r="B462" i="3"/>
  <c r="C462" i="3"/>
  <c r="A463" i="3"/>
  <c r="B463" i="3"/>
  <c r="C463" i="3"/>
  <c r="A464" i="3"/>
  <c r="B464" i="3"/>
  <c r="C464" i="3"/>
  <c r="A465" i="3"/>
  <c r="B465" i="3"/>
  <c r="C465" i="3"/>
  <c r="A466" i="3"/>
  <c r="B466" i="3"/>
  <c r="C466" i="3"/>
  <c r="A467" i="3"/>
  <c r="B467" i="3"/>
  <c r="C467" i="3"/>
  <c r="A468" i="3"/>
  <c r="B468" i="3"/>
  <c r="C468" i="3"/>
  <c r="A469" i="3"/>
  <c r="B469" i="3"/>
  <c r="C469" i="3"/>
  <c r="A470" i="3"/>
  <c r="B470" i="3"/>
  <c r="C470" i="3"/>
  <c r="A471" i="3"/>
  <c r="B471" i="3"/>
  <c r="C471" i="3"/>
  <c r="A472" i="3"/>
  <c r="B472" i="3"/>
  <c r="C472" i="3"/>
  <c r="A473" i="3"/>
  <c r="B473" i="3"/>
  <c r="C473" i="3"/>
  <c r="A474" i="3"/>
  <c r="B474" i="3"/>
  <c r="C474" i="3"/>
  <c r="A475" i="3"/>
  <c r="B475" i="3"/>
  <c r="C475" i="3"/>
  <c r="A476" i="3"/>
  <c r="B476" i="3"/>
  <c r="C476" i="3"/>
  <c r="A477" i="3"/>
  <c r="B477" i="3"/>
  <c r="C477" i="3"/>
  <c r="A478" i="3"/>
  <c r="B478" i="3"/>
  <c r="C478" i="3"/>
  <c r="A479" i="3"/>
  <c r="B479" i="3"/>
  <c r="C479" i="3"/>
  <c r="A480" i="3"/>
  <c r="B480" i="3"/>
  <c r="C480" i="3"/>
  <c r="A481" i="3"/>
  <c r="B481" i="3"/>
  <c r="C481" i="3"/>
  <c r="A482" i="3"/>
  <c r="B482" i="3"/>
  <c r="C482" i="3"/>
  <c r="A483" i="3"/>
  <c r="B483" i="3"/>
  <c r="C483" i="3"/>
  <c r="A484" i="3"/>
  <c r="B484" i="3"/>
  <c r="C484" i="3"/>
  <c r="A485" i="3"/>
  <c r="B485" i="3"/>
  <c r="C485" i="3"/>
  <c r="A486" i="3"/>
  <c r="B486" i="3"/>
  <c r="C486" i="3"/>
  <c r="A487" i="3"/>
  <c r="B487" i="3"/>
  <c r="C487" i="3"/>
  <c r="A488" i="3"/>
  <c r="B488" i="3"/>
  <c r="C488" i="3"/>
  <c r="A489" i="3"/>
  <c r="B489" i="3"/>
  <c r="C489" i="3"/>
  <c r="A490" i="3"/>
  <c r="B490" i="3"/>
  <c r="C490" i="3"/>
  <c r="A491" i="3"/>
  <c r="B491" i="3"/>
  <c r="C491" i="3"/>
  <c r="A492" i="3"/>
  <c r="B492" i="3"/>
  <c r="C492" i="3"/>
  <c r="A493" i="3"/>
  <c r="B493" i="3"/>
  <c r="C493" i="3"/>
  <c r="A494" i="3"/>
  <c r="B494" i="3"/>
  <c r="C494" i="3"/>
  <c r="A495" i="3"/>
  <c r="B495" i="3"/>
  <c r="C495" i="3"/>
  <c r="A496" i="3"/>
  <c r="B496" i="3"/>
  <c r="C496" i="3"/>
  <c r="A497" i="3"/>
  <c r="B497" i="3"/>
  <c r="C497" i="3"/>
  <c r="A498" i="3"/>
  <c r="B498" i="3"/>
  <c r="C498" i="3"/>
  <c r="A499" i="3"/>
  <c r="B499" i="3"/>
  <c r="C499" i="3"/>
  <c r="A500" i="3"/>
  <c r="B500" i="3"/>
  <c r="C500" i="3"/>
  <c r="A501" i="3"/>
  <c r="B501" i="3"/>
  <c r="C501" i="3"/>
  <c r="A502" i="3"/>
  <c r="B502" i="3"/>
  <c r="C502" i="3"/>
  <c r="A503" i="3"/>
  <c r="B503" i="3"/>
  <c r="C503" i="3"/>
  <c r="A504" i="3"/>
  <c r="B504" i="3"/>
  <c r="C504" i="3"/>
  <c r="A505" i="3"/>
  <c r="B505" i="3"/>
  <c r="C505" i="3"/>
  <c r="A506" i="3"/>
  <c r="B506" i="3"/>
  <c r="C506" i="3"/>
  <c r="A507" i="3"/>
  <c r="B507" i="3"/>
  <c r="C507" i="3"/>
  <c r="A508" i="3"/>
  <c r="B508" i="3"/>
  <c r="C508" i="3"/>
  <c r="A509" i="3"/>
  <c r="B509" i="3"/>
  <c r="C509" i="3"/>
  <c r="A510" i="3"/>
  <c r="B510" i="3"/>
  <c r="C510" i="3"/>
  <c r="A511" i="3"/>
  <c r="B511" i="3"/>
  <c r="C511" i="3"/>
  <c r="A512" i="3"/>
  <c r="B512" i="3"/>
  <c r="C512" i="3"/>
  <c r="A513" i="3"/>
  <c r="B513" i="3"/>
  <c r="C513" i="3"/>
  <c r="A514" i="3"/>
  <c r="B514" i="3"/>
  <c r="C514" i="3"/>
  <c r="A515" i="3"/>
  <c r="B515" i="3"/>
  <c r="C515" i="3"/>
  <c r="A516" i="3"/>
  <c r="B516" i="3"/>
  <c r="C516" i="3"/>
  <c r="A517" i="3"/>
  <c r="B517" i="3"/>
  <c r="C517" i="3"/>
  <c r="A518" i="3"/>
  <c r="B518" i="3"/>
  <c r="C518" i="3"/>
  <c r="A519" i="3"/>
  <c r="B519" i="3"/>
  <c r="C519" i="3"/>
  <c r="A520" i="3"/>
  <c r="B520" i="3"/>
  <c r="C520" i="3"/>
  <c r="A521" i="3"/>
  <c r="B521" i="3"/>
  <c r="C521" i="3"/>
  <c r="A522" i="3"/>
  <c r="B522" i="3"/>
  <c r="C522" i="3"/>
  <c r="A523" i="3"/>
  <c r="B523" i="3"/>
  <c r="C523" i="3"/>
  <c r="A524" i="3"/>
  <c r="B524" i="3"/>
  <c r="C524" i="3"/>
  <c r="A525" i="3"/>
  <c r="B525" i="3"/>
  <c r="C525" i="3"/>
  <c r="A526" i="3"/>
  <c r="B526" i="3"/>
  <c r="C526" i="3"/>
  <c r="A527" i="3"/>
  <c r="B527" i="3"/>
  <c r="C527" i="3"/>
  <c r="A528" i="3"/>
  <c r="B528" i="3"/>
  <c r="C528" i="3"/>
  <c r="A529" i="3"/>
  <c r="B529" i="3"/>
  <c r="C529" i="3"/>
  <c r="A530" i="3"/>
  <c r="B530" i="3"/>
  <c r="C530" i="3"/>
  <c r="A531" i="3"/>
  <c r="B531" i="3"/>
  <c r="C531" i="3"/>
  <c r="A532" i="3"/>
  <c r="B532" i="3"/>
  <c r="C532" i="3"/>
  <c r="A533" i="3"/>
  <c r="B533" i="3"/>
  <c r="C533" i="3"/>
  <c r="A534" i="3"/>
  <c r="B534" i="3"/>
  <c r="C534" i="3"/>
  <c r="A535" i="3"/>
  <c r="B535" i="3"/>
  <c r="C535" i="3"/>
  <c r="A536" i="3"/>
  <c r="B536" i="3"/>
  <c r="C536" i="3"/>
  <c r="A537" i="3"/>
  <c r="B537" i="3"/>
  <c r="C537" i="3"/>
  <c r="A538" i="3"/>
  <c r="B538" i="3"/>
  <c r="C538" i="3"/>
  <c r="A539" i="3"/>
  <c r="B539" i="3"/>
  <c r="C539" i="3"/>
  <c r="A540" i="3"/>
  <c r="B540" i="3"/>
  <c r="C540" i="3"/>
  <c r="A541" i="3"/>
  <c r="B541" i="3"/>
  <c r="C541" i="3"/>
  <c r="A542" i="3"/>
  <c r="B542" i="3"/>
  <c r="C542" i="3"/>
  <c r="A543" i="3"/>
  <c r="B543" i="3"/>
  <c r="C543" i="3"/>
  <c r="A544" i="3"/>
  <c r="B544" i="3"/>
  <c r="C544" i="3"/>
  <c r="A545" i="3"/>
  <c r="B545" i="3"/>
  <c r="C545" i="3"/>
  <c r="A546" i="3"/>
  <c r="B546" i="3"/>
  <c r="C546" i="3"/>
  <c r="A547" i="3"/>
  <c r="B547" i="3"/>
  <c r="C547" i="3"/>
  <c r="A548" i="3"/>
  <c r="B548" i="3"/>
  <c r="C548" i="3"/>
  <c r="A549" i="3"/>
  <c r="B549" i="3"/>
  <c r="C549" i="3"/>
  <c r="A550" i="3"/>
  <c r="B550" i="3"/>
  <c r="C550" i="3"/>
  <c r="A551" i="3"/>
  <c r="B551" i="3"/>
  <c r="C551" i="3"/>
  <c r="A552" i="3"/>
  <c r="B552" i="3"/>
  <c r="C552" i="3"/>
  <c r="A553" i="3"/>
  <c r="B553" i="3"/>
  <c r="C553" i="3"/>
  <c r="A554" i="3"/>
  <c r="B554" i="3"/>
  <c r="C554" i="3"/>
  <c r="A555" i="3"/>
  <c r="B555" i="3"/>
  <c r="C555" i="3"/>
  <c r="A556" i="3"/>
  <c r="B556" i="3"/>
  <c r="C556" i="3"/>
  <c r="A557" i="3"/>
  <c r="B557" i="3"/>
  <c r="C557" i="3"/>
  <c r="A558" i="3"/>
  <c r="B558" i="3"/>
  <c r="C558" i="3"/>
  <c r="A559" i="3"/>
  <c r="B559" i="3"/>
  <c r="C559" i="3"/>
  <c r="A560" i="3"/>
  <c r="B560" i="3"/>
  <c r="C560" i="3"/>
  <c r="A561" i="3"/>
  <c r="B561" i="3"/>
  <c r="C561" i="3"/>
  <c r="A562" i="3"/>
  <c r="B562" i="3"/>
  <c r="C562" i="3"/>
  <c r="A563" i="3"/>
  <c r="B563" i="3"/>
  <c r="C563" i="3"/>
  <c r="A564" i="3"/>
  <c r="B564" i="3"/>
  <c r="C564" i="3"/>
  <c r="A565" i="3"/>
  <c r="B565" i="3"/>
  <c r="C565" i="3"/>
  <c r="A566" i="3"/>
  <c r="B566" i="3"/>
  <c r="C566" i="3"/>
  <c r="A567" i="3"/>
  <c r="B567" i="3"/>
  <c r="C567" i="3"/>
  <c r="A568" i="3"/>
  <c r="B568" i="3"/>
  <c r="C568" i="3"/>
  <c r="A569" i="3"/>
  <c r="B569" i="3"/>
  <c r="C569" i="3"/>
  <c r="A570" i="3"/>
  <c r="B570" i="3"/>
  <c r="C570" i="3"/>
  <c r="A571" i="3"/>
  <c r="B571" i="3"/>
  <c r="C571" i="3"/>
  <c r="A572" i="3"/>
  <c r="B572" i="3"/>
  <c r="C572" i="3"/>
  <c r="A573" i="3"/>
  <c r="B573" i="3"/>
  <c r="C573" i="3"/>
  <c r="A574" i="3"/>
  <c r="B574" i="3"/>
  <c r="C574" i="3"/>
  <c r="A575" i="3"/>
  <c r="B575" i="3"/>
  <c r="C575" i="3"/>
  <c r="A576" i="3"/>
  <c r="B576" i="3"/>
  <c r="C576" i="3"/>
  <c r="A577" i="3"/>
  <c r="B577" i="3"/>
  <c r="C577" i="3"/>
  <c r="A578" i="3"/>
  <c r="B578" i="3"/>
  <c r="C578" i="3"/>
  <c r="A579" i="3"/>
  <c r="B579" i="3"/>
  <c r="C579" i="3"/>
  <c r="A580" i="3"/>
  <c r="B580" i="3"/>
  <c r="C580" i="3"/>
  <c r="A581" i="3"/>
  <c r="B581" i="3"/>
  <c r="C581" i="3"/>
  <c r="A582" i="3"/>
  <c r="B582" i="3"/>
  <c r="C582" i="3"/>
  <c r="A583" i="3"/>
  <c r="B583" i="3"/>
  <c r="C583" i="3"/>
  <c r="A584" i="3"/>
  <c r="B584" i="3"/>
  <c r="C584" i="3"/>
  <c r="A585" i="3"/>
  <c r="B585" i="3"/>
  <c r="C585" i="3"/>
  <c r="A586" i="3"/>
  <c r="B586" i="3"/>
  <c r="C586" i="3"/>
  <c r="A587" i="3"/>
  <c r="B587" i="3"/>
  <c r="C587" i="3"/>
  <c r="A588" i="3"/>
  <c r="B588" i="3"/>
  <c r="C588" i="3"/>
  <c r="A589" i="3"/>
  <c r="B589" i="3"/>
  <c r="C589" i="3"/>
  <c r="A590" i="3"/>
  <c r="B590" i="3"/>
  <c r="C590" i="3"/>
  <c r="A591" i="3"/>
  <c r="B591" i="3"/>
  <c r="C591" i="3"/>
  <c r="A592" i="3"/>
  <c r="B592" i="3"/>
  <c r="C592" i="3"/>
  <c r="A593" i="3"/>
  <c r="B593" i="3"/>
  <c r="C593" i="3"/>
  <c r="A594" i="3"/>
  <c r="B594" i="3"/>
  <c r="C594" i="3"/>
  <c r="A595" i="3"/>
  <c r="B595" i="3"/>
  <c r="C595" i="3"/>
  <c r="A596" i="3"/>
  <c r="B596" i="3"/>
  <c r="C596" i="3"/>
  <c r="A597" i="3"/>
  <c r="B597" i="3"/>
  <c r="C597" i="3"/>
  <c r="B217" i="3"/>
  <c r="B233" i="3"/>
  <c r="B216" i="3"/>
  <c r="B235" i="3"/>
  <c r="B236" i="3"/>
  <c r="B237" i="3"/>
  <c r="B238" i="3"/>
  <c r="B239" i="3"/>
  <c r="B240" i="3"/>
  <c r="A217" i="3"/>
  <c r="C217" i="3"/>
  <c r="A233" i="3"/>
  <c r="C233" i="3"/>
  <c r="A216" i="3"/>
  <c r="C216" i="3"/>
  <c r="A235" i="3"/>
  <c r="C235" i="3"/>
  <c r="A236" i="3"/>
  <c r="C236" i="3"/>
  <c r="A237" i="3"/>
  <c r="C237" i="3"/>
  <c r="A238" i="3"/>
  <c r="C238" i="3"/>
  <c r="A239" i="3"/>
  <c r="C239" i="3"/>
  <c r="A240" i="3"/>
  <c r="C240" i="3"/>
  <c r="A1" i="51"/>
  <c r="A1" i="14"/>
  <c r="A1" i="45"/>
  <c r="A1" i="50"/>
  <c r="A1" i="44"/>
  <c r="B166" i="3"/>
  <c r="B115" i="3"/>
  <c r="A166" i="3"/>
  <c r="A1" i="70"/>
  <c r="E2" i="3"/>
  <c r="C2" i="3" s="1"/>
  <c r="E3" i="3"/>
  <c r="C3" i="3" s="1"/>
  <c r="E4" i="3"/>
  <c r="C4" i="3" s="1"/>
  <c r="M1" i="3"/>
  <c r="A10" i="45"/>
  <c r="A8" i="45"/>
  <c r="A6" i="45"/>
  <c r="B6" i="3"/>
  <c r="B7" i="3"/>
  <c r="B8" i="3"/>
  <c r="B9" i="3"/>
  <c r="B10" i="3"/>
  <c r="B11" i="3"/>
  <c r="B14" i="3"/>
  <c r="B12" i="3"/>
  <c r="B13" i="3"/>
  <c r="B15" i="3"/>
  <c r="B16" i="3"/>
  <c r="B20" i="3"/>
  <c r="B21" i="3"/>
  <c r="B22" i="3"/>
  <c r="B27" i="3"/>
  <c r="B28" i="3"/>
  <c r="B25" i="3"/>
  <c r="B23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8" i="3"/>
  <c r="B44" i="3"/>
  <c r="B46" i="3"/>
  <c r="B49" i="3"/>
  <c r="B50" i="3"/>
  <c r="B51" i="3"/>
  <c r="B52" i="3"/>
  <c r="B56" i="3"/>
  <c r="B57" i="3"/>
  <c r="B58" i="3"/>
  <c r="B60" i="3"/>
  <c r="B59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8" i="3"/>
  <c r="B77" i="3"/>
  <c r="B75" i="3"/>
  <c r="B79" i="3"/>
  <c r="B80" i="3"/>
  <c r="B83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4" i="3"/>
  <c r="B105" i="3"/>
  <c r="B103" i="3"/>
  <c r="B117" i="3"/>
  <c r="B113" i="3"/>
  <c r="B106" i="3"/>
  <c r="B107" i="3"/>
  <c r="B108" i="3"/>
  <c r="B110" i="3"/>
  <c r="B111" i="3"/>
  <c r="B112" i="3"/>
  <c r="B120" i="3"/>
  <c r="B118" i="3"/>
  <c r="B114" i="3"/>
  <c r="B119" i="3"/>
  <c r="B116" i="3"/>
  <c r="B109" i="3"/>
  <c r="B121" i="3"/>
  <c r="B122" i="3"/>
  <c r="B102" i="3"/>
  <c r="B26" i="3"/>
  <c r="B24" i="3"/>
  <c r="B54" i="3"/>
  <c r="B53" i="3"/>
  <c r="B55" i="3"/>
  <c r="B45" i="3"/>
  <c r="B47" i="3"/>
  <c r="B76" i="3"/>
  <c r="B81" i="3"/>
  <c r="B82" i="3"/>
  <c r="B84" i="3"/>
  <c r="B123" i="3"/>
  <c r="B17" i="3"/>
  <c r="B18" i="3"/>
  <c r="B29" i="3"/>
  <c r="B19" i="3"/>
  <c r="B132" i="3"/>
  <c r="B133" i="3"/>
  <c r="B134" i="3"/>
  <c r="B135" i="3"/>
  <c r="B124" i="3"/>
  <c r="B125" i="3"/>
  <c r="B126" i="3"/>
  <c r="B127" i="3"/>
  <c r="B128" i="3"/>
  <c r="B129" i="3"/>
  <c r="B130" i="3"/>
  <c r="B131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2" i="3"/>
  <c r="B193" i="3"/>
  <c r="B194" i="3"/>
  <c r="B195" i="3"/>
  <c r="B196" i="3"/>
  <c r="B197" i="3"/>
  <c r="B198" i="3"/>
  <c r="B207" i="3"/>
  <c r="B205" i="3"/>
  <c r="B206" i="3"/>
  <c r="B200" i="3"/>
  <c r="B201" i="3"/>
  <c r="B202" i="3"/>
  <c r="B203" i="3"/>
  <c r="B191" i="3"/>
  <c r="B208" i="3"/>
  <c r="B209" i="3"/>
  <c r="B210" i="3"/>
  <c r="B211" i="3"/>
  <c r="B212" i="3"/>
  <c r="B213" i="3"/>
  <c r="B214" i="3"/>
  <c r="B215" i="3"/>
  <c r="B221" i="3"/>
  <c r="B222" i="3"/>
  <c r="B223" i="3"/>
  <c r="B224" i="3"/>
  <c r="B218" i="3"/>
  <c r="B225" i="3"/>
  <c r="B226" i="3"/>
  <c r="B227" i="3"/>
  <c r="B228" i="3"/>
  <c r="B229" i="3"/>
  <c r="B230" i="3"/>
  <c r="B231" i="3"/>
  <c r="B232" i="3"/>
  <c r="B5" i="3"/>
  <c r="A6" i="3"/>
  <c r="A7" i="3"/>
  <c r="A8" i="3"/>
  <c r="A9" i="3"/>
  <c r="A10" i="3"/>
  <c r="A11" i="3"/>
  <c r="A14" i="3"/>
  <c r="A12" i="3"/>
  <c r="A13" i="3"/>
  <c r="A15" i="3"/>
  <c r="A16" i="3"/>
  <c r="A20" i="3"/>
  <c r="A21" i="3"/>
  <c r="A22" i="3"/>
  <c r="A27" i="3"/>
  <c r="A28" i="3"/>
  <c r="A25" i="3"/>
  <c r="A23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8" i="3"/>
  <c r="A44" i="3"/>
  <c r="A46" i="3"/>
  <c r="A49" i="3"/>
  <c r="A50" i="3"/>
  <c r="A51" i="3"/>
  <c r="A52" i="3"/>
  <c r="A56" i="3"/>
  <c r="A57" i="3"/>
  <c r="A58" i="3"/>
  <c r="A60" i="3"/>
  <c r="A59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8" i="3"/>
  <c r="A77" i="3"/>
  <c r="A75" i="3"/>
  <c r="A79" i="3"/>
  <c r="A80" i="3"/>
  <c r="A83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4" i="3"/>
  <c r="A105" i="3"/>
  <c r="A103" i="3"/>
  <c r="A117" i="3"/>
  <c r="A113" i="3"/>
  <c r="A115" i="3"/>
  <c r="A106" i="3"/>
  <c r="A107" i="3"/>
  <c r="A108" i="3"/>
  <c r="A110" i="3"/>
  <c r="A111" i="3"/>
  <c r="A112" i="3"/>
  <c r="A120" i="3"/>
  <c r="A118" i="3"/>
  <c r="A114" i="3"/>
  <c r="A119" i="3"/>
  <c r="A116" i="3"/>
  <c r="A109" i="3"/>
  <c r="A121" i="3"/>
  <c r="A122" i="3"/>
  <c r="A102" i="3"/>
  <c r="A26" i="3"/>
  <c r="A24" i="3"/>
  <c r="A54" i="3"/>
  <c r="A53" i="3"/>
  <c r="A55" i="3"/>
  <c r="A45" i="3"/>
  <c r="A47" i="3"/>
  <c r="A76" i="3"/>
  <c r="A81" i="3"/>
  <c r="A82" i="3"/>
  <c r="A84" i="3"/>
  <c r="A123" i="3"/>
  <c r="A17" i="3"/>
  <c r="A18" i="3"/>
  <c r="A29" i="3"/>
  <c r="A19" i="3"/>
  <c r="A132" i="3"/>
  <c r="A133" i="3"/>
  <c r="A134" i="3"/>
  <c r="A135" i="3"/>
  <c r="A124" i="3"/>
  <c r="A125" i="3"/>
  <c r="A126" i="3"/>
  <c r="A127" i="3"/>
  <c r="A128" i="3"/>
  <c r="A129" i="3"/>
  <c r="A130" i="3"/>
  <c r="A131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2" i="3"/>
  <c r="A193" i="3"/>
  <c r="A194" i="3"/>
  <c r="A195" i="3"/>
  <c r="A196" i="3"/>
  <c r="A197" i="3"/>
  <c r="A198" i="3"/>
  <c r="A207" i="3"/>
  <c r="A205" i="3"/>
  <c r="A206" i="3"/>
  <c r="A200" i="3"/>
  <c r="A201" i="3"/>
  <c r="A202" i="3"/>
  <c r="A203" i="3"/>
  <c r="A191" i="3"/>
  <c r="A208" i="3"/>
  <c r="A209" i="3"/>
  <c r="A210" i="3"/>
  <c r="A211" i="3"/>
  <c r="A212" i="3"/>
  <c r="A213" i="3"/>
  <c r="A214" i="3"/>
  <c r="A215" i="3"/>
  <c r="A221" i="3"/>
  <c r="A222" i="3"/>
  <c r="A223" i="3"/>
  <c r="A224" i="3"/>
  <c r="A218" i="3"/>
  <c r="A225" i="3"/>
  <c r="A226" i="3"/>
  <c r="A227" i="3"/>
  <c r="A228" i="3"/>
  <c r="A229" i="3"/>
  <c r="A230" i="3"/>
  <c r="A231" i="3"/>
  <c r="A232" i="3"/>
  <c r="A5" i="3"/>
  <c r="C26" i="3"/>
  <c r="C102" i="3"/>
  <c r="C122" i="3"/>
  <c r="C121" i="3"/>
  <c r="C5" i="3"/>
  <c r="C6" i="3"/>
  <c r="C7" i="3"/>
  <c r="C8" i="3"/>
  <c r="C9" i="3"/>
  <c r="C10" i="3"/>
  <c r="C11" i="3"/>
  <c r="C14" i="3"/>
  <c r="C12" i="3"/>
  <c r="C13" i="3"/>
  <c r="C15" i="3"/>
  <c r="C16" i="3"/>
  <c r="C20" i="3"/>
  <c r="C21" i="3"/>
  <c r="C22" i="3"/>
  <c r="C27" i="3"/>
  <c r="C28" i="3"/>
  <c r="C25" i="3"/>
  <c r="C23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8" i="3"/>
  <c r="C44" i="3"/>
  <c r="C46" i="3"/>
  <c r="C49" i="3"/>
  <c r="C50" i="3"/>
  <c r="C51" i="3"/>
  <c r="C52" i="3"/>
  <c r="C56" i="3"/>
  <c r="C57" i="3"/>
  <c r="C58" i="3"/>
  <c r="C60" i="3"/>
  <c r="C59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8" i="3"/>
  <c r="C77" i="3"/>
  <c r="C75" i="3"/>
  <c r="C79" i="3"/>
  <c r="C80" i="3"/>
  <c r="C83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4" i="3"/>
  <c r="C105" i="3"/>
  <c r="C103" i="3"/>
  <c r="C117" i="3"/>
  <c r="C113" i="3"/>
  <c r="C115" i="3"/>
  <c r="C106" i="3"/>
  <c r="C107" i="3"/>
  <c r="C108" i="3"/>
  <c r="C110" i="3"/>
  <c r="C111" i="3"/>
  <c r="C112" i="3"/>
  <c r="C120" i="3"/>
  <c r="C118" i="3"/>
  <c r="C114" i="3"/>
  <c r="C119" i="3"/>
  <c r="C109" i="3"/>
  <c r="C24" i="3"/>
  <c r="C54" i="3"/>
  <c r="C53" i="3"/>
  <c r="C55" i="3"/>
  <c r="C45" i="3"/>
  <c r="C47" i="3"/>
  <c r="C76" i="3"/>
  <c r="C81" i="3"/>
  <c r="C82" i="3"/>
  <c r="C84" i="3"/>
  <c r="C123" i="3"/>
  <c r="C17" i="3"/>
  <c r="C18" i="3"/>
  <c r="C29" i="3"/>
  <c r="C19" i="3"/>
  <c r="C132" i="3"/>
  <c r="C133" i="3"/>
  <c r="C134" i="3"/>
  <c r="C135" i="3"/>
  <c r="C124" i="3"/>
  <c r="C125" i="3"/>
  <c r="C126" i="3"/>
  <c r="C127" i="3"/>
  <c r="C128" i="3"/>
  <c r="C129" i="3"/>
  <c r="C130" i="3"/>
  <c r="C131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2" i="3"/>
  <c r="C193" i="3"/>
  <c r="C194" i="3"/>
  <c r="C195" i="3"/>
  <c r="C196" i="3"/>
  <c r="C197" i="3"/>
  <c r="C198" i="3"/>
  <c r="C207" i="3"/>
  <c r="C205" i="3"/>
  <c r="C206" i="3"/>
  <c r="C200" i="3"/>
  <c r="C201" i="3"/>
  <c r="C202" i="3"/>
  <c r="C203" i="3"/>
  <c r="C191" i="3"/>
  <c r="C208" i="3"/>
  <c r="C209" i="3"/>
  <c r="C210" i="3"/>
  <c r="C211" i="3"/>
  <c r="C212" i="3"/>
  <c r="C213" i="3"/>
  <c r="C214" i="3"/>
  <c r="C215" i="3"/>
  <c r="C221" i="3"/>
  <c r="C222" i="3"/>
  <c r="C223" i="3"/>
  <c r="C224" i="3"/>
  <c r="C218" i="3"/>
  <c r="C225" i="3"/>
  <c r="C226" i="3"/>
  <c r="C227" i="3"/>
  <c r="C228" i="3"/>
  <c r="C229" i="3"/>
  <c r="C230" i="3"/>
  <c r="C231" i="3"/>
  <c r="C232" i="3"/>
  <c r="C116" i="3"/>
  <c r="E12" i="51"/>
  <c r="C12" i="51"/>
  <c r="D12" i="51"/>
  <c r="F12" i="51"/>
  <c r="E8" i="45" l="1"/>
  <c r="D8" i="45"/>
  <c r="F6" i="45"/>
  <c r="F8" i="45" l="1"/>
  <c r="F10" i="4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chantal</author>
  </authors>
  <commentList>
    <comment ref="F1" authorId="0" shapeId="0" xr:uid="{2683A74D-B560-4A2D-83F5-F3205F1030BF}">
      <text>
        <r>
          <rPr>
            <sz val="11"/>
            <color indexed="81"/>
            <rFont val="Tahoma"/>
            <family val="2"/>
          </rPr>
          <t>guide trésorier p 16, n° = n° chèque, Bxxxx = n° bordereau</t>
        </r>
      </text>
    </comment>
    <comment ref="G1" authorId="0" shapeId="0" xr:uid="{2D670CC1-ABFF-4D05-87EE-48B048449323}">
      <text>
        <r>
          <rPr>
            <b/>
            <sz val="11"/>
            <color indexed="81"/>
            <rFont val="Tahoma"/>
            <family val="2"/>
          </rPr>
          <t>pointage banque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<sst xmlns="http://schemas.openxmlformats.org/spreadsheetml/2006/main" count="2572" uniqueCount="347">
  <si>
    <t>Comment ça marche ?</t>
  </si>
  <si>
    <t>Si vous travaillez sous Windows 7 ou Windows Vista :</t>
  </si>
  <si>
    <t>Si vous travaillez sous Windows XP :</t>
  </si>
  <si>
    <t xml:space="preserve">Pour une 1ère utilisation : </t>
  </si>
  <si>
    <t xml:space="preserve">Dans la 1ère ligne, entrez le nom votre association (il se reportera sur toutes les pages) </t>
  </si>
  <si>
    <t>Vous pouvez maintenant commencer à enregistrer vos dépenses et recettes dans la page "Journal"</t>
  </si>
  <si>
    <t>Attention : les trois premières lignes du journal concernent les soldes des comptes en début d'année,</t>
  </si>
  <si>
    <t>Ne pas modifier les infos des cellules "grisées"</t>
  </si>
  <si>
    <t>Nom de l'Association</t>
  </si>
  <si>
    <t>Année comptable</t>
  </si>
  <si>
    <t>Caisse</t>
  </si>
  <si>
    <t>Banque</t>
  </si>
  <si>
    <t>Livret</t>
  </si>
  <si>
    <t>Virement</t>
  </si>
  <si>
    <t>Nature</t>
  </si>
  <si>
    <t>Montant</t>
  </si>
  <si>
    <t>date</t>
  </si>
  <si>
    <t>libellé</t>
  </si>
  <si>
    <t>imputation</t>
  </si>
  <si>
    <t>Compte</t>
  </si>
  <si>
    <t>Solde initial</t>
  </si>
  <si>
    <t xml:space="preserve"> Solde initial</t>
  </si>
  <si>
    <t>Gestion</t>
  </si>
  <si>
    <t>Total recettes</t>
  </si>
  <si>
    <t>Total dépenses</t>
  </si>
  <si>
    <t>Total Solde initial</t>
  </si>
  <si>
    <t>Dépenses</t>
  </si>
  <si>
    <t>Recettes</t>
  </si>
  <si>
    <t>Solde</t>
  </si>
  <si>
    <t>mois</t>
  </si>
  <si>
    <t>N° d'enregistrement</t>
  </si>
  <si>
    <t>Variation</t>
  </si>
  <si>
    <t>Intitulé des comptes</t>
  </si>
  <si>
    <t>Evénements</t>
  </si>
  <si>
    <t>Provisions</t>
  </si>
  <si>
    <t>CNC</t>
  </si>
  <si>
    <t>L'onglet ''Trésorerie récap''</t>
  </si>
  <si>
    <t>L'onglet ''Bilan"</t>
  </si>
  <si>
    <t>L'onglet ''Banque"</t>
  </si>
  <si>
    <t>L'onglet ''Compte de Résultat''</t>
  </si>
  <si>
    <t>Somme de Montant</t>
  </si>
  <si>
    <t>B</t>
  </si>
  <si>
    <t>ref1</t>
  </si>
  <si>
    <t>ref2</t>
  </si>
  <si>
    <t xml:space="preserve">L'onglet ''Paramètres'' </t>
  </si>
  <si>
    <t>L'onglet ''Journal''</t>
  </si>
  <si>
    <t>L'onglet ''Trésorerie''</t>
  </si>
  <si>
    <t>L'onglet ''Activités"</t>
  </si>
  <si>
    <t/>
  </si>
  <si>
    <t>Total 1</t>
  </si>
  <si>
    <t>Rapprochement Bancaire</t>
  </si>
  <si>
    <t>S'agrémente automatiquement après chaque saisie d'écriture,</t>
  </si>
  <si>
    <t>Est un récapitulatif des totaux de vos écritures et vous donne le solde de trésorerie,</t>
  </si>
  <si>
    <t>Récapitulatif des écritures classées par activité,</t>
  </si>
  <si>
    <t>Récapitulatif des totaux classées par activité,</t>
  </si>
  <si>
    <t>Ecritures classées par Débit Crédit et pointées avec vos relevés de compte banque (colonne G du Journal intitulée B=Banque)</t>
  </si>
  <si>
    <t>Colonne H, réservée pour une référence de votre choix, N° de facture par exemple,</t>
  </si>
  <si>
    <t xml:space="preserve">Colonne A intitulée "Nature", Recettes ou dépenses s'inscrivent alors automatiquement. </t>
  </si>
  <si>
    <t>Illustration graphique de votre compte de résultat</t>
  </si>
  <si>
    <t>Vous fait le bilan automatiquement et le compte de rapprochement avec la banque (pointez colonne G</t>
  </si>
  <si>
    <t>Colonne E vous inscrivez la date xx/xx/xx, s'agrége automatiquement après votre saisie de date</t>
  </si>
  <si>
    <t>Colonne F, réservée pour saisir le N° de piéce de la banque, colonne intitulée N° d'enregistrement,</t>
  </si>
  <si>
    <t xml:space="preserve">Colonne J, libéllé qui correspond à l'écriture, Nom du fournisseur ou du remettant, </t>
  </si>
  <si>
    <t>Colonne K, Choisir l'activité qui va recevoir l'écriture, en cliquant sur la flèche grisée à droite de la case, (intitulé paramétré onglet Paramètre)</t>
  </si>
  <si>
    <t>Colonne L, Choisir le compte à affecter pour cette écriture, Banque, Caisse, Livret, (à remplir obligatoirement / ne pas laisser vide)</t>
  </si>
  <si>
    <t>Les données s'actualisent automatiquement quand on quitte le "Journal"</t>
  </si>
  <si>
    <t>pour avoir la bonne zone d'impression</t>
  </si>
  <si>
    <t xml:space="preserve">La mise en page (zone d'impression) se fait automatiquement, sauf pour le Journal où il faut cliquer sur le bouton adéquat </t>
  </si>
  <si>
    <t>le relevé de compte,</t>
  </si>
  <si>
    <t xml:space="preserve">Colonne G, réservée pour indiquer que votre écriture est bien passée en banque, il suffit de saisir 1 caractère de votre choix (x) quand vous pointez </t>
  </si>
  <si>
    <t>qui sera classée dans l'ordre chronologique,</t>
  </si>
  <si>
    <t xml:space="preserve">Colonne I , réservée pour une référence de votre choix, N° d'ordre de l'écriture dans l'année comptable par exemple, à reporter sur votre pièce comptable </t>
  </si>
  <si>
    <t>L'onglet "Graphique"</t>
  </si>
  <si>
    <t xml:space="preserve"> initial</t>
  </si>
  <si>
    <t>Total  initial</t>
  </si>
  <si>
    <t>Etat Bancaire (dernier relevé)</t>
  </si>
  <si>
    <r>
      <t xml:space="preserve">Sur cette page, enregistrez les intitulés correspondant à vos activités </t>
    </r>
    <r>
      <rPr>
        <b/>
        <sz val="10"/>
        <rFont val="Arial"/>
        <family val="2"/>
      </rPr>
      <t>(dans la colonne B).</t>
    </r>
  </si>
  <si>
    <t xml:space="preserve"> (cotisations, subvention, voyage, etc.) ,</t>
  </si>
  <si>
    <t>en cliquant sur les onglets vous accédez aux informations.</t>
  </si>
  <si>
    <t>Ce fichier de comptabilité est composé de 10 onglets (en bas du document) :</t>
  </si>
  <si>
    <t>Vous permet de créer les comptes dont vous aurez besoin pour enregistrer vos écritures par activité</t>
  </si>
  <si>
    <t>Vous permet d'enregistrer vos recettes et dépenses et de les affecter par activité,</t>
  </si>
  <si>
    <r>
      <t xml:space="preserve">Nous avons créé deux intitulés dont vous aurez forcément besoin : virements </t>
    </r>
    <r>
      <rPr>
        <b/>
        <sz val="10"/>
        <rFont val="Arial"/>
        <family val="2"/>
      </rPr>
      <t>(à ne pas modifier</t>
    </r>
    <r>
      <rPr>
        <sz val="10"/>
        <rFont val="Arial"/>
        <family val="2"/>
      </rPr>
      <t xml:space="preserve">) et cotisations. </t>
    </r>
  </si>
  <si>
    <t>Pour les autres, il suffit de remplacer Activité (colonne B) par les intitulés de votre choix (voyages, bal, loto, etc.) comme dans l'exemple qui suit :</t>
  </si>
  <si>
    <t>Attention : vous ne pourrez plus changer l'intitulé d'une activité après avoir enregistré dans le journal une écriture la concernant.</t>
  </si>
  <si>
    <t xml:space="preserve"> le montant des soldes initiaux des comptes de début d'année  et n'y touchez plus. </t>
  </si>
  <si>
    <t xml:space="preserve">Pour la 1ère utilisation, et à chaque début d'année, reportez manuellement (sans utiliser la fonction "copier / coller") </t>
  </si>
  <si>
    <t>Vous pouvez maintenant saisir vos écritures (recettes et dépenses) dans la colonne D</t>
  </si>
  <si>
    <r>
      <rPr>
        <sz val="10"/>
        <color indexed="10"/>
        <rFont val="Arial"/>
        <family val="2"/>
      </rPr>
      <t xml:space="preserve">En mettant un signe </t>
    </r>
    <r>
      <rPr>
        <b/>
        <sz val="10"/>
        <color indexed="10"/>
        <rFont val="Arial"/>
        <family val="2"/>
      </rPr>
      <t>"</t>
    </r>
    <r>
      <rPr>
        <b/>
        <sz val="10"/>
        <color indexed="10"/>
        <rFont val="Calibri"/>
        <family val="2"/>
      </rPr>
      <t>—</t>
    </r>
    <r>
      <rPr>
        <b/>
        <sz val="10"/>
        <color indexed="10"/>
        <rFont val="Arial"/>
        <family val="2"/>
      </rPr>
      <t>"</t>
    </r>
    <r>
      <rPr>
        <sz val="10"/>
        <color indexed="10"/>
        <rFont val="Arial"/>
        <family val="2"/>
      </rPr>
      <t xml:space="preserve"> devant le nombre, vous indiquez que c'est une dépense (elle apparaîtra en rouge)</t>
    </r>
    <r>
      <rPr>
        <sz val="10"/>
        <rFont val="Arial"/>
        <family val="2"/>
      </rPr>
      <t>.</t>
    </r>
  </si>
  <si>
    <t>En mettant simplement le nombre, le fichier comprend que c'est une recette.</t>
  </si>
  <si>
    <t>À lire avant de commencer (3 min.)</t>
  </si>
  <si>
    <r>
      <rPr>
        <sz val="10"/>
        <rFont val="Calibri"/>
        <family val="2"/>
      </rPr>
      <t>À</t>
    </r>
    <r>
      <rPr>
        <sz val="10"/>
        <rFont val="Arial"/>
        <family val="2"/>
      </rPr>
      <t xml:space="preserve"> chaque ouverture de ce fichier, vous devez d'abord </t>
    </r>
    <r>
      <rPr>
        <sz val="10"/>
        <color indexed="8"/>
        <rFont val="Arial Black"/>
        <family val="2"/>
      </rPr>
      <t xml:space="preserve">activer les macros. </t>
    </r>
  </si>
  <si>
    <r>
      <t xml:space="preserve">sous la barre d'outils, dans </t>
    </r>
    <r>
      <rPr>
        <i/>
        <sz val="10"/>
        <rFont val="Arial"/>
        <family val="2"/>
      </rPr>
      <t>Avertissement de Sécurité</t>
    </r>
    <r>
      <rPr>
        <sz val="10"/>
        <rFont val="Arial"/>
        <family val="2"/>
      </rPr>
      <t xml:space="preserve">, cliquez sur "Activer le contenu". </t>
    </r>
  </si>
  <si>
    <t>Pour imprimer</t>
  </si>
  <si>
    <t>Quelques conseils pour finir…</t>
  </si>
  <si>
    <t>N'oubliez pas de sauvegarder régulièrement votre travail.</t>
  </si>
  <si>
    <t>Pensez à garder un fichier vierge avant de commencer à saisir vos paramètres et vos écritures.</t>
  </si>
  <si>
    <t>1. PARAMETRES</t>
  </si>
  <si>
    <t>2. JOURNAL</t>
  </si>
  <si>
    <t>une fenêtre apparaît automatiquement avec un message : cliquez sur "Activer les macros".</t>
  </si>
  <si>
    <t>3. TRESORERIE</t>
  </si>
  <si>
    <t>Vous pouvez consulter l'état de votre Trésorerie sur la page qui porte ce nom. Ainsi que sur le cumul des totaux, onglet suivant.</t>
  </si>
  <si>
    <t>4. ACTIVITES</t>
  </si>
  <si>
    <t>5. COMPTE DE RESULTAT</t>
  </si>
  <si>
    <t>6. BANQUE</t>
  </si>
  <si>
    <t>7. BILAN</t>
  </si>
  <si>
    <t xml:space="preserve">Ces quatre onglets s'agrègent automatiquement. Vous n'avez plus qu'à les consulter après vos saisies </t>
  </si>
  <si>
    <t>d'écritures ou vos pointages.</t>
  </si>
  <si>
    <t xml:space="preserve">Dans la 2ème ligne, précisez l'année comptable (elle se reportera sur toutes les pages) </t>
  </si>
  <si>
    <t>Total général</t>
  </si>
  <si>
    <t>N'utilisez jamais la fonction "copier" / "coller".</t>
  </si>
  <si>
    <t>Cotisations Fédération</t>
  </si>
  <si>
    <t>Fournitures équipement et bureau</t>
  </si>
  <si>
    <t>Frais bancaires</t>
  </si>
  <si>
    <t>Téléphone-affranchissement</t>
  </si>
  <si>
    <t>Loyer</t>
  </si>
  <si>
    <t>Achats produits alimentaires</t>
  </si>
  <si>
    <t>Aides Noël</t>
  </si>
  <si>
    <t>Aides transport garage</t>
  </si>
  <si>
    <t>Aide scolaire et cantine</t>
  </si>
  <si>
    <t>Aide logement, énergie, eau</t>
  </si>
  <si>
    <t>Aide hospitalisation</t>
  </si>
  <si>
    <t>Reversement solidarité internationale</t>
  </si>
  <si>
    <t>Contribution des bénéficiaires</t>
  </si>
  <si>
    <t>Vente vestiaire neuf</t>
  </si>
  <si>
    <t>Vente vestiaire occasion</t>
  </si>
  <si>
    <t>Vente boutique</t>
  </si>
  <si>
    <t>Don'Action</t>
  </si>
  <si>
    <t>Dons des particuliers</t>
  </si>
  <si>
    <t>Dons des associations</t>
  </si>
  <si>
    <t>Intérêts sur fonds placés</t>
  </si>
  <si>
    <t>Braderie</t>
  </si>
  <si>
    <t>dépenses</t>
  </si>
  <si>
    <t>Loyer janvier</t>
  </si>
  <si>
    <t>Chèque boutique</t>
  </si>
  <si>
    <t>DON ASSOCIATION VITAM</t>
  </si>
  <si>
    <t>CB</t>
  </si>
  <si>
    <t>Achats Leclerc</t>
  </si>
  <si>
    <t>recettes</t>
  </si>
  <si>
    <t>Total 2</t>
  </si>
  <si>
    <t>Total Aide logement, énergie, eau</t>
  </si>
  <si>
    <t>Total Aides transport garage</t>
  </si>
  <si>
    <t>Total Dons des associations</t>
  </si>
  <si>
    <t>Total Loyer</t>
  </si>
  <si>
    <t>Total Vente boutique</t>
  </si>
  <si>
    <t>Achats fonctionnement</t>
  </si>
  <si>
    <t>loyer février</t>
  </si>
  <si>
    <t>Aide SERRA EDF</t>
  </si>
  <si>
    <t>Achat EXACOMPTA</t>
  </si>
  <si>
    <t>Loyer mars</t>
  </si>
  <si>
    <t>Achat cartouches encre</t>
  </si>
  <si>
    <t>Loyer avril</t>
  </si>
  <si>
    <t>Achats Chasse aux œufs</t>
  </si>
  <si>
    <t>Total 3</t>
  </si>
  <si>
    <t>Total 4</t>
  </si>
  <si>
    <t>Total Achats fonctionnement</t>
  </si>
  <si>
    <t>Total Achats produits alimentaires</t>
  </si>
  <si>
    <t xml:space="preserve">Total </t>
  </si>
  <si>
    <t>Part bénéficiaires</t>
  </si>
  <si>
    <t>Total Contribution des bénéficiaires</t>
  </si>
  <si>
    <t>Dépôts pièces</t>
  </si>
  <si>
    <t>Dépôts billets</t>
  </si>
  <si>
    <t>DON'ACTION</t>
  </si>
  <si>
    <t>Dépôt billets</t>
  </si>
  <si>
    <t>Dépôt pièces</t>
  </si>
  <si>
    <t>Total Dépôts billets</t>
  </si>
  <si>
    <t>Total Dépôts pièces</t>
  </si>
  <si>
    <t>Total Don'Action</t>
  </si>
  <si>
    <t>Achat pommes EPINOUX</t>
  </si>
  <si>
    <t>Total 5</t>
  </si>
  <si>
    <t>Achats viennoiseries</t>
  </si>
  <si>
    <t>Vente braderie</t>
  </si>
  <si>
    <t>Chèque RAYNEY</t>
  </si>
  <si>
    <t>Chèque VIGNIER</t>
  </si>
  <si>
    <t>Chèque CHESTIER</t>
  </si>
  <si>
    <t>Chèque HARDOUIN</t>
  </si>
  <si>
    <t>Chèque MAINIER ANAELLE</t>
  </si>
  <si>
    <t>Chèque MAINIER Anita</t>
  </si>
  <si>
    <t>Chèque DUPAIX Alice</t>
  </si>
  <si>
    <t>Total Braderie</t>
  </si>
  <si>
    <t>Total Vente vestiaire neuf</t>
  </si>
  <si>
    <t>Total Vente vestiaire occasion</t>
  </si>
  <si>
    <t>2024-01</t>
  </si>
  <si>
    <t>2024-02</t>
  </si>
  <si>
    <t>2024-03</t>
  </si>
  <si>
    <t>2024-04</t>
  </si>
  <si>
    <t>2024-05</t>
  </si>
  <si>
    <t>Carte bancaire</t>
  </si>
  <si>
    <t>Comptabilisé</t>
  </si>
  <si>
    <t>Total Comptabilisé</t>
  </si>
  <si>
    <t>Total Frais bancaires</t>
  </si>
  <si>
    <t>Téléphone</t>
  </si>
  <si>
    <t>Total Téléphone-affranchissement</t>
  </si>
  <si>
    <t>Retrait monnaie braderie</t>
  </si>
  <si>
    <t>Retrait espèces</t>
  </si>
  <si>
    <t>Total Retrait espèces</t>
  </si>
  <si>
    <t>Chèque DON'Action</t>
  </si>
  <si>
    <t>Total Dons des particuliers</t>
  </si>
  <si>
    <t>X</t>
  </si>
  <si>
    <t xml:space="preserve">Loyer mai </t>
  </si>
  <si>
    <t>2024-26</t>
  </si>
  <si>
    <t>2024-27</t>
  </si>
  <si>
    <t>2024-28</t>
  </si>
  <si>
    <t>Prêt Sylvie MARCK EDF</t>
  </si>
  <si>
    <t>Achat étagères M Bricolage</t>
  </si>
  <si>
    <t>2024-06</t>
  </si>
  <si>
    <t>2024-07</t>
  </si>
  <si>
    <t>2024-09</t>
  </si>
  <si>
    <t>2024-10</t>
  </si>
  <si>
    <t>2024-11</t>
  </si>
  <si>
    <t>2024-12</t>
  </si>
  <si>
    <t>2024-13</t>
  </si>
  <si>
    <t>2024-14</t>
  </si>
  <si>
    <t>2024-15</t>
  </si>
  <si>
    <t>2024-16</t>
  </si>
  <si>
    <t>2024-17</t>
  </si>
  <si>
    <t>2024-19</t>
  </si>
  <si>
    <t>2024-20</t>
  </si>
  <si>
    <t>2024-18</t>
  </si>
  <si>
    <t>2024-21</t>
  </si>
  <si>
    <t>2024-22</t>
  </si>
  <si>
    <t>2024-23</t>
  </si>
  <si>
    <t>2024-24</t>
  </si>
  <si>
    <t>2024-25</t>
  </si>
  <si>
    <t>2024-29</t>
  </si>
  <si>
    <t>Divers</t>
  </si>
  <si>
    <t>2024-31</t>
  </si>
  <si>
    <t>2024-33</t>
  </si>
  <si>
    <t>2024-34</t>
  </si>
  <si>
    <t>2024-35</t>
  </si>
  <si>
    <t>2024-36</t>
  </si>
  <si>
    <t>2024-37</t>
  </si>
  <si>
    <t>Total Divers</t>
  </si>
  <si>
    <t>Subvention collectivité locale</t>
  </si>
  <si>
    <t>Total Subvention collectivité locale</t>
  </si>
  <si>
    <t>Achat Leclerc repas electriciens</t>
  </si>
  <si>
    <t>2024-39</t>
  </si>
  <si>
    <t>Achats fournitures electriques</t>
  </si>
  <si>
    <t>Virement livret CMSO</t>
  </si>
  <si>
    <t xml:space="preserve">Rejet chèque BABEAU </t>
  </si>
  <si>
    <t>Régularisation chèque BABEAU</t>
  </si>
  <si>
    <t>2024-38</t>
  </si>
  <si>
    <t>Chèque BOISNIER</t>
  </si>
  <si>
    <t>Chèque ARDOUIN</t>
  </si>
  <si>
    <t>Chèque HANNAN</t>
  </si>
  <si>
    <t>Total 6</t>
  </si>
  <si>
    <t>Remboursement Sylvie MARCK</t>
  </si>
  <si>
    <t>Virement pour paiement Fédé</t>
  </si>
  <si>
    <t>Total Virement livret CMSO</t>
  </si>
  <si>
    <t>Chèque DORFIAC Jacky</t>
  </si>
  <si>
    <t>Chèque MICHELET Francois</t>
  </si>
  <si>
    <t>Activités</t>
  </si>
  <si>
    <t>PARAMÈTRES</t>
  </si>
  <si>
    <t>2024-40</t>
  </si>
  <si>
    <t>2024-41</t>
  </si>
  <si>
    <t>Cotisation Fédération</t>
  </si>
  <si>
    <t>2024-42</t>
  </si>
  <si>
    <t xml:space="preserve">Chèque BABEAU </t>
  </si>
  <si>
    <t>Chèque DANGLADE</t>
  </si>
  <si>
    <t>Subvention BERNAC</t>
  </si>
  <si>
    <t>Subvention St MARTIN DU CLO</t>
  </si>
  <si>
    <t>Subvention LONDIGNY</t>
  </si>
  <si>
    <t>Total Aide hospitalisation</t>
  </si>
  <si>
    <t>Total Cotisations Fédération</t>
  </si>
  <si>
    <t>TRÉSORERIE</t>
  </si>
  <si>
    <t>Solde final</t>
  </si>
  <si>
    <t>2024-43</t>
  </si>
  <si>
    <t>Loyer juin</t>
  </si>
  <si>
    <t>Don Claudine</t>
  </si>
  <si>
    <t>Don PLASSARD</t>
  </si>
  <si>
    <t>Chéque BABEAU</t>
  </si>
  <si>
    <t>Chèque LEVY</t>
  </si>
  <si>
    <t>Total 7</t>
  </si>
  <si>
    <t>Remboursement étagères Fédé</t>
  </si>
  <si>
    <t>BRC 1271</t>
  </si>
  <si>
    <t>BRC 1372</t>
  </si>
  <si>
    <t>BRC 1371</t>
  </si>
  <si>
    <t>Régularisation écarts dépôts</t>
  </si>
  <si>
    <t>Consultation Internet</t>
  </si>
  <si>
    <t>SUBVENTION NANTEUIL</t>
  </si>
  <si>
    <t>SUBVENTION RUFFEC</t>
  </si>
  <si>
    <t>Total 8</t>
  </si>
  <si>
    <t>Loyer juillet</t>
  </si>
  <si>
    <t>2024-44</t>
  </si>
  <si>
    <t>2024-45</t>
  </si>
  <si>
    <t>2024-46</t>
  </si>
  <si>
    <t>2024-47</t>
  </si>
  <si>
    <t>Loyer Aout</t>
  </si>
  <si>
    <t>Non Comptabilisé</t>
  </si>
  <si>
    <t>Total Non Comptabilisé</t>
  </si>
  <si>
    <t>2024-48</t>
  </si>
  <si>
    <t>2024-49</t>
  </si>
  <si>
    <t>AIDE FINANCIERE SACHI</t>
  </si>
  <si>
    <t>AIDE FINANCIERE FIELD</t>
  </si>
  <si>
    <t>AIDE FINANCIERE MELON DAVID</t>
  </si>
  <si>
    <t>2024-50</t>
  </si>
  <si>
    <t>AIDE FINANCIERE RAPINAT</t>
  </si>
  <si>
    <t>Total Aide scolaire et cantine</t>
  </si>
  <si>
    <t>CHEQUE DANGLADE</t>
  </si>
  <si>
    <t>AIDE FINANCIERE DENIS</t>
  </si>
  <si>
    <t>2024-51</t>
  </si>
  <si>
    <t>BRC 1373</t>
  </si>
  <si>
    <t>CHEQUE LEVY</t>
  </si>
  <si>
    <t>CHEQUE SARDIN</t>
  </si>
  <si>
    <t>CHEQUE RAGOT</t>
  </si>
  <si>
    <t>CHEQUE PAPOT</t>
  </si>
  <si>
    <t>Total 9</t>
  </si>
  <si>
    <t>CHEQUE OLMOS</t>
  </si>
  <si>
    <t>CHEQUE BROSSARD</t>
  </si>
  <si>
    <t>2024-52</t>
  </si>
  <si>
    <t>LOYER SEPTEMBRE</t>
  </si>
  <si>
    <t>2024-53</t>
  </si>
  <si>
    <t>AIDE FINANCIERE SERRA</t>
  </si>
  <si>
    <t>CHEQUE BABEAU</t>
  </si>
  <si>
    <t>SUBVENTION LA FAYE</t>
  </si>
  <si>
    <t>SUBVENTION AIGRE</t>
  </si>
  <si>
    <t>CHEQUE RAMALLI</t>
  </si>
  <si>
    <t>AIDE FINANCIERE ROBIN</t>
  </si>
  <si>
    <t>AIDE de RIBE ENGIE</t>
  </si>
  <si>
    <t>AIDE CAZELLE CENTRE PNEU</t>
  </si>
  <si>
    <t>AIDE  TREDINNICK GARAGE</t>
  </si>
  <si>
    <t>AIDE  GARNAUD EDF</t>
  </si>
  <si>
    <t>AIDER MOTTE GARAGE</t>
  </si>
  <si>
    <t>AIDE St MAZARD PICOTY</t>
  </si>
  <si>
    <t>Chèque GRENET</t>
  </si>
  <si>
    <t>REGULARISATION BANQUE</t>
  </si>
  <si>
    <t>REGULAQRISATION  CAISSE</t>
  </si>
  <si>
    <t>Total 10</t>
  </si>
  <si>
    <t>DON COLLECTE ALIMENTAIRE</t>
  </si>
  <si>
    <t>AIDE FINANCIERE ABRAHAM</t>
  </si>
  <si>
    <t>CARTE BANCAIRE SEPT</t>
  </si>
  <si>
    <t>INTERNET SEPT</t>
  </si>
  <si>
    <t>TELEPHONE SEPT</t>
  </si>
  <si>
    <t>CARTE BANCAIRE OCTOBRE</t>
  </si>
  <si>
    <t>INTERNET OCTOBRE</t>
  </si>
  <si>
    <t>TELEPHONE OCTOBRE</t>
  </si>
  <si>
    <t>LOYER OCTOBRE</t>
  </si>
  <si>
    <t>2024-54</t>
  </si>
  <si>
    <t>2024-55</t>
  </si>
  <si>
    <t>JOURNEE JOV</t>
  </si>
  <si>
    <t>CHEQUE VIGNER</t>
  </si>
  <si>
    <t>CHEQUE GIRARD</t>
  </si>
  <si>
    <t>DON MOUTON CLAUDINE</t>
  </si>
  <si>
    <t>DON COMMUNE BARRO</t>
  </si>
  <si>
    <t>SERRURE LOCAL  MICHELLE</t>
  </si>
  <si>
    <t>2024-56</t>
  </si>
  <si>
    <t>MA COMPTA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</si>
</sst>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;\-#,##0.00;&quot; - -&quot;"/>
    <numFmt numFmtId="166" formatCode="#,##0.00;\-#,##0.00;&quot;--&quot;"/>
    <numFmt numFmtId="167" formatCode="0_ ;\-0\ "/>
    <numFmt numFmtId="168" formatCode="dd/mm/yy;@"/>
    <numFmt numFmtId="169" formatCode="#,##0.00_ ;[Red]\-#,##0.00\ "/>
    <numFmt numFmtId="170" formatCode="0.00_ ;[Red]\-0.00\ "/>
    <numFmt numFmtId="171" formatCode="d/m/yy;@"/>
    <numFmt numFmtId="173" formatCode="#,##0_ ;[Red]\-#,##0\ "/>
  </numFmts>
  <fonts count="5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b/>
      <sz val="10"/>
      <color indexed="48"/>
      <name val="Arial"/>
      <family val="2"/>
    </font>
    <font>
      <sz val="10"/>
      <color indexed="12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10"/>
      <color indexed="8"/>
      <name val="Arial"/>
      <family val="2"/>
    </font>
    <font>
      <b/>
      <sz val="20"/>
      <color indexed="4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Calibri"/>
      <family val="2"/>
    </font>
    <font>
      <sz val="10"/>
      <color indexed="8"/>
      <name val="Arial Black"/>
      <family val="2"/>
    </font>
    <font>
      <sz val="10"/>
      <name val="Calibri"/>
      <family val="2"/>
    </font>
    <font>
      <sz val="14"/>
      <color indexed="9"/>
      <name val="Arial Black"/>
      <family val="2"/>
    </font>
    <font>
      <sz val="10"/>
      <color indexed="60"/>
      <name val="Arial Black"/>
      <family val="2"/>
    </font>
    <font>
      <sz val="8"/>
      <color indexed="60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2"/>
      <name val="Arial"/>
    </font>
    <font>
      <b/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/>
      <bottom style="thin">
        <color rgb="FFABABAB"/>
      </bottom>
      <diagonal/>
    </border>
    <border>
      <left/>
      <right style="thin">
        <color rgb="FFABABAB"/>
      </right>
      <top/>
      <bottom style="thin">
        <color rgb="FFABABAB"/>
      </bottom>
      <diagonal/>
    </border>
  </borders>
  <cellStyleXfs count="46">
    <xf numFmtId="0" fontId="0" fillId="0" borderId="0"/>
    <xf numFmtId="0" fontId="4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0" borderId="1" applyNumberFormat="0" applyAlignment="0" applyProtection="0"/>
    <xf numFmtId="0" fontId="15" fillId="0" borderId="2" applyNumberFormat="0" applyFill="0" applyAlignment="0" applyProtection="0"/>
    <xf numFmtId="0" fontId="16" fillId="7" borderId="1" applyNumberFormat="0" applyAlignment="0" applyProtection="0"/>
    <xf numFmtId="44" fontId="1" fillId="0" borderId="0" applyFont="0" applyFill="0" applyBorder="0" applyAlignment="0" applyProtection="0"/>
    <xf numFmtId="0" fontId="17" fillId="3" borderId="0" applyNumberFormat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8" fillId="21" borderId="0" applyNumberFormat="0" applyBorder="0" applyAlignment="0" applyProtection="0"/>
    <xf numFmtId="0" fontId="1" fillId="0" borderId="0"/>
    <xf numFmtId="0" fontId="19" fillId="4" borderId="0" applyNumberFormat="0" applyBorder="0" applyAlignment="0" applyProtection="0"/>
    <xf numFmtId="0" fontId="20" fillId="20" borderId="3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22" borderId="8" applyNumberFormat="0" applyAlignment="0" applyProtection="0"/>
  </cellStyleXfs>
  <cellXfs count="1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1" applyFont="1" applyAlignment="1">
      <alignment horizontal="center" wrapText="1"/>
    </xf>
    <xf numFmtId="0" fontId="3" fillId="0" borderId="0" xfId="1" applyFont="1" applyAlignment="1">
      <alignment horizontal="center"/>
    </xf>
    <xf numFmtId="0" fontId="3" fillId="0" borderId="0" xfId="0" applyFont="1"/>
    <xf numFmtId="165" fontId="7" fillId="23" borderId="9" xfId="35" applyNumberFormat="1" applyFont="1" applyFill="1" applyBorder="1" applyAlignment="1" applyProtection="1">
      <alignment horizontal="centerContinuous" vertical="center"/>
      <protection locked="0"/>
    </xf>
    <xf numFmtId="0" fontId="3" fillId="23" borderId="10" xfId="1" applyFont="1" applyFill="1" applyBorder="1" applyAlignment="1" applyProtection="1">
      <alignment horizontal="centerContinuous"/>
      <protection locked="0"/>
    </xf>
    <xf numFmtId="0" fontId="0" fillId="24" borderId="0" xfId="1" applyFont="1" applyFill="1"/>
    <xf numFmtId="0" fontId="0" fillId="24" borderId="0" xfId="1" applyFont="1" applyFill="1" applyAlignment="1">
      <alignment horizontal="left"/>
    </xf>
    <xf numFmtId="0" fontId="0" fillId="0" borderId="0" xfId="1" applyFont="1" applyProtection="1">
      <protection locked="0"/>
    </xf>
    <xf numFmtId="0" fontId="0" fillId="0" borderId="0" xfId="1" applyFont="1" applyAlignment="1" applyProtection="1">
      <alignment horizontal="left"/>
      <protection locked="0"/>
    </xf>
    <xf numFmtId="169" fontId="4" fillId="0" borderId="0" xfId="1" applyNumberFormat="1" applyProtection="1">
      <protection locked="0"/>
    </xf>
    <xf numFmtId="169" fontId="0" fillId="0" borderId="0" xfId="0" applyNumberFormat="1"/>
    <xf numFmtId="0" fontId="0" fillId="0" borderId="0" xfId="0" applyProtection="1">
      <protection locked="0"/>
    </xf>
    <xf numFmtId="169" fontId="0" fillId="0" borderId="0" xfId="0" applyNumberFormat="1" applyAlignment="1" applyProtection="1">
      <alignment horizontal="right"/>
      <protection locked="0"/>
    </xf>
    <xf numFmtId="169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0" fontId="9" fillId="0" borderId="0" xfId="1" applyFont="1" applyAlignment="1" applyProtection="1">
      <alignment horizontal="centerContinuous"/>
      <protection locked="0"/>
    </xf>
    <xf numFmtId="167" fontId="31" fillId="0" borderId="0" xfId="35" applyNumberFormat="1" applyFont="1" applyAlignment="1">
      <alignment horizontal="centerContinuous" vertical="center"/>
    </xf>
    <xf numFmtId="170" fontId="9" fillId="0" borderId="0" xfId="1" applyNumberFormat="1" applyFont="1" applyAlignment="1" applyProtection="1">
      <alignment horizontal="centerContinuous"/>
      <protection locked="0"/>
    </xf>
    <xf numFmtId="0" fontId="1" fillId="0" borderId="0" xfId="1" applyFont="1" applyProtection="1">
      <protection locked="0"/>
    </xf>
    <xf numFmtId="169" fontId="9" fillId="0" borderId="0" xfId="1" applyNumberFormat="1" applyFont="1" applyAlignment="1" applyProtection="1">
      <alignment horizontal="centerContinuous"/>
      <protection locked="0"/>
    </xf>
    <xf numFmtId="170" fontId="4" fillId="0" borderId="0" xfId="0" applyNumberFormat="1" applyFont="1" applyProtection="1">
      <protection hidden="1"/>
    </xf>
    <xf numFmtId="167" fontId="31" fillId="0" borderId="0" xfId="35" applyNumberFormat="1" applyFont="1" applyAlignment="1" applyProtection="1">
      <alignment horizontal="centerContinuous" vertical="center"/>
      <protection locked="0"/>
    </xf>
    <xf numFmtId="14" fontId="0" fillId="0" borderId="0" xfId="1" applyNumberFormat="1" applyFont="1" applyProtection="1">
      <protection hidden="1"/>
    </xf>
    <xf numFmtId="1" fontId="0" fillId="24" borderId="0" xfId="0" applyNumberFormat="1" applyFill="1" applyAlignment="1" applyProtection="1">
      <alignment horizontal="center"/>
      <protection hidden="1"/>
    </xf>
    <xf numFmtId="170" fontId="9" fillId="0" borderId="0" xfId="0" applyNumberFormat="1" applyFont="1" applyAlignment="1" applyProtection="1">
      <alignment horizontal="center" vertical="center"/>
      <protection hidden="1"/>
    </xf>
    <xf numFmtId="165" fontId="9" fillId="0" borderId="0" xfId="35" applyNumberFormat="1" applyFont="1" applyAlignment="1">
      <alignment horizontal="centerContinuous" vertical="center"/>
    </xf>
    <xf numFmtId="0" fontId="0" fillId="0" borderId="0" xfId="1" applyFont="1" applyAlignment="1" applyProtection="1">
      <alignment horizontal="centerContinuous"/>
      <protection locked="0"/>
    </xf>
    <xf numFmtId="170" fontId="0" fillId="0" borderId="0" xfId="0" quotePrefix="1" applyNumberFormat="1" applyProtection="1">
      <protection hidden="1"/>
    </xf>
    <xf numFmtId="170" fontId="10" fillId="0" borderId="0" xfId="0" quotePrefix="1" applyNumberFormat="1" applyFont="1" applyAlignment="1" applyProtection="1">
      <alignment horizontal="right"/>
      <protection hidden="1"/>
    </xf>
    <xf numFmtId="169" fontId="1" fillId="0" borderId="0" xfId="1" applyNumberFormat="1" applyFont="1" applyProtection="1">
      <protection locked="0"/>
    </xf>
    <xf numFmtId="169" fontId="0" fillId="0" borderId="0" xfId="1" applyNumberFormat="1" applyFont="1" applyProtection="1">
      <protection locked="0"/>
    </xf>
    <xf numFmtId="0" fontId="0" fillId="0" borderId="11" xfId="1" applyFont="1" applyBorder="1" applyAlignment="1">
      <alignment horizontal="left"/>
    </xf>
    <xf numFmtId="0" fontId="0" fillId="0" borderId="12" xfId="1" applyFont="1" applyBorder="1" applyAlignment="1">
      <alignment horizontal="left"/>
    </xf>
    <xf numFmtId="0" fontId="0" fillId="0" borderId="13" xfId="1" applyFont="1" applyBorder="1"/>
    <xf numFmtId="168" fontId="0" fillId="0" borderId="0" xfId="1" applyNumberFormat="1" applyFont="1" applyProtection="1">
      <protection locked="0"/>
    </xf>
    <xf numFmtId="171" fontId="9" fillId="0" borderId="0" xfId="1" applyNumberFormat="1" applyFont="1" applyAlignment="1" applyProtection="1">
      <alignment horizontal="centerContinuous"/>
      <protection locked="0"/>
    </xf>
    <xf numFmtId="171" fontId="0" fillId="0" borderId="0" xfId="0" applyNumberFormat="1"/>
    <xf numFmtId="169" fontId="0" fillId="0" borderId="0" xfId="1" applyNumberFormat="1" applyFont="1" applyAlignment="1" applyProtection="1">
      <alignment horizontal="centerContinuous"/>
      <protection locked="0"/>
    </xf>
    <xf numFmtId="169" fontId="31" fillId="0" borderId="0" xfId="35" applyNumberFormat="1" applyFont="1" applyAlignment="1" applyProtection="1">
      <alignment horizontal="centerContinuous" vertical="center"/>
      <protection hidden="1"/>
    </xf>
    <xf numFmtId="169" fontId="9" fillId="0" borderId="0" xfId="1" applyNumberFormat="1" applyFont="1" applyAlignment="1" applyProtection="1">
      <alignment horizontal="centerContinuous"/>
      <protection hidden="1"/>
    </xf>
    <xf numFmtId="169" fontId="9" fillId="0" borderId="0" xfId="0" applyNumberFormat="1" applyFont="1" applyProtection="1">
      <protection hidden="1"/>
    </xf>
    <xf numFmtId="0" fontId="0" fillId="0" borderId="0" xfId="0" applyAlignment="1" applyProtection="1">
      <alignment horizontal="left"/>
      <protection locked="0"/>
    </xf>
    <xf numFmtId="170" fontId="4" fillId="0" borderId="19" xfId="0" applyNumberFormat="1" applyFont="1" applyBorder="1" applyAlignment="1" applyProtection="1">
      <alignment horizontal="center"/>
      <protection hidden="1"/>
    </xf>
    <xf numFmtId="170" fontId="4" fillId="0" borderId="20" xfId="0" applyNumberFormat="1" applyFont="1" applyBorder="1" applyAlignment="1" applyProtection="1">
      <alignment horizontal="center"/>
      <protection hidden="1"/>
    </xf>
    <xf numFmtId="170" fontId="4" fillId="0" borderId="0" xfId="0" applyNumberFormat="1" applyFont="1" applyAlignment="1" applyProtection="1">
      <alignment horizontal="left"/>
      <protection hidden="1"/>
    </xf>
    <xf numFmtId="170" fontId="4" fillId="0" borderId="0" xfId="0" quotePrefix="1" applyNumberFormat="1" applyFont="1" applyProtection="1">
      <protection hidden="1"/>
    </xf>
    <xf numFmtId="170" fontId="4" fillId="0" borderId="0" xfId="0" quotePrefix="1" applyNumberFormat="1" applyFont="1" applyAlignment="1" applyProtection="1">
      <alignment horizontal="right"/>
      <protection hidden="1"/>
    </xf>
    <xf numFmtId="170" fontId="10" fillId="0" borderId="0" xfId="0" applyNumberFormat="1" applyFont="1" applyAlignment="1" applyProtection="1">
      <alignment horizontal="left"/>
      <protection hidden="1"/>
    </xf>
    <xf numFmtId="0" fontId="32" fillId="0" borderId="0" xfId="32" applyAlignment="1" applyProtection="1"/>
    <xf numFmtId="0" fontId="33" fillId="0" borderId="0" xfId="0" applyFont="1"/>
    <xf numFmtId="0" fontId="32" fillId="0" borderId="0" xfId="32" applyAlignment="1" applyProtection="1">
      <alignment horizontal="left"/>
    </xf>
    <xf numFmtId="0" fontId="33" fillId="0" borderId="0" xfId="0" applyFont="1" applyAlignment="1">
      <alignment horizontal="left"/>
    </xf>
    <xf numFmtId="0" fontId="0" fillId="0" borderId="0" xfId="0" applyAlignment="1">
      <alignment horizontal="left"/>
    </xf>
    <xf numFmtId="0" fontId="35" fillId="0" borderId="0" xfId="0" applyFont="1" applyAlignment="1">
      <alignment horizontal="left"/>
    </xf>
    <xf numFmtId="169" fontId="4" fillId="0" borderId="21" xfId="0" quotePrefix="1" applyNumberFormat="1" applyFont="1" applyBorder="1" applyAlignment="1" applyProtection="1">
      <alignment horizontal="center"/>
      <protection hidden="1"/>
    </xf>
    <xf numFmtId="169" fontId="4" fillId="0" borderId="23" xfId="0" quotePrefix="1" applyNumberFormat="1" applyFont="1" applyBorder="1" applyAlignment="1" applyProtection="1">
      <alignment horizontal="center"/>
      <protection hidden="1"/>
    </xf>
    <xf numFmtId="169" fontId="4" fillId="0" borderId="23" xfId="0" quotePrefix="1" applyNumberFormat="1" applyFont="1" applyBorder="1" applyProtection="1">
      <protection hidden="1"/>
    </xf>
    <xf numFmtId="169" fontId="4" fillId="0" borderId="24" xfId="0" quotePrefix="1" applyNumberFormat="1" applyFont="1" applyBorder="1" applyProtection="1">
      <protection hidden="1"/>
    </xf>
    <xf numFmtId="169" fontId="4" fillId="0" borderId="19" xfId="0" quotePrefix="1" applyNumberFormat="1" applyFont="1" applyBorder="1" applyProtection="1">
      <protection hidden="1"/>
    </xf>
    <xf numFmtId="169" fontId="4" fillId="0" borderId="19" xfId="30" quotePrefix="1" applyNumberFormat="1" applyFont="1" applyFill="1" applyBorder="1" applyProtection="1">
      <protection hidden="1"/>
    </xf>
    <xf numFmtId="169" fontId="4" fillId="0" borderId="26" xfId="0" quotePrefix="1" applyNumberFormat="1" applyFont="1" applyBorder="1" applyProtection="1">
      <protection hidden="1"/>
    </xf>
    <xf numFmtId="0" fontId="5" fillId="0" borderId="0" xfId="0" applyFont="1" applyAlignment="1">
      <alignment vertical="center"/>
    </xf>
    <xf numFmtId="0" fontId="5" fillId="0" borderId="0" xfId="0" applyFont="1"/>
    <xf numFmtId="0" fontId="36" fillId="0" borderId="0" xfId="0" applyFont="1"/>
    <xf numFmtId="0" fontId="37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168" fontId="0" fillId="0" borderId="0" xfId="1" applyNumberFormat="1" applyFont="1" applyProtection="1">
      <protection hidden="1"/>
    </xf>
    <xf numFmtId="0" fontId="4" fillId="0" borderId="0" xfId="0" applyFont="1" applyProtection="1">
      <protection locked="0"/>
    </xf>
    <xf numFmtId="165" fontId="9" fillId="0" borderId="0" xfId="35" applyNumberFormat="1" applyFont="1" applyAlignment="1">
      <alignment horizontal="centerContinuous" vertical="center" shrinkToFit="1"/>
    </xf>
    <xf numFmtId="0" fontId="0" fillId="0" borderId="0" xfId="0" applyAlignment="1" applyProtection="1">
      <alignment horizontal="centerContinuous" shrinkToFit="1"/>
      <protection locked="0"/>
    </xf>
    <xf numFmtId="170" fontId="9" fillId="0" borderId="0" xfId="0" applyNumberFormat="1" applyFont="1" applyAlignment="1" applyProtection="1">
      <alignment horizontal="centerContinuous" vertical="center" shrinkToFit="1"/>
      <protection hidden="1"/>
    </xf>
    <xf numFmtId="0" fontId="4" fillId="0" borderId="0" xfId="1" applyProtection="1">
      <protection locked="0"/>
    </xf>
    <xf numFmtId="170" fontId="4" fillId="0" borderId="29" xfId="0" applyNumberFormat="1" applyFont="1" applyBorder="1" applyAlignment="1" applyProtection="1">
      <alignment horizontal="left"/>
      <protection hidden="1"/>
    </xf>
    <xf numFmtId="170" fontId="4" fillId="0" borderId="30" xfId="0" applyNumberFormat="1" applyFont="1" applyBorder="1" applyAlignment="1" applyProtection="1">
      <alignment horizontal="left"/>
      <protection hidden="1"/>
    </xf>
    <xf numFmtId="170" fontId="4" fillId="0" borderId="30" xfId="0" applyNumberFormat="1" applyFont="1" applyBorder="1" applyAlignment="1" applyProtection="1">
      <alignment horizontal="center"/>
      <protection hidden="1"/>
    </xf>
    <xf numFmtId="170" fontId="4" fillId="0" borderId="22" xfId="0" applyNumberFormat="1" applyFont="1" applyBorder="1" applyAlignment="1" applyProtection="1">
      <alignment horizontal="left"/>
      <protection hidden="1"/>
    </xf>
    <xf numFmtId="170" fontId="4" fillId="0" borderId="18" xfId="0" applyNumberFormat="1" applyFont="1" applyBorder="1" applyAlignment="1" applyProtection="1">
      <alignment horizontal="left"/>
      <protection hidden="1"/>
    </xf>
    <xf numFmtId="170" fontId="4" fillId="0" borderId="18" xfId="0" quotePrefix="1" applyNumberFormat="1" applyFont="1" applyBorder="1" applyProtection="1">
      <protection hidden="1"/>
    </xf>
    <xf numFmtId="170" fontId="4" fillId="0" borderId="15" xfId="0" quotePrefix="1" applyNumberFormat="1" applyFont="1" applyBorder="1" applyProtection="1">
      <protection hidden="1"/>
    </xf>
    <xf numFmtId="170" fontId="4" fillId="0" borderId="27" xfId="0" applyNumberFormat="1" applyFont="1" applyBorder="1" applyProtection="1">
      <protection hidden="1"/>
    </xf>
    <xf numFmtId="170" fontId="4" fillId="0" borderId="28" xfId="0" applyNumberFormat="1" applyFont="1" applyBorder="1" applyProtection="1">
      <protection hidden="1"/>
    </xf>
    <xf numFmtId="170" fontId="4" fillId="0" borderId="29" xfId="0" applyNumberFormat="1" applyFont="1" applyBorder="1" applyProtection="1">
      <protection hidden="1"/>
    </xf>
    <xf numFmtId="170" fontId="4" fillId="0" borderId="20" xfId="0" applyNumberFormat="1" applyFont="1" applyBorder="1" applyProtection="1">
      <protection hidden="1"/>
    </xf>
    <xf numFmtId="170" fontId="4" fillId="0" borderId="20" xfId="0" quotePrefix="1" applyNumberFormat="1" applyFont="1" applyBorder="1" applyProtection="1">
      <protection hidden="1"/>
    </xf>
    <xf numFmtId="170" fontId="4" fillId="0" borderId="31" xfId="0" applyNumberFormat="1" applyFont="1" applyBorder="1" applyProtection="1">
      <protection hidden="1"/>
    </xf>
    <xf numFmtId="170" fontId="4" fillId="0" borderId="25" xfId="0" applyNumberFormat="1" applyFont="1" applyBorder="1" applyProtection="1">
      <protection hidden="1"/>
    </xf>
    <xf numFmtId="170" fontId="4" fillId="0" borderId="32" xfId="0" applyNumberFormat="1" applyFont="1" applyBorder="1" applyProtection="1">
      <protection hidden="1"/>
    </xf>
    <xf numFmtId="170" fontId="4" fillId="0" borderId="33" xfId="0" quotePrefix="1" applyNumberFormat="1" applyFont="1" applyBorder="1" applyProtection="1">
      <protection hidden="1"/>
    </xf>
    <xf numFmtId="169" fontId="9" fillId="0" borderId="0" xfId="35" applyNumberFormat="1" applyFont="1" applyAlignment="1">
      <alignment horizontal="centerContinuous" vertical="center"/>
    </xf>
    <xf numFmtId="0" fontId="0" fillId="0" borderId="0" xfId="0" applyAlignment="1">
      <alignment horizontal="centerContinuous"/>
    </xf>
    <xf numFmtId="166" fontId="8" fillId="24" borderId="0" xfId="33" applyNumberFormat="1" applyFont="1" applyFill="1" applyBorder="1" applyProtection="1">
      <protection hidden="1"/>
    </xf>
    <xf numFmtId="4" fontId="0" fillId="24" borderId="0" xfId="1" applyNumberFormat="1" applyFont="1" applyFill="1"/>
    <xf numFmtId="4" fontId="0" fillId="0" borderId="0" xfId="1" applyNumberFormat="1" applyFont="1" applyProtection="1">
      <protection locked="0"/>
    </xf>
    <xf numFmtId="4" fontId="0" fillId="0" borderId="10" xfId="1" applyNumberFormat="1" applyFont="1" applyBorder="1" applyAlignment="1" applyProtection="1">
      <alignment vertical="top"/>
      <protection hidden="1"/>
    </xf>
    <xf numFmtId="0" fontId="0" fillId="0" borderId="0" xfId="0" applyAlignment="1">
      <alignment vertical="top"/>
    </xf>
    <xf numFmtId="1" fontId="8" fillId="23" borderId="15" xfId="35" applyNumberFormat="1" applyFont="1" applyFill="1" applyBorder="1" applyAlignment="1" applyProtection="1">
      <alignment vertical="top"/>
      <protection locked="0"/>
    </xf>
    <xf numFmtId="4" fontId="0" fillId="0" borderId="9" xfId="1" applyNumberFormat="1" applyFont="1" applyBorder="1" applyAlignment="1">
      <alignment vertical="top"/>
    </xf>
    <xf numFmtId="168" fontId="0" fillId="0" borderId="9" xfId="1" applyNumberFormat="1" applyFont="1" applyBorder="1" applyAlignment="1">
      <alignment vertical="top"/>
    </xf>
    <xf numFmtId="4" fontId="0" fillId="0" borderId="17" xfId="1" applyNumberFormat="1" applyFont="1" applyBorder="1" applyAlignment="1">
      <alignment vertical="top"/>
    </xf>
    <xf numFmtId="0" fontId="4" fillId="0" borderId="12" xfId="1" applyBorder="1" applyProtection="1">
      <protection locked="0"/>
    </xf>
    <xf numFmtId="0" fontId="0" fillId="0" borderId="16" xfId="1" applyFont="1" applyBorder="1"/>
    <xf numFmtId="0" fontId="0" fillId="0" borderId="14" xfId="1" applyFont="1" applyBorder="1" applyAlignment="1" applyProtection="1">
      <alignment horizontal="left"/>
      <protection locked="0"/>
    </xf>
    <xf numFmtId="169" fontId="0" fillId="0" borderId="9" xfId="1" applyNumberFormat="1" applyFont="1" applyBorder="1" applyAlignment="1">
      <alignment vertical="top"/>
    </xf>
    <xf numFmtId="169" fontId="45" fillId="27" borderId="9" xfId="1" applyNumberFormat="1" applyFont="1" applyFill="1" applyBorder="1" applyAlignment="1">
      <alignment vertical="top"/>
    </xf>
    <xf numFmtId="169" fontId="45" fillId="27" borderId="0" xfId="1" applyNumberFormat="1" applyFont="1" applyFill="1" applyAlignment="1" applyProtection="1">
      <alignment horizontal="center"/>
      <protection locked="0"/>
    </xf>
    <xf numFmtId="169" fontId="0" fillId="27" borderId="0" xfId="0" applyNumberFormat="1" applyFill="1" applyAlignment="1">
      <alignment horizontal="center"/>
    </xf>
    <xf numFmtId="169" fontId="4" fillId="27" borderId="0" xfId="1" applyNumberFormat="1" applyFill="1" applyAlignment="1" applyProtection="1">
      <alignment horizontal="center"/>
      <protection locked="0"/>
    </xf>
    <xf numFmtId="169" fontId="0" fillId="27" borderId="0" xfId="0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Continuous"/>
      <protection locked="0"/>
    </xf>
    <xf numFmtId="169" fontId="0" fillId="0" borderId="0" xfId="0" applyNumberFormat="1" applyAlignment="1" applyProtection="1">
      <alignment horizontal="centerContinuous"/>
      <protection locked="0"/>
    </xf>
    <xf numFmtId="4" fontId="0" fillId="0" borderId="12" xfId="1" applyNumberFormat="1" applyFont="1" applyBorder="1" applyProtection="1">
      <protection locked="0"/>
    </xf>
    <xf numFmtId="169" fontId="4" fillId="27" borderId="0" xfId="0" applyNumberFormat="1" applyFont="1" applyFill="1" applyAlignment="1" applyProtection="1">
      <alignment horizontal="center"/>
      <protection locked="0"/>
    </xf>
    <xf numFmtId="0" fontId="1" fillId="0" borderId="12" xfId="1" applyFont="1" applyBorder="1" applyAlignment="1">
      <alignment horizontal="left"/>
    </xf>
    <xf numFmtId="0" fontId="1" fillId="0" borderId="11" xfId="1" applyFont="1" applyBorder="1" applyAlignment="1" applyProtection="1">
      <alignment horizontal="left"/>
      <protection locked="0"/>
    </xf>
    <xf numFmtId="169" fontId="1" fillId="27" borderId="0" xfId="1" applyNumberFormat="1" applyFont="1" applyFill="1" applyAlignment="1" applyProtection="1">
      <alignment horizontal="center"/>
      <protection locked="0"/>
    </xf>
    <xf numFmtId="0" fontId="0" fillId="0" borderId="34" xfId="0" pivotButton="1" applyBorder="1"/>
    <xf numFmtId="0" fontId="0" fillId="0" borderId="35" xfId="0" applyBorder="1"/>
    <xf numFmtId="0" fontId="0" fillId="0" borderId="36" xfId="0" pivotButton="1" applyBorder="1"/>
    <xf numFmtId="0" fontId="0" fillId="0" borderId="36" xfId="0" applyBorder="1"/>
    <xf numFmtId="0" fontId="0" fillId="0" borderId="34" xfId="0" applyBorder="1"/>
    <xf numFmtId="14" fontId="0" fillId="0" borderId="34" xfId="0" applyNumberFormat="1" applyBorder="1"/>
    <xf numFmtId="169" fontId="0" fillId="0" borderId="36" xfId="0" applyNumberFormat="1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169" fontId="0" fillId="0" borderId="40" xfId="0" applyNumberFormat="1" applyBorder="1"/>
    <xf numFmtId="0" fontId="0" fillId="0" borderId="41" xfId="0" applyBorder="1"/>
    <xf numFmtId="0" fontId="0" fillId="0" borderId="42" xfId="0" applyBorder="1"/>
    <xf numFmtId="169" fontId="0" fillId="0" borderId="34" xfId="0" applyNumberFormat="1" applyBorder="1"/>
    <xf numFmtId="169" fontId="0" fillId="0" borderId="42" xfId="0" applyNumberFormat="1" applyBorder="1"/>
    <xf numFmtId="0" fontId="0" fillId="0" borderId="43" xfId="0" applyBorder="1"/>
    <xf numFmtId="169" fontId="0" fillId="0" borderId="43" xfId="0" applyNumberFormat="1" applyBorder="1"/>
    <xf numFmtId="169" fontId="0" fillId="0" borderId="44" xfId="0" applyNumberFormat="1" applyBorder="1"/>
    <xf numFmtId="169" fontId="0" fillId="0" borderId="38" xfId="0" applyNumberFormat="1" applyBorder="1"/>
    <xf numFmtId="169" fontId="0" fillId="0" borderId="45" xfId="0" applyNumberFormat="1" applyBorder="1"/>
    <xf numFmtId="169" fontId="0" fillId="0" borderId="46" xfId="0" applyNumberFormat="1" applyBorder="1"/>
    <xf numFmtId="169" fontId="0" fillId="0" borderId="47" xfId="0" applyNumberFormat="1" applyBorder="1"/>
    <xf numFmtId="0" fontId="0" fillId="0" borderId="48" xfId="0" applyBorder="1"/>
    <xf numFmtId="169" fontId="0" fillId="0" borderId="48" xfId="0" applyNumberFormat="1" applyBorder="1"/>
    <xf numFmtId="169" fontId="0" fillId="0" borderId="49" xfId="0" applyNumberFormat="1" applyBorder="1"/>
    <xf numFmtId="169" fontId="0" fillId="0" borderId="34" xfId="0" pivotButton="1" applyNumberFormat="1" applyBorder="1"/>
    <xf numFmtId="169" fontId="0" fillId="0" borderId="41" xfId="0" applyNumberFormat="1" applyBorder="1"/>
    <xf numFmtId="171" fontId="0" fillId="0" borderId="34" xfId="0" pivotButton="1" applyNumberFormat="1" applyBorder="1"/>
    <xf numFmtId="165" fontId="9" fillId="0" borderId="0" xfId="35" applyNumberFormat="1" applyFont="1" applyAlignment="1">
      <alignment horizontal="left" vertical="center"/>
    </xf>
    <xf numFmtId="0" fontId="46" fillId="0" borderId="19" xfId="0" applyFont="1" applyBorder="1"/>
    <xf numFmtId="0" fontId="46" fillId="0" borderId="29" xfId="0" applyFont="1" applyBorder="1"/>
    <xf numFmtId="0" fontId="46" fillId="0" borderId="30" xfId="0" applyFont="1" applyBorder="1"/>
    <xf numFmtId="0" fontId="46" fillId="0" borderId="20" xfId="0" applyFont="1" applyBorder="1"/>
    <xf numFmtId="169" fontId="0" fillId="27" borderId="0" xfId="1" applyNumberFormat="1" applyFont="1" applyFill="1" applyProtection="1">
      <protection locked="0"/>
    </xf>
    <xf numFmtId="169" fontId="1" fillId="27" borderId="0" xfId="1" applyNumberFormat="1" applyFont="1" applyFill="1" applyProtection="1">
      <protection locked="0"/>
    </xf>
    <xf numFmtId="169" fontId="1" fillId="27" borderId="0" xfId="0" applyNumberFormat="1" applyFont="1" applyFill="1" applyAlignment="1" applyProtection="1">
      <alignment horizontal="center"/>
      <protection locked="0"/>
    </xf>
    <xf numFmtId="4" fontId="1" fillId="0" borderId="0" xfId="1" applyNumberFormat="1" applyFont="1" applyProtection="1">
      <protection locked="0"/>
    </xf>
    <xf numFmtId="0" fontId="1" fillId="0" borderId="0" xfId="0" applyFont="1" applyProtection="1">
      <protection locked="0"/>
    </xf>
    <xf numFmtId="0" fontId="48" fillId="0" borderId="19" xfId="0" applyFont="1" applyBorder="1"/>
    <xf numFmtId="169" fontId="48" fillId="0" borderId="19" xfId="0" applyNumberFormat="1" applyFont="1" applyBorder="1"/>
    <xf numFmtId="0" fontId="48" fillId="0" borderId="19" xfId="0" pivotButton="1" applyFont="1" applyBorder="1" applyAlignment="1">
      <alignment vertical="center"/>
    </xf>
    <xf numFmtId="0" fontId="48" fillId="0" borderId="19" xfId="0" applyFont="1" applyBorder="1" applyAlignment="1">
      <alignment vertical="center"/>
    </xf>
    <xf numFmtId="169" fontId="49" fillId="27" borderId="0" xfId="1" applyNumberFormat="1" applyFont="1" applyFill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42" fillId="25" borderId="0" xfId="0" applyFont="1" applyFill="1" applyAlignment="1">
      <alignment horizontal="center"/>
    </xf>
    <xf numFmtId="0" fontId="42" fillId="0" borderId="0" xfId="0" applyFont="1" applyAlignment="1">
      <alignment horizontal="center"/>
    </xf>
    <xf numFmtId="0" fontId="43" fillId="26" borderId="0" xfId="0" applyFont="1" applyFill="1" applyAlignment="1">
      <alignment horizontal="center" vertical="center"/>
    </xf>
    <xf numFmtId="0" fontId="44" fillId="26" borderId="0" xfId="0" applyFont="1" applyFill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73" fontId="0" fillId="0" borderId="9" xfId="1" applyNumberFormat="1" applyFont="1" applyBorder="1" applyAlignment="1">
      <alignment horizontal="right" vertical="top"/>
    </xf>
    <xf numFmtId="173" fontId="0" fillId="0" borderId="0" xfId="33" applyNumberFormat="1" applyFont="1" applyAlignment="1" applyProtection="1">
      <alignment horizontal="right"/>
      <protection locked="0"/>
    </xf>
    <xf numFmtId="173" fontId="0" fillId="0" borderId="0" xfId="1" applyNumberFormat="1" applyFont="1" applyAlignment="1" applyProtection="1">
      <alignment horizontal="right"/>
      <protection locked="0"/>
    </xf>
    <xf numFmtId="173" fontId="1" fillId="0" borderId="0" xfId="33" applyNumberFormat="1" applyFont="1" applyAlignment="1" applyProtection="1">
      <alignment horizontal="right"/>
      <protection locked="0"/>
    </xf>
    <xf numFmtId="173" fontId="1" fillId="0" borderId="0" xfId="1" applyNumberFormat="1" applyFont="1" applyAlignment="1" applyProtection="1">
      <alignment horizontal="right"/>
      <protection locked="0"/>
    </xf>
    <xf numFmtId="173" fontId="0" fillId="0" borderId="0" xfId="0" applyNumberFormat="1" applyAlignment="1" applyProtection="1">
      <alignment horizontal="right"/>
      <protection locked="0"/>
    </xf>
    <xf numFmtId="173" fontId="0" fillId="27" borderId="9" xfId="1" applyNumberFormat="1" applyFont="1" applyFill="1" applyBorder="1" applyAlignment="1">
      <alignment vertical="top"/>
    </xf>
    <xf numFmtId="173" fontId="0" fillId="27" borderId="0" xfId="1" applyNumberFormat="1" applyFont="1" applyFill="1" applyAlignment="1" applyProtection="1">
      <alignment horizontal="center"/>
      <protection locked="0"/>
    </xf>
    <xf numFmtId="173" fontId="0" fillId="27" borderId="0" xfId="0" applyNumberFormat="1" applyFill="1" applyAlignment="1" applyProtection="1">
      <alignment horizontal="center"/>
      <protection locked="0"/>
    </xf>
    <xf numFmtId="173" fontId="47" fillId="27" borderId="0" xfId="1" applyNumberFormat="1" applyFont="1" applyFill="1" applyAlignment="1" applyProtection="1">
      <alignment horizontal="center"/>
      <protection locked="0"/>
    </xf>
  </cellXfs>
  <cellStyles count="46">
    <cellStyle name="_x0007__x000b_" xfId="1" xr:uid="{F88708AC-9DEE-40B0-8239-148EFB9C67C0}"/>
    <cellStyle name="20 % - Accent1" xfId="2" builtinId="30" customBuiltin="1"/>
    <cellStyle name="20 % - Accent2" xfId="3" builtinId="34" customBuiltin="1"/>
    <cellStyle name="20 % - Accent3" xfId="4" builtinId="38" customBuiltin="1"/>
    <cellStyle name="20 % - Accent4" xfId="5" builtinId="42" customBuiltin="1"/>
    <cellStyle name="20 % - Accent5" xfId="6" builtinId="46" customBuiltin="1"/>
    <cellStyle name="20 % - Accent6" xfId="7" builtinId="50" customBuiltin="1"/>
    <cellStyle name="40 % - Accent1" xfId="8" builtinId="31" customBuiltin="1"/>
    <cellStyle name="40 % - Accent2" xfId="9" builtinId="35" customBuiltin="1"/>
    <cellStyle name="40 % - Accent3" xfId="10" builtinId="39" customBuiltin="1"/>
    <cellStyle name="40 % - Accent4" xfId="11" builtinId="43" customBuiltin="1"/>
    <cellStyle name="40 % - Accent5" xfId="12" builtinId="47" customBuiltin="1"/>
    <cellStyle name="40 % - Accent6" xfId="13" builtinId="51" customBuiltin="1"/>
    <cellStyle name="60 % - Accent1" xfId="14" builtinId="32" customBuiltin="1"/>
    <cellStyle name="60 % - Accent2" xfId="15" builtinId="36" customBuiltin="1"/>
    <cellStyle name="60 % - Accent3" xfId="16" builtinId="40" customBuiltin="1"/>
    <cellStyle name="60 % - Accent4" xfId="17" builtinId="44" customBuiltin="1"/>
    <cellStyle name="60 % - Accent5" xfId="18" builtinId="48" customBuiltin="1"/>
    <cellStyle name="60 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Avertissement" xfId="26" builtinId="11" customBuiltin="1"/>
    <cellStyle name="Calcul" xfId="27" builtinId="22" customBuiltin="1"/>
    <cellStyle name="Cellule liée" xfId="28" builtinId="24" customBuiltin="1"/>
    <cellStyle name="Entrée" xfId="29" builtinId="20" customBuiltin="1"/>
    <cellStyle name="Euro" xfId="30" xr:uid="{35B66124-0536-4EC2-B3D5-27261E0B7729}"/>
    <cellStyle name="Insatisfaisant" xfId="31" builtinId="27" customBuiltin="1"/>
    <cellStyle name="Lien hypertexte_Mode d'Emploi" xfId="32" xr:uid="{3E54A65E-CF94-47E8-B65D-3B598D3FAECF}"/>
    <cellStyle name="Milliers" xfId="33" builtinId="3"/>
    <cellStyle name="Neutre" xfId="34" builtinId="28" customBuiltin="1"/>
    <cellStyle name="Normal" xfId="0" builtinId="0"/>
    <cellStyle name="Normal_Classeur1" xfId="35" xr:uid="{BEB5C9ED-68C3-4EC8-9C46-1292DF1D246F}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#,##0_ ;[Red]\-#,##0\ 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#,##0_ ;[Red]\-#,##0\ "/>
      <alignment horizontal="right" vertical="bottom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_ ;[Red]\-#,##0.00\ 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9" formatCode="#,##0.00_ ;[Red]\-#,##0.00\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69" formatCode="#,##0.00_ ;[Red]\-#,##0.00\ "/>
    </dxf>
    <dxf>
      <numFmt numFmtId="171" formatCode="d/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dd/mm/yy;@"/>
      <protection locked="0" hidden="0"/>
    </dxf>
    <dxf>
      <numFmt numFmtId="169" formatCode="#,##0.00_ ;[Red]\-#,##0.00\ "/>
      <protection locked="0" hidden="0"/>
    </dxf>
    <dxf>
      <numFmt numFmtId="1" formatCode="0"/>
      <fill>
        <patternFill patternType="solid">
          <fgColor indexed="64"/>
          <bgColor indexed="22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Arial"/>
        <family val="2"/>
        <scheme val="none"/>
      </font>
      <numFmt numFmtId="166" formatCode="#,##0.00;\-#,##0.00;&quot;--&quot;"/>
      <fill>
        <patternFill patternType="solid">
          <fgColor indexed="64"/>
          <bgColor indexed="22"/>
        </patternFill>
      </fill>
      <protection locked="1" hidden="1"/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pivotCacheDefinition" Target="pivotCache/pivotCacheDefinition6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pivotCacheDefinition" Target="pivotCache/pivotCacheDefinition5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23" Type="http://schemas.microsoft.com/office/2006/relationships/vbaProject" Target="vbaProject.bin"/><Relationship Id="rId10" Type="http://schemas.openxmlformats.org/officeDocument/2006/relationships/externalLink" Target="externalLinks/externalLink1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/>
        <a:lstStyle/>
        <a:p>
          <a:pPr>
            <a:defRPr sz="2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v>dépenses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740-4214-AF7F-BEDD2A7FBC59}"/>
              </c:ext>
            </c:extLst>
          </c:dPt>
          <c:cat>
            <c:strLit>
              <c:ptCount val="1"/>
              <c:pt idx="0">
                <c:v>Virement</c:v>
              </c:pt>
            </c:strLit>
          </c:cat>
          <c:val>
            <c:numLit>
              <c:formatCode>General</c:formatCode>
              <c:ptCount val="1"/>
              <c:pt idx="0">
                <c:v>-29.97</c:v>
              </c:pt>
            </c:numLit>
          </c:val>
          <c:extLst>
            <c:ext xmlns:c16="http://schemas.microsoft.com/office/drawing/2014/chart" uri="{C3380CC4-5D6E-409C-BE32-E72D297353CC}">
              <c16:uniqueId val="{00000001-E740-4214-AF7F-BEDD2A7FBC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0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 COMPTA 2024 (macro).xlsm]Compte de résultat!TCD_Compte_de_résultat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r>
              <a:rPr lang="fr-FR" b="1">
                <a:latin typeface="+mj-lt"/>
              </a:rPr>
              <a:t>Compte de résultat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'Compte de résultat'!$D$4:$D$5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'Compte de résultat'!$C$6:$C$29</c:f>
              <c:strCache>
                <c:ptCount val="24"/>
                <c:pt idx="0">
                  <c:v>Achats fonctionnement</c:v>
                </c:pt>
                <c:pt idx="1">
                  <c:v>Achats produits alimentaires</c:v>
                </c:pt>
                <c:pt idx="2">
                  <c:v>Aide hospitalisation</c:v>
                </c:pt>
                <c:pt idx="3">
                  <c:v>Aide logement, énergie, eau</c:v>
                </c:pt>
                <c:pt idx="4">
                  <c:v>Aide scolaire et cantine</c:v>
                </c:pt>
                <c:pt idx="5">
                  <c:v>Aides transport garage</c:v>
                </c:pt>
                <c:pt idx="6">
                  <c:v>Braderie</c:v>
                </c:pt>
                <c:pt idx="7">
                  <c:v>Contribution des bénéficiaires</c:v>
                </c:pt>
                <c:pt idx="8">
                  <c:v>Cotisations Fédération</c:v>
                </c:pt>
                <c:pt idx="9">
                  <c:v>Dépôts billets</c:v>
                </c:pt>
                <c:pt idx="10">
                  <c:v>Dépôts pièces</c:v>
                </c:pt>
                <c:pt idx="11">
                  <c:v>Divers</c:v>
                </c:pt>
                <c:pt idx="12">
                  <c:v>Don'Action</c:v>
                </c:pt>
                <c:pt idx="13">
                  <c:v>Dons des associations</c:v>
                </c:pt>
                <c:pt idx="14">
                  <c:v>Dons des particuliers</c:v>
                </c:pt>
                <c:pt idx="15">
                  <c:v>Frais bancaires</c:v>
                </c:pt>
                <c:pt idx="16">
                  <c:v>Loyer</c:v>
                </c:pt>
                <c:pt idx="17">
                  <c:v>Retrait espèces</c:v>
                </c:pt>
                <c:pt idx="18">
                  <c:v>Subvention collectivité locale</c:v>
                </c:pt>
                <c:pt idx="19">
                  <c:v>Téléphone-affranchissement</c:v>
                </c:pt>
                <c:pt idx="20">
                  <c:v>Vente boutique</c:v>
                </c:pt>
                <c:pt idx="21">
                  <c:v>Vente vestiaire neuf</c:v>
                </c:pt>
                <c:pt idx="22">
                  <c:v>Vente vestiaire occasion</c:v>
                </c:pt>
                <c:pt idx="23">
                  <c:v>Virement livret CMSO</c:v>
                </c:pt>
              </c:strCache>
            </c:strRef>
          </c:cat>
          <c:val>
            <c:numRef>
              <c:f>'Compte de résultat'!$D$6:$D$29</c:f>
              <c:numCache>
                <c:formatCode>#\ ##0.00_ ;[Red]\-#\ ##0.00\ </c:formatCode>
                <c:ptCount val="24"/>
                <c:pt idx="0">
                  <c:v>-427.91</c:v>
                </c:pt>
                <c:pt idx="1">
                  <c:v>-374.87</c:v>
                </c:pt>
                <c:pt idx="2">
                  <c:v>-100</c:v>
                </c:pt>
                <c:pt idx="3">
                  <c:v>-1163.98</c:v>
                </c:pt>
                <c:pt idx="4">
                  <c:v>-100</c:v>
                </c:pt>
                <c:pt idx="5">
                  <c:v>-523</c:v>
                </c:pt>
                <c:pt idx="8">
                  <c:v>-8254</c:v>
                </c:pt>
                <c:pt idx="9">
                  <c:v>-8605</c:v>
                </c:pt>
                <c:pt idx="10">
                  <c:v>-1311.88</c:v>
                </c:pt>
                <c:pt idx="11">
                  <c:v>-383.29</c:v>
                </c:pt>
                <c:pt idx="13">
                  <c:v>-100</c:v>
                </c:pt>
                <c:pt idx="15">
                  <c:v>-53.499999999999979</c:v>
                </c:pt>
                <c:pt idx="16">
                  <c:v>-6858.37</c:v>
                </c:pt>
                <c:pt idx="17">
                  <c:v>-440</c:v>
                </c:pt>
                <c:pt idx="19">
                  <c:v>-59.900000000000013</c:v>
                </c:pt>
                <c:pt idx="23">
                  <c:v>-12000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3C-4146-90A0-4D1DCDA78D3E}"/>
            </c:ext>
          </c:extLst>
        </c:ser>
        <c:ser>
          <c:idx val="1"/>
          <c:order val="1"/>
          <c:tx>
            <c:strRef>
              <c:f>'Compte de résultat'!$E$4:$E$5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'Compte de résultat'!$C$6:$C$29</c:f>
              <c:strCache>
                <c:ptCount val="24"/>
                <c:pt idx="0">
                  <c:v>Achats fonctionnement</c:v>
                </c:pt>
                <c:pt idx="1">
                  <c:v>Achats produits alimentaires</c:v>
                </c:pt>
                <c:pt idx="2">
                  <c:v>Aide hospitalisation</c:v>
                </c:pt>
                <c:pt idx="3">
                  <c:v>Aide logement, énergie, eau</c:v>
                </c:pt>
                <c:pt idx="4">
                  <c:v>Aide scolaire et cantine</c:v>
                </c:pt>
                <c:pt idx="5">
                  <c:v>Aides transport garage</c:v>
                </c:pt>
                <c:pt idx="6">
                  <c:v>Braderie</c:v>
                </c:pt>
                <c:pt idx="7">
                  <c:v>Contribution des bénéficiaires</c:v>
                </c:pt>
                <c:pt idx="8">
                  <c:v>Cotisations Fédération</c:v>
                </c:pt>
                <c:pt idx="9">
                  <c:v>Dépôts billets</c:v>
                </c:pt>
                <c:pt idx="10">
                  <c:v>Dépôts pièces</c:v>
                </c:pt>
                <c:pt idx="11">
                  <c:v>Divers</c:v>
                </c:pt>
                <c:pt idx="12">
                  <c:v>Don'Action</c:v>
                </c:pt>
                <c:pt idx="13">
                  <c:v>Dons des associations</c:v>
                </c:pt>
                <c:pt idx="14">
                  <c:v>Dons des particuliers</c:v>
                </c:pt>
                <c:pt idx="15">
                  <c:v>Frais bancaires</c:v>
                </c:pt>
                <c:pt idx="16">
                  <c:v>Loyer</c:v>
                </c:pt>
                <c:pt idx="17">
                  <c:v>Retrait espèces</c:v>
                </c:pt>
                <c:pt idx="18">
                  <c:v>Subvention collectivité locale</c:v>
                </c:pt>
                <c:pt idx="19">
                  <c:v>Téléphone-affranchissement</c:v>
                </c:pt>
                <c:pt idx="20">
                  <c:v>Vente boutique</c:v>
                </c:pt>
                <c:pt idx="21">
                  <c:v>Vente vestiaire neuf</c:v>
                </c:pt>
                <c:pt idx="22">
                  <c:v>Vente vestiaire occasion</c:v>
                </c:pt>
                <c:pt idx="23">
                  <c:v>Virement livret CMSO</c:v>
                </c:pt>
              </c:strCache>
            </c:strRef>
          </c:cat>
          <c:val>
            <c:numRef>
              <c:f>'Compte de résultat'!$E$6:$E$29</c:f>
              <c:numCache>
                <c:formatCode>#\ ##0.00_ ;[Red]\-#\ ##0.00\ </c:formatCode>
                <c:ptCount val="24"/>
                <c:pt idx="0">
                  <c:v>171.59</c:v>
                </c:pt>
                <c:pt idx="3">
                  <c:v>142</c:v>
                </c:pt>
                <c:pt idx="6">
                  <c:v>726.5</c:v>
                </c:pt>
                <c:pt idx="7">
                  <c:v>2692</c:v>
                </c:pt>
                <c:pt idx="9">
                  <c:v>8445</c:v>
                </c:pt>
                <c:pt idx="10">
                  <c:v>1488.88</c:v>
                </c:pt>
                <c:pt idx="11">
                  <c:v>303.57</c:v>
                </c:pt>
                <c:pt idx="12">
                  <c:v>1343.26</c:v>
                </c:pt>
                <c:pt idx="14">
                  <c:v>316.10000000000002</c:v>
                </c:pt>
                <c:pt idx="17">
                  <c:v>400</c:v>
                </c:pt>
                <c:pt idx="18">
                  <c:v>1150</c:v>
                </c:pt>
                <c:pt idx="20">
                  <c:v>5036</c:v>
                </c:pt>
                <c:pt idx="21">
                  <c:v>898.4</c:v>
                </c:pt>
                <c:pt idx="22">
                  <c:v>784.3</c:v>
                </c:pt>
                <c:pt idx="23">
                  <c:v>12000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3C-4146-90A0-4D1DCDA78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8"/>
        <c:overlap val="100"/>
        <c:axId val="688083360"/>
        <c:axId val="688060800"/>
      </c:barChart>
      <c:catAx>
        <c:axId val="68808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effectLst>
                  <a:glow rad="88900">
                    <a:schemeClr val="bg1"/>
                  </a:glo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8060800"/>
        <c:crosses val="autoZero"/>
        <c:auto val="1"/>
        <c:lblAlgn val="ctr"/>
        <c:lblOffset val="100"/>
        <c:noMultiLvlLbl val="0"/>
      </c:catAx>
      <c:valAx>
        <c:axId val="68806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[Green]#\ ##0;[Red]\-#\ 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8083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53</xdr:row>
      <xdr:rowOff>95250</xdr:rowOff>
    </xdr:from>
    <xdr:to>
      <xdr:col>3</xdr:col>
      <xdr:colOff>533400</xdr:colOff>
      <xdr:row>59</xdr:row>
      <xdr:rowOff>190500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76475" y="17573625"/>
          <a:ext cx="333375" cy="1924050"/>
        </a:xfrm>
        <a:prstGeom prst="rightBrac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3</xdr:row>
      <xdr:rowOff>0</xdr:rowOff>
    </xdr:from>
    <xdr:to>
      <xdr:col>1</xdr:col>
      <xdr:colOff>0</xdr:colOff>
      <xdr:row>3</xdr:row>
      <xdr:rowOff>0</xdr:rowOff>
    </xdr:to>
    <xdr:graphicFrame macro="">
      <xdr:nvGraphicFramePr>
        <xdr:cNvPr id="26162" name="Chart 6">
          <a:extLst>
            <a:ext uri="{FF2B5EF4-FFF2-40B4-BE49-F238E27FC236}">
              <a16:creationId xmlns:a16="http://schemas.microsoft.com/office/drawing/2014/main" id="{00000000-0008-0000-0600-0000326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82550</xdr:colOff>
      <xdr:row>3</xdr:row>
      <xdr:rowOff>0</xdr:rowOff>
    </xdr:from>
    <xdr:to>
      <xdr:col>1</xdr:col>
      <xdr:colOff>0</xdr:colOff>
      <xdr:row>3</xdr:row>
      <xdr:rowOff>0</xdr:rowOff>
    </xdr:to>
    <xdr:graphicFrame macro="">
      <xdr:nvGraphicFramePr>
        <xdr:cNvPr id="26163" name="Chart 7">
          <a:extLst>
            <a:ext uri="{FF2B5EF4-FFF2-40B4-BE49-F238E27FC236}">
              <a16:creationId xmlns:a16="http://schemas.microsoft.com/office/drawing/2014/main" id="{00000000-0008-0000-0600-0000336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0</xdr:rowOff>
    </xdr:from>
    <xdr:to>
      <xdr:col>7</xdr:col>
      <xdr:colOff>0</xdr:colOff>
      <xdr:row>61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s%20documents/Mes%20data/aines_ruraux/Fichiers%20Comptabilit&#233;/Comptabilit&#233;%20informatis&#233;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acques/AppData/Local/Microsoft/Windows/INetCache/OLK6BB6/Donnees/kbf830/MES%20DOCUMENTS/SGE_SUIVI/Suivi_SG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acques/AppData/Local/Microsoft/Windows/INetCache/OLK6BB6/Donnees/kbf830/MES%20DOCUMENTS/SGE_SUIVI/SUIVI_JOURNALIER_SGE_V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 d'Emploi"/>
      <sheetName val="Paramètres"/>
      <sheetName val="Journal"/>
      <sheetName val="Trésorerie"/>
      <sheetName val="Activités"/>
      <sheetName val="Compte de résultat"/>
      <sheetName val="Bilan Rapprochement"/>
      <sheetName val="Macro"/>
    </sheetNames>
    <sheetDataSet>
      <sheetData sheetId="0" refreshError="1"/>
      <sheetData sheetId="1">
        <row r="4">
          <cell r="B4" t="str">
            <v>Caisse</v>
          </cell>
        </row>
        <row r="5">
          <cell r="B5" t="str">
            <v>Banque</v>
          </cell>
        </row>
        <row r="6">
          <cell r="B6" t="str">
            <v>Livret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ez_moi"/>
      <sheetName val="Une"/>
      <sheetName val="Tableau"/>
      <sheetName val="dossiers_en_cours"/>
      <sheetName val="dossiers_29plus"/>
      <sheetName val="details_Recours"/>
      <sheetName val="details_FSL"/>
      <sheetName val="DELAIS_EN_COURS"/>
      <sheetName val="Evol_delais"/>
      <sheetName val="export"/>
      <sheetName val="vendredi"/>
      <sheetName val="doc_export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2">
          <cell r="N32">
            <v>39961</v>
          </cell>
        </row>
        <row r="33">
          <cell r="N33">
            <v>134</v>
          </cell>
        </row>
        <row r="34">
          <cell r="N34">
            <v>124</v>
          </cell>
        </row>
        <row r="35">
          <cell r="N35">
            <v>33</v>
          </cell>
        </row>
        <row r="36">
          <cell r="N36">
            <v>8</v>
          </cell>
        </row>
        <row r="37">
          <cell r="N37">
            <v>3</v>
          </cell>
        </row>
        <row r="38">
          <cell r="N38">
            <v>302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ez-moi"/>
      <sheetName val="relances"/>
      <sheetName val="SUIVI_SGE_PEC"/>
      <sheetName val="SUIVI_SGE_DELAI"/>
      <sheetName val="dossiers_CEC"/>
      <sheetName val="SGE_extract"/>
      <sheetName val="doc_export"/>
      <sheetName val="Macro"/>
      <sheetName val="parametrage"/>
    </sheetNames>
    <sheetDataSet>
      <sheetData sheetId="0" refreshError="1"/>
      <sheetData sheetId="1" refreshError="1"/>
      <sheetData sheetId="2">
        <row r="1">
          <cell r="A1" t="str">
            <v xml:space="preserve">DIFFUSION  : CG MMN </v>
          </cell>
          <cell r="D1" t="str">
            <v xml:space="preserve">SUIVI JOURNALIER RÉCLAMATIONS  SGE - </v>
          </cell>
        </row>
        <row r="2">
          <cell r="A2" t="str">
            <v>guichet à relancer</v>
          </cell>
          <cell r="B2" t="str">
            <v>Acheminement</v>
          </cell>
          <cell r="D2" t="str">
            <v>du 1er JANVIER 2007 au 18 DECEMBRE 2007</v>
          </cell>
        </row>
        <row r="3">
          <cell r="A3" t="str">
            <v>Etape</v>
          </cell>
          <cell r="B3" t="str">
            <v>Prendre en charge</v>
          </cell>
          <cell r="D3" t="str">
            <v>SGE - M009 - RECLAMATIONS à PRENDRE EN CHARGE</v>
          </cell>
        </row>
        <row r="4">
          <cell r="A4" t="str">
            <v>délai valid / ce jour</v>
          </cell>
          <cell r="B4" t="str">
            <v>(Tous)</v>
          </cell>
        </row>
        <row r="6">
          <cell r="A6" t="str">
            <v>NB jours</v>
          </cell>
          <cell r="F6" t="str">
            <v>PDL num</v>
          </cell>
          <cell r="G6" t="str">
            <v>délais num</v>
          </cell>
          <cell r="H6" t="str">
            <v>depart num</v>
          </cell>
        </row>
        <row r="7">
          <cell r="A7" t="str">
            <v>Département</v>
          </cell>
          <cell r="B7" t="str">
            <v>n° affaire - Date =&gt;délai</v>
          </cell>
          <cell r="C7" t="str">
            <v>PDM Commune Raison Sociale</v>
          </cell>
          <cell r="D7" t="str">
            <v>détails</v>
          </cell>
          <cell r="E7" t="str">
            <v>Somme</v>
          </cell>
        </row>
        <row r="8">
          <cell r="A8" t="str">
            <v>59</v>
          </cell>
          <cell r="B8" t="str">
            <v xml:space="preserve"> 21 404 856  -  13.12.2007  =&gt;  5 j</v>
          </cell>
          <cell r="C8" t="str">
            <v>1 246 020 186 408  -  GRAND FAYT  -  EARL BOULEAU</v>
          </cell>
          <cell r="D8" t="str">
            <v>LE REMPLACEMENT DU TABLEAU DE COMPTAGE A ETE PROGRAMME POUR MISE EN CONFORMITE SUITE A L'ABSENCE DE DISJONCTEUR QUI AVAIT ETE DEPOSE ET SHUINTE MAIS LES FRAIS ONT ETE GENERES AUTOMATIQUEMENT PAR L'AC DE POSE TABLEAU // merci d'effectuer l'annulation des f</v>
          </cell>
          <cell r="E8">
            <v>1</v>
          </cell>
          <cell r="F8" t="str">
            <v>01246020186408</v>
          </cell>
          <cell r="G8">
            <v>5</v>
          </cell>
          <cell r="H8" t="str">
            <v>59</v>
          </cell>
        </row>
        <row r="9">
          <cell r="B9" t="str">
            <v xml:space="preserve"> 21 418 335  -  14.12.2007  =&gt;  4 j</v>
          </cell>
          <cell r="C9" t="str">
            <v>1 150 506 508 530  -  LILLE  -  PENEZ</v>
          </cell>
          <cell r="D9" t="str">
            <v>L ancien compteur n enregistrait plus en heures creuses. il a été changé le 12/12/07 . vous avez prévu un  redresst. pouvez vous nous communiquer les elements pour redresst de notre coté. merci</v>
          </cell>
          <cell r="E9">
            <v>1</v>
          </cell>
          <cell r="F9" t="str">
            <v>01150506508530</v>
          </cell>
          <cell r="G9">
            <v>4</v>
          </cell>
          <cell r="H9" t="str">
            <v>59</v>
          </cell>
        </row>
        <row r="10">
          <cell r="B10" t="str">
            <v xml:space="preserve"> 21 418 717  -  14.12.2007  =&gt;  4 j</v>
          </cell>
          <cell r="C10" t="str">
            <v>1 166 135 891 307  -  WATTRELOS  -  DHONT  DIDIER</v>
          </cell>
          <cell r="D10" t="str">
            <v>le client dit avoir résilié et fait déposer le branchement 1 semaine après sa pose  cons il ne comprend pas pourquoi il recoit la facture ce jour avec un montant estimé //merci de recherche le BI de pose et de depose</v>
          </cell>
          <cell r="E10">
            <v>1</v>
          </cell>
          <cell r="F10" t="str">
            <v>01166135891307</v>
          </cell>
          <cell r="G10">
            <v>4</v>
          </cell>
          <cell r="H10" t="str">
            <v>59</v>
          </cell>
        </row>
        <row r="11">
          <cell r="B11" t="str">
            <v xml:space="preserve"> 21 418 816  -  14.12.2007  =&gt;  4 j</v>
          </cell>
          <cell r="C11" t="str">
            <v>1 150 506 403 033  -  ARMENTIERES  -  TEAM LOGISTICS</v>
          </cell>
          <cell r="D11" t="str">
            <v>pas de reglement depuis mars 07 merci de couper ce contrat au brancgement car cptr inacc</v>
          </cell>
          <cell r="E11">
            <v>1</v>
          </cell>
          <cell r="F11" t="str">
            <v>01150506403033</v>
          </cell>
          <cell r="G11">
            <v>4</v>
          </cell>
          <cell r="H11" t="str">
            <v>59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" refreshedDate="45592.686676851852" createdVersion="8" refreshedVersion="8" recordCount="596" xr:uid="{6F278A0B-BF5A-4EF9-94B4-5DDD651C5434}">
  <cacheSource type="worksheet">
    <worksheetSource ref="A1:L597" sheet="Journal"/>
  </cacheSource>
  <cacheFields count="12">
    <cacheField name="Nature" numFmtId="166">
      <sharedItems count="5">
        <s v="Solde initial"/>
        <s v="recettes"/>
        <s v="dépenses"/>
        <s v=""/>
        <s v="--" u="1"/>
      </sharedItems>
    </cacheField>
    <cacheField name="CNC" numFmtId="14">
      <sharedItems containsNonDate="0"/>
    </cacheField>
    <cacheField name="mois" numFmtId="1">
      <sharedItems containsMixedTypes="1" containsNumber="1" containsInteger="1" minValue="1" maxValue="10" count="11">
        <n v="1"/>
        <n v="2"/>
        <n v="3"/>
        <n v="4"/>
        <n v="5"/>
        <n v="6"/>
        <n v="7"/>
        <n v="8"/>
        <n v="9"/>
        <n v="10"/>
        <s v=""/>
      </sharedItems>
    </cacheField>
    <cacheField name="Montant" numFmtId="0">
      <sharedItems containsString="0" containsBlank="1" containsNumber="1" minValue="-8254" maxValue="20857.75"/>
    </cacheField>
    <cacheField name="date" numFmtId="168">
      <sharedItems containsNonDate="0" containsDate="1" containsString="0" containsBlank="1" minDate="1899-12-30T00:00:00" maxDate="2024-10-27T00:00:00" count="136">
        <d v="2024-01-01T00:00:00"/>
        <d v="2024-01-03T00:00:00"/>
        <d v="2024-01-05T00:00:00"/>
        <d v="2024-01-06T00:00:00"/>
        <d v="2024-01-10T00:00:00"/>
        <d v="2024-01-12T00:00:00"/>
        <d v="2024-01-17T00:00:00"/>
        <d v="2024-01-18T00:00:00"/>
        <d v="2024-01-19T00:00:00"/>
        <d v="2024-01-21T00:00:00"/>
        <d v="2024-01-22T00:00:00"/>
        <d v="2024-01-24T00:00:00"/>
        <d v="2024-01-30T00:00:00"/>
        <d v="2024-01-31T00:00:00"/>
        <d v="2024-02-01T00:00:00"/>
        <d v="2024-02-02T00:00:00"/>
        <d v="2024-02-06T00:00:00"/>
        <d v="2024-02-09T00:00:00"/>
        <d v="2024-02-13T00:00:00"/>
        <d v="2024-02-14T00:00:00"/>
        <d v="2024-02-16T00:00:00"/>
        <d v="2024-02-19T00:00:00"/>
        <d v="2024-02-20T00:00:00"/>
        <d v="2024-02-21T00:00:00"/>
        <d v="2024-02-22T00:00:00"/>
        <d v="2024-02-23T00:00:00"/>
        <d v="2024-02-24T00:00:00"/>
        <d v="2024-02-28T00:00:00"/>
        <d v="2024-02-29T00:00:00"/>
        <d v="2024-03-01T00:00:00"/>
        <d v="2024-03-06T00:00:00"/>
        <d v="2024-03-08T00:00:00"/>
        <d v="2024-03-13T00:00:00"/>
        <d v="2024-03-14T00:00:00"/>
        <d v="2024-03-15T00:00:00"/>
        <d v="2024-03-16T00:00:00"/>
        <d v="2024-03-18T00:00:00"/>
        <d v="2024-03-20T00:00:00"/>
        <d v="2024-03-21T00:00:00"/>
        <d v="2024-03-22T00:00:00"/>
        <d v="2024-03-24T00:00:00"/>
        <d v="2024-03-27T00:00:00"/>
        <d v="2024-03-29T00:00:00"/>
        <d v="2024-03-30T00:00:00"/>
        <d v="2024-03-31T00:00:00"/>
        <d v="2024-04-03T00:00:00"/>
        <d v="2024-04-05T00:00:00"/>
        <d v="2024-04-10T00:00:00"/>
        <d v="2024-04-12T00:00:00"/>
        <d v="2024-04-17T00:00:00"/>
        <d v="2024-04-19T00:00:00"/>
        <d v="2024-04-22T00:00:00"/>
        <d v="2024-04-24T00:00:00"/>
        <d v="2024-04-26T00:00:00"/>
        <d v="2024-04-27T00:00:00"/>
        <d v="2024-04-29T00:00:00"/>
        <d v="2024-04-30T00:00:00"/>
        <d v="2024-05-02T00:00:00"/>
        <d v="2024-05-03T00:00:00"/>
        <d v="2024-05-04T00:00:00"/>
        <d v="2024-05-05T00:00:00"/>
        <d v="2024-05-06T00:00:00"/>
        <d v="2024-05-07T00:00:00"/>
        <d v="2024-05-13T00:00:00"/>
        <d v="2024-05-14T00:00:00"/>
        <d v="2024-05-15T00:00:00"/>
        <d v="2024-05-17T00:00:00"/>
        <d v="2024-05-21T00:00:00"/>
        <d v="2024-05-22T00:00:00"/>
        <d v="2024-05-23T00:00:00"/>
        <d v="2024-05-24T00:00:00"/>
        <d v="2024-05-31T00:00:00"/>
        <d v="2024-06-01T00:00:00"/>
        <d v="2024-06-03T00:00:00"/>
        <d v="2024-06-05T00:00:00"/>
        <d v="2024-06-06T00:00:00"/>
        <d v="2024-06-07T00:00:00"/>
        <d v="2024-06-10T00:00:00"/>
        <d v="2024-06-12T00:00:00"/>
        <d v="2024-06-15T00:00:00"/>
        <d v="2024-06-16T00:00:00"/>
        <d v="2024-06-21T00:00:00"/>
        <d v="2024-06-25T00:00:00"/>
        <d v="2024-06-28T00:00:00"/>
        <d v="2024-07-01T00:00:00"/>
        <d v="2024-07-03T00:00:00"/>
        <d v="2024-07-07T00:00:00"/>
        <d v="2024-07-08T00:00:00"/>
        <d v="2024-07-10T00:00:00"/>
        <d v="2024-08-02T00:00:00"/>
        <d v="2024-08-15T00:00:00"/>
        <d v="2024-08-16T00:00:00"/>
        <d v="2024-08-23T00:00:00"/>
        <d v="2024-08-19T00:00:00"/>
        <d v="2024-08-24T00:00:00"/>
        <d v="2024-08-27T00:00:00"/>
        <d v="2024-08-30T00:00:00"/>
        <d v="2024-08-31T00:00:00"/>
        <d v="2024-09-06T00:00:00"/>
        <d v="2024-09-13T00:00:00"/>
        <d v="2024-09-20T00:00:00"/>
        <d v="2024-09-21T00:00:00"/>
        <d v="2024-09-27T00:00:00"/>
        <d v="2024-09-03T00:00:00"/>
        <d v="2024-10-01T00:00:00"/>
        <d v="2024-10-02T00:00:00"/>
        <d v="2024-10-09T00:00:00"/>
        <d v="2024-10-21T00:00:00"/>
        <d v="2024-09-25T00:00:00"/>
        <d v="2024-10-22T00:00:00"/>
        <d v="2024-10-19T00:00:00"/>
        <d v="2024-09-11T00:00:00"/>
        <d v="2024-10-25T00:00:00"/>
        <d v="2024-10-26T00:00:00"/>
        <m/>
        <d v="2024-09-30T00:00:00" u="1"/>
        <d v="2024-01-11T00:00:00" u="1"/>
        <d v="2024-05-16T00:00:00" u="1"/>
        <d v="2024-04-13T00:00:00" u="1"/>
        <d v="2024-10-07T00:00:00" u="1"/>
        <d v="1900-01-20T00:00:00" u="1"/>
        <d v="2024-03-25T00:00:00" u="1"/>
        <d v="2019-01-01T00:00:00" u="1"/>
        <d v="2018-02-02T00:00:00" u="1"/>
        <d v="1899-12-31T00:00:00" u="1"/>
        <d v="2014-02-05T00:00:00" u="1"/>
        <d v="2014-04-15T00:00:00" u="1"/>
        <d v="2018-01-26T00:00:00" u="1"/>
        <d v="2014-03-29T00:00:00" u="1"/>
        <d v="2014-04-01T00:00:00" u="1"/>
        <d v="2018-01-12T00:00:00" u="1"/>
        <d v="1899-12-30T00:00:00" u="1"/>
        <d v="2018-01-15T00:00:00" u="1"/>
        <d v="2014-01-01T00:00:00" u="1"/>
        <d v="2018-01-01T00:00:00" u="1"/>
        <d v="2014-09-15T00:00:00" u="1"/>
      </sharedItems>
    </cacheField>
    <cacheField name="N° d'enregistrement" numFmtId="169">
      <sharedItems containsBlank="1" containsMixedTypes="1" containsNumber="1" containsInteger="1" minValue="2164172" maxValue="25556175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366"/>
    </cacheField>
    <cacheField name="libellé" numFmtId="0">
      <sharedItems containsBlank="1" count="135">
        <s v=" Solde initial"/>
        <s v="Part bénéficiaires"/>
        <s v="Vente boutique"/>
        <s v="Don Claudine"/>
        <s v="AIDE  GARNAUD EDF"/>
        <s v="AIDER MOTTE GARAGE"/>
        <s v="AIDE St MAZARD PICOTY"/>
        <s v="Loyer janvier"/>
        <s v="Virement livret CMSO"/>
        <s v="Téléphone"/>
        <s v="AIDE  TREDINNICK GARAGE"/>
        <s v="Dépôt billets"/>
        <s v="Dépôt pièces"/>
        <s v="Chèque boutique"/>
        <s v="Carte bancaire"/>
        <s v="Achats Leclerc"/>
        <s v="AIDE CAZELLE CENTRE PNEU"/>
        <s v="DON ASSOCIATION VITAM"/>
        <s v="loyer février"/>
        <s v="DON'ACTION"/>
        <s v="Chèque DON'Action"/>
        <s v="Achats Chasse aux œufs"/>
        <s v="Aide SERRA EDF"/>
        <s v="Achat EXACOMPTA"/>
        <s v="Loyer mars"/>
        <s v="AIDE de RIBE ENGIE"/>
        <s v="Achat cartouches encre"/>
        <s v="Loyer avril"/>
        <s v="Achat pommes EPINOUX"/>
        <s v="Retrait monnaie braderie"/>
        <s v="Chèque CHESTIER"/>
        <s v="Chèque DUPAIX Alice"/>
        <s v="Chèque GRENET"/>
        <s v="Chèque HARDOUIN"/>
        <s v="Chèque MAINIER ANAELLE"/>
        <s v="Chèque MAINIER Anita"/>
        <s v="Chèque RAYNEY"/>
        <s v="Chèque VIGNIER"/>
        <s v="Vente braderie"/>
        <s v="Subvention LONDIGNY"/>
        <s v="Achats viennoiseries"/>
        <s v="Achat étagères M Bricolage"/>
        <s v="Rejet chèque BABEAU "/>
        <s v="Chèque BABEAU "/>
        <s v="Loyer mai "/>
        <s v="Prêt Sylvie MARCK EDF"/>
        <s v="Achat Leclerc repas electriciens"/>
        <s v="Achats fournitures electriques"/>
        <s v="Régularisation chèque BABEAU"/>
        <s v="Chèque BOISNIER"/>
        <s v="Chèque ARDOUIN"/>
        <s v="Chèque HANNAN"/>
        <s v="AIDE FINANCIERE ROBIN"/>
        <s v="Remboursement Sylvie MARCK"/>
        <s v="Subvention BERNAC"/>
        <s v="Subvention St MARTIN DU CLO"/>
        <s v="Virement pour paiement Fédé"/>
        <s v="Chèque DORFIAC Jacky"/>
        <s v="Chèque MICHELET Francois"/>
        <s v="Cotisation Fédération"/>
        <s v="SUBVENTION LA FAYE"/>
        <s v="Chèque DANGLADE"/>
        <s v="Loyer juin"/>
        <s v="Don PLASSARD"/>
        <s v="Chèque LEVY"/>
        <s v="Chéque BABEAU"/>
        <s v="Remboursement étagères Fédé"/>
        <s v="Régularisation écarts dépôts"/>
        <s v="AIDE FINANCIERE FIELD"/>
        <s v="AIDE FINANCIERE MELON DAVID"/>
        <s v="Consultation Internet"/>
        <s v="SUBVENTION NANTEUIL"/>
        <s v="SUBVENTION RUFFEC"/>
        <s v="Loyer juillet"/>
        <s v="CHEQUE DANGLADE"/>
        <s v="Loyer Aout"/>
        <s v="AIDE FINANCIERE SACHI"/>
        <s v="AIDE FINANCIERE RAPINAT"/>
        <s v="AIDE FINANCIERE DENIS"/>
        <s v="CHEQUE LEVY"/>
        <s v="CHEQUE SARDIN"/>
        <s v="CHEQUE RAGOT"/>
        <s v="CHEQUE PAPOT"/>
        <s v="CHEQUE RAMALLI"/>
        <s v="CHEQUE OLMOS"/>
        <s v="CHEQUE BROSSARD"/>
        <s v="LOYER SEPTEMBRE"/>
        <s v="AIDE FINANCIERE SERRA"/>
        <s v="CHEQUE BABEAU"/>
        <s v="SUBVENTION AIGRE"/>
        <s v="REGULARISATION BANQUE"/>
        <s v="REGULAQRISATION  CAISSE"/>
        <s v="DON COLLECTE ALIMENTAIRE"/>
        <s v="AIDE FINANCIERE ABRAHAM"/>
        <s v="CARTE BANCAIRE SEPT"/>
        <s v="INTERNET SEPT"/>
        <s v="TELEPHONE SEPT"/>
        <s v="CARTE BANCAIRE OCTOBRE"/>
        <s v="INTERNET OCTOBRE"/>
        <s v="TELEPHONE OCTOBRE"/>
        <s v="LOYER OCTOBRE"/>
        <s v="JOURNEE JOV"/>
        <s v="CHEQUE VIGNER"/>
        <s v="CHEQUE GIRARD"/>
        <s v="DON MOUTON CLAUDINE"/>
        <s v="DON COMMUNE BARRO"/>
        <s v="SERRURE LOCAL  MICHELLE"/>
        <m/>
        <s v="REGULARISATION CAISSE" u="1"/>
        <s v="Chèque GNENET" u="1"/>
        <s v="Aide GARNAUD EDF" u="1"/>
        <s v="Aide MOTTE GARAGE" u="1"/>
        <s v="Aide TREDINNICK GARAGE" u="1"/>
        <s v="Aide RIBE ENGIE" u="1"/>
        <s v="Aide financière ROBIN" u="1"/>
        <s v="CHEQUE RALLI" u="1"/>
        <s v="Chèque 2023 regularisation" u="1"/>
        <s v="Aide financière FIELD" u="1"/>
        <s v="Aide financière MELON DAVID" u="1"/>
        <s v="Aide financière" u="1"/>
        <s v="Don particulier" u="1"/>
        <s v="Livret CMSO" u="1"/>
        <s v="SUBVENTION A VERIFIER" u="1"/>
        <s v="Chèque outique" u="1"/>
        <s v="Dépôts pièces" u="1"/>
        <s v="Dépôt de pièces" u="1"/>
        <s v="Dépôts billets" u="1"/>
        <s v="Dépôts de billets" u="1"/>
        <s v="fourniture de bureau" u="1"/>
        <s v="loyer" u="1"/>
        <s v="Guilbaud galette des rois" u="1"/>
        <s v="Génération Mvt 60 timbres" u="1"/>
        <s v="Leclerc goûters" u="1"/>
        <s v="Leclerc chocolat + goûters" u="1"/>
        <s v="virement" u="1"/>
      </sharedItems>
    </cacheField>
    <cacheField name="imputation" numFmtId="0">
      <sharedItems containsBlank="1" count="32">
        <s v="Gestion"/>
        <s v="Contribution des bénéficiaires"/>
        <s v="Vente boutique"/>
        <s v="Dons des particuliers"/>
        <s v="Aide logement, énergie, eau"/>
        <s v="Aides transport garage"/>
        <s v="Loyer"/>
        <s v="Virement livret CMSO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s v="Divers"/>
        <s v="Aide hospitalisation"/>
        <s v="Cotisations Fédération"/>
        <s v="Aide scolaire et cantine"/>
        <m/>
        <s v="Virement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 containsBlank="1" count="4">
        <s v="Caisse"/>
        <s v="Banque"/>
        <s v="Livre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" refreshedDate="45592.686677546299" createdVersion="8" refreshedVersion="8" recordCount="596" xr:uid="{251D4C3A-8BAD-43EE-820A-CB5F44D5B2CF}">
  <cacheSource type="worksheet">
    <worksheetSource ref="A1:L597" sheet="Journal"/>
  </cacheSource>
  <cacheFields count="12">
    <cacheField name="Nature" numFmtId="166">
      <sharedItems count="5">
        <s v="Solde initial"/>
        <s v="recettes"/>
        <s v="dépenses"/>
        <s v=""/>
        <s v="--" u="1"/>
      </sharedItems>
    </cacheField>
    <cacheField name="CNC" numFmtId="14">
      <sharedItems containsNonDate="0"/>
    </cacheField>
    <cacheField name="mois" numFmtId="1">
      <sharedItems containsMixedTypes="1" containsNumber="1" containsInteger="1" minValue="1" maxValue="10"/>
    </cacheField>
    <cacheField name="Montant" numFmtId="0">
      <sharedItems containsString="0" containsBlank="1" containsNumber="1" minValue="-8254" maxValue="20857.75"/>
    </cacheField>
    <cacheField name="date" numFmtId="168">
      <sharedItems containsNonDate="0" containsDate="1" containsString="0" containsBlank="1" minDate="2024-01-01T00:00:00" maxDate="2024-10-27T00:00:00"/>
    </cacheField>
    <cacheField name="N° d'enregistrement" numFmtId="169">
      <sharedItems containsBlank="1" containsMixedTypes="1" containsNumber="1" containsInteger="1" minValue="2164172" maxValue="25556175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366"/>
    </cacheField>
    <cacheField name="libellé" numFmtId="0">
      <sharedItems containsBlank="1" count="135">
        <s v=" Solde initial"/>
        <s v="Part bénéficiaires"/>
        <s v="Vente boutique"/>
        <s v="Don Claudine"/>
        <s v="AIDE  GARNAUD EDF"/>
        <s v="AIDER MOTTE GARAGE"/>
        <s v="AIDE St MAZARD PICOTY"/>
        <s v="Loyer janvier"/>
        <s v="Virement livret CMSO"/>
        <s v="Téléphone"/>
        <s v="AIDE  TREDINNICK GARAGE"/>
        <s v="Dépôt billets"/>
        <s v="Dépôt pièces"/>
        <s v="Chèque boutique"/>
        <s v="Carte bancaire"/>
        <s v="Achats Leclerc"/>
        <s v="AIDE CAZELLE CENTRE PNEU"/>
        <s v="DON ASSOCIATION VITAM"/>
        <s v="loyer février"/>
        <s v="DON'ACTION"/>
        <s v="Chèque DON'Action"/>
        <s v="Achats Chasse aux œufs"/>
        <s v="Aide SERRA EDF"/>
        <s v="Achat EXACOMPTA"/>
        <s v="Loyer mars"/>
        <s v="AIDE de RIBE ENGIE"/>
        <s v="Achat cartouches encre"/>
        <s v="Loyer avril"/>
        <s v="Achat pommes EPINOUX"/>
        <s v="Retrait monnaie braderie"/>
        <s v="Chèque CHESTIER"/>
        <s v="Chèque DUPAIX Alice"/>
        <s v="Chèque GRENET"/>
        <s v="Chèque HARDOUIN"/>
        <s v="Chèque MAINIER ANAELLE"/>
        <s v="Chèque MAINIER Anita"/>
        <s v="Chèque RAYNEY"/>
        <s v="Chèque VIGNIER"/>
        <s v="Vente braderie"/>
        <s v="Subvention LONDIGNY"/>
        <s v="Achats viennoiseries"/>
        <s v="Achat étagères M Bricolage"/>
        <s v="Rejet chèque BABEAU "/>
        <s v="Chèque BABEAU "/>
        <s v="Loyer mai "/>
        <s v="Prêt Sylvie MARCK EDF"/>
        <s v="Achat Leclerc repas electriciens"/>
        <s v="Achats fournitures electriques"/>
        <s v="Régularisation chèque BABEAU"/>
        <s v="Chèque BOISNIER"/>
        <s v="Chèque ARDOUIN"/>
        <s v="Chèque HANNAN"/>
        <s v="AIDE FINANCIERE ROBIN"/>
        <s v="Remboursement Sylvie MARCK"/>
        <s v="Subvention BERNAC"/>
        <s v="Subvention St MARTIN DU CLO"/>
        <s v="Virement pour paiement Fédé"/>
        <s v="Chèque DORFIAC Jacky"/>
        <s v="Chèque MICHELET Francois"/>
        <s v="Cotisation Fédération"/>
        <s v="SUBVENTION LA FAYE"/>
        <s v="Chèque DANGLADE"/>
        <s v="Loyer juin"/>
        <s v="Don PLASSARD"/>
        <s v="Chèque LEVY"/>
        <s v="Chéque BABEAU"/>
        <s v="Remboursement étagères Fédé"/>
        <s v="Régularisation écarts dépôts"/>
        <s v="AIDE FINANCIERE FIELD"/>
        <s v="AIDE FINANCIERE MELON DAVID"/>
        <s v="Consultation Internet"/>
        <s v="SUBVENTION NANTEUIL"/>
        <s v="SUBVENTION RUFFEC"/>
        <s v="Loyer juillet"/>
        <s v="CHEQUE DANGLADE"/>
        <s v="Loyer Aout"/>
        <s v="AIDE FINANCIERE SACHI"/>
        <s v="AIDE FINANCIERE RAPINAT"/>
        <s v="AIDE FINANCIERE DENIS"/>
        <s v="CHEQUE LEVY"/>
        <s v="CHEQUE SARDIN"/>
        <s v="CHEQUE RAGOT"/>
        <s v="CHEQUE PAPOT"/>
        <s v="CHEQUE RAMALLI"/>
        <s v="CHEQUE OLMOS"/>
        <s v="CHEQUE BROSSARD"/>
        <s v="LOYER SEPTEMBRE"/>
        <s v="AIDE FINANCIERE SERRA"/>
        <s v="CHEQUE BABEAU"/>
        <s v="SUBVENTION AIGRE"/>
        <s v="REGULARISATION BANQUE"/>
        <s v="REGULAQRISATION  CAISSE"/>
        <s v="DON COLLECTE ALIMENTAIRE"/>
        <s v="AIDE FINANCIERE ABRAHAM"/>
        <s v="CARTE BANCAIRE SEPT"/>
        <s v="INTERNET SEPT"/>
        <s v="TELEPHONE SEPT"/>
        <s v="CARTE BANCAIRE OCTOBRE"/>
        <s v="INTERNET OCTOBRE"/>
        <s v="TELEPHONE OCTOBRE"/>
        <s v="LOYER OCTOBRE"/>
        <s v="JOURNEE JOV"/>
        <s v="CHEQUE VIGNER"/>
        <s v="CHEQUE GIRARD"/>
        <s v="DON MOUTON CLAUDINE"/>
        <s v="DON COMMUNE BARRO"/>
        <s v="SERRURE LOCAL  MICHELLE"/>
        <m/>
        <s v="REGULARISATION CAISSE" u="1"/>
        <s v="Chèque GNENET" u="1"/>
        <s v="Aide GARNAUD EDF" u="1"/>
        <s v="Aide MOTTE GARAGE" u="1"/>
        <s v="Aide TREDINNICK GARAGE" u="1"/>
        <s v="Aide RIBE ENGIE" u="1"/>
        <s v="Aide financière ROBIN" u="1"/>
        <s v="CHEQUE RALLI" u="1"/>
        <s v="Chèque 2023 regularisation" u="1"/>
        <s v="Aide financière FIELD" u="1"/>
        <s v="Aide financière MELON DAVID" u="1"/>
        <s v="Aide financière" u="1"/>
        <s v="Don particulier" u="1"/>
        <s v="Livret CMSO" u="1"/>
        <s v="SUBVENTION A VERIFIER" u="1"/>
        <s v="Chèque outique" u="1"/>
        <s v="Dépôts pièces" u="1"/>
        <s v="Dépôt de pièces" u="1"/>
        <s v="Dépôts billets" u="1"/>
        <s v="Dépôts de billets" u="1"/>
        <s v="fourniture de bureau" u="1"/>
        <s v="loyer" u="1"/>
        <s v="Guilbaud galette des rois" u="1"/>
        <s v="Génération Mvt 60 timbres" u="1"/>
        <s v="Leclerc goûters" u="1"/>
        <s v="Leclerc chocolat + goûters" u="1"/>
        <s v="virement" u="1"/>
      </sharedItems>
    </cacheField>
    <cacheField name="imputation" numFmtId="0">
      <sharedItems containsBlank="1" count="32">
        <s v="Gestion"/>
        <s v="Contribution des bénéficiaires"/>
        <s v="Vente boutique"/>
        <s v="Dons des particuliers"/>
        <s v="Aide logement, énergie, eau"/>
        <s v="Aides transport garage"/>
        <s v="Loyer"/>
        <s v="Virement livret CMSO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s v="Divers"/>
        <s v="Aide hospitalisation"/>
        <s v="Cotisations Fédération"/>
        <s v="Aide scolaire et cantine"/>
        <m/>
        <s v="Virement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" refreshedDate="45592.686678356484" createdVersion="8" refreshedVersion="8" recordCount="596" xr:uid="{1F7E5545-BE0F-48A7-B532-E5DF1883C861}">
  <cacheSource type="worksheet">
    <worksheetSource ref="A1:L597" sheet="Journal"/>
  </cacheSource>
  <cacheFields count="12">
    <cacheField name="Nature" numFmtId="166">
      <sharedItems count="5">
        <s v="Solde initial"/>
        <s v="recettes"/>
        <s v="dépenses"/>
        <s v=""/>
        <s v="--" u="1"/>
      </sharedItems>
    </cacheField>
    <cacheField name="CNC" numFmtId="14">
      <sharedItems containsNonDate="0"/>
    </cacheField>
    <cacheField name="mois" numFmtId="1">
      <sharedItems containsMixedTypes="1" containsNumber="1" containsInteger="1" minValue="1" maxValue="10"/>
    </cacheField>
    <cacheField name="Montant" numFmtId="0">
      <sharedItems containsString="0" containsBlank="1" containsNumber="1" minValue="-8254" maxValue="20857.75"/>
    </cacheField>
    <cacheField name="date" numFmtId="168">
      <sharedItems containsNonDate="0" containsDate="1" containsString="0" containsBlank="1" minDate="2024-01-01T00:00:00" maxDate="2024-10-27T00:00:00"/>
    </cacheField>
    <cacheField name="N° d'enregistrement" numFmtId="169">
      <sharedItems containsBlank="1" containsMixedTypes="1" containsNumber="1" containsInteger="1" minValue="2164172" maxValue="25556175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366"/>
    </cacheField>
    <cacheField name="libellé" numFmtId="0">
      <sharedItems containsBlank="1"/>
    </cacheField>
    <cacheField name="imputation" numFmtId="0">
      <sharedItems containsBlank="1" count="32">
        <s v="Gestion"/>
        <s v="Contribution des bénéficiaires"/>
        <s v="Vente boutique"/>
        <s v="Dons des particuliers"/>
        <s v="Aide logement, énergie, eau"/>
        <s v="Aides transport garage"/>
        <s v="Loyer"/>
        <s v="Virement livret CMSO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s v="Divers"/>
        <s v="Aide hospitalisation"/>
        <s v="Cotisations Fédération"/>
        <s v="Aide scolaire et cantine"/>
        <m/>
        <s v="Virement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" refreshedDate="45592.686679050923" createdVersion="8" refreshedVersion="8" recordCount="596" xr:uid="{5588F7DB-D138-44BE-9D5A-F420A236FD0A}">
  <cacheSource type="worksheet">
    <worksheetSource ref="A1:L597" sheet="Journal"/>
  </cacheSource>
  <cacheFields count="12">
    <cacheField name="Nature" numFmtId="166">
      <sharedItems count="5">
        <s v="Solde initial"/>
        <s v="recettes"/>
        <s v="dépenses"/>
        <s v=""/>
        <s v="--" u="1"/>
      </sharedItems>
    </cacheField>
    <cacheField name="CNC" numFmtId="14">
      <sharedItems containsNonDate="0" count="6">
        <s v=" initial"/>
        <s v=""/>
        <s v="Comptabilisé"/>
        <s v="Non Comptabilisé"/>
        <e v="#REF!" u="1"/>
        <s v="initial" u="1"/>
      </sharedItems>
    </cacheField>
    <cacheField name="mois" numFmtId="1">
      <sharedItems containsMixedTypes="1" containsNumber="1" containsInteger="1" minValue="1" maxValue="10"/>
    </cacheField>
    <cacheField name="Montant" numFmtId="0">
      <sharedItems containsString="0" containsBlank="1" containsNumber="1" minValue="-8254" maxValue="20857.75"/>
    </cacheField>
    <cacheField name="date" numFmtId="168">
      <sharedItems containsNonDate="0" containsDate="1" containsString="0" containsBlank="1" minDate="2024-01-01T00:00:00" maxDate="2024-10-27T00:00:00"/>
    </cacheField>
    <cacheField name="N° d'enregistrement" numFmtId="169">
      <sharedItems containsBlank="1" containsMixedTypes="1" containsNumber="1" containsInteger="1" minValue="2164172" maxValue="25556175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366"/>
    </cacheField>
    <cacheField name="libellé" numFmtId="0">
      <sharedItems containsBlank="1"/>
    </cacheField>
    <cacheField name="imputation" numFmtId="0">
      <sharedItems containsBlank="1"/>
    </cacheField>
    <cacheField name="Compte" numFmtId="0">
      <sharedItems containsBlank="1" count="4">
        <s v="Caisse"/>
        <s v="Banque"/>
        <s v="Livre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" refreshedDate="45592.686680208331" createdVersion="8" refreshedVersion="8" recordCount="596" xr:uid="{70D5BD82-B429-469D-8A7D-95B35F212AA3}">
  <cacheSource type="worksheet">
    <worksheetSource ref="A1:L597" sheet="Journal"/>
  </cacheSource>
  <cacheFields count="12">
    <cacheField name="Nature" numFmtId="166">
      <sharedItems count="5">
        <s v="Solde initial"/>
        <s v="recettes"/>
        <s v="dépenses"/>
        <s v=""/>
        <s v="--" u="1"/>
      </sharedItems>
    </cacheField>
    <cacheField name="CNC" numFmtId="14">
      <sharedItems containsNonDate="0" count="6">
        <s v=" initial"/>
        <s v=""/>
        <s v="Comptabilisé"/>
        <s v="Non Comptabilisé"/>
        <e v="#REF!" u="1"/>
        <s v="initial" u="1"/>
      </sharedItems>
    </cacheField>
    <cacheField name="mois" numFmtId="1">
      <sharedItems containsMixedTypes="1" containsNumber="1" containsInteger="1" minValue="1" maxValue="10" count="11">
        <n v="1"/>
        <n v="2"/>
        <n v="3"/>
        <n v="4"/>
        <n v="5"/>
        <n v="6"/>
        <n v="7"/>
        <n v="8"/>
        <n v="9"/>
        <n v="10"/>
        <s v=""/>
      </sharedItems>
    </cacheField>
    <cacheField name="Montant" numFmtId="0">
      <sharedItems containsString="0" containsBlank="1" containsNumber="1" minValue="-8254" maxValue="20857.75"/>
    </cacheField>
    <cacheField name="date" numFmtId="168">
      <sharedItems containsNonDate="0" containsDate="1" containsString="0" containsBlank="1" minDate="1899-12-30T00:00:00" maxDate="2024-10-27T00:00:00" count="136">
        <d v="2024-01-01T00:00:00"/>
        <d v="2024-01-03T00:00:00"/>
        <d v="2024-01-05T00:00:00"/>
        <d v="2024-01-06T00:00:00"/>
        <d v="2024-01-10T00:00:00"/>
        <d v="2024-01-12T00:00:00"/>
        <d v="2024-01-17T00:00:00"/>
        <d v="2024-01-18T00:00:00"/>
        <d v="2024-01-19T00:00:00"/>
        <d v="2024-01-21T00:00:00"/>
        <d v="2024-01-22T00:00:00"/>
        <d v="2024-01-24T00:00:00"/>
        <d v="2024-01-30T00:00:00"/>
        <d v="2024-01-31T00:00:00"/>
        <d v="2024-02-01T00:00:00"/>
        <d v="2024-02-02T00:00:00"/>
        <d v="2024-02-06T00:00:00"/>
        <d v="2024-02-09T00:00:00"/>
        <d v="2024-02-13T00:00:00"/>
        <d v="2024-02-14T00:00:00"/>
        <d v="2024-02-16T00:00:00"/>
        <d v="2024-02-19T00:00:00"/>
        <d v="2024-02-20T00:00:00"/>
        <d v="2024-02-21T00:00:00"/>
        <d v="2024-02-22T00:00:00"/>
        <d v="2024-02-23T00:00:00"/>
        <d v="2024-02-24T00:00:00"/>
        <d v="2024-02-28T00:00:00"/>
        <d v="2024-02-29T00:00:00"/>
        <d v="2024-03-01T00:00:00"/>
        <d v="2024-03-06T00:00:00"/>
        <d v="2024-03-08T00:00:00"/>
        <d v="2024-03-13T00:00:00"/>
        <d v="2024-03-14T00:00:00"/>
        <d v="2024-03-15T00:00:00"/>
        <d v="2024-03-16T00:00:00"/>
        <d v="2024-03-18T00:00:00"/>
        <d v="2024-03-20T00:00:00"/>
        <d v="2024-03-21T00:00:00"/>
        <d v="2024-03-22T00:00:00"/>
        <d v="2024-03-24T00:00:00"/>
        <d v="2024-03-27T00:00:00"/>
        <d v="2024-03-29T00:00:00"/>
        <d v="2024-03-30T00:00:00"/>
        <d v="2024-03-31T00:00:00"/>
        <d v="2024-04-03T00:00:00"/>
        <d v="2024-04-05T00:00:00"/>
        <d v="2024-04-10T00:00:00"/>
        <d v="2024-04-12T00:00:00"/>
        <d v="2024-04-17T00:00:00"/>
        <d v="2024-04-19T00:00:00"/>
        <d v="2024-04-22T00:00:00"/>
        <d v="2024-04-24T00:00:00"/>
        <d v="2024-04-26T00:00:00"/>
        <d v="2024-04-27T00:00:00"/>
        <d v="2024-04-29T00:00:00"/>
        <d v="2024-04-30T00:00:00"/>
        <d v="2024-05-02T00:00:00"/>
        <d v="2024-05-03T00:00:00"/>
        <d v="2024-05-04T00:00:00"/>
        <d v="2024-05-05T00:00:00"/>
        <d v="2024-05-06T00:00:00"/>
        <d v="2024-05-07T00:00:00"/>
        <d v="2024-05-13T00:00:00"/>
        <d v="2024-05-14T00:00:00"/>
        <d v="2024-05-15T00:00:00"/>
        <d v="2024-05-17T00:00:00"/>
        <d v="2024-05-21T00:00:00"/>
        <d v="2024-05-22T00:00:00"/>
        <d v="2024-05-23T00:00:00"/>
        <d v="2024-05-24T00:00:00"/>
        <d v="2024-05-31T00:00:00"/>
        <d v="2024-06-01T00:00:00"/>
        <d v="2024-06-03T00:00:00"/>
        <d v="2024-06-05T00:00:00"/>
        <d v="2024-06-06T00:00:00"/>
        <d v="2024-06-07T00:00:00"/>
        <d v="2024-06-10T00:00:00"/>
        <d v="2024-06-12T00:00:00"/>
        <d v="2024-06-15T00:00:00"/>
        <d v="2024-06-16T00:00:00"/>
        <d v="2024-06-21T00:00:00"/>
        <d v="2024-06-25T00:00:00"/>
        <d v="2024-06-28T00:00:00"/>
        <d v="2024-07-01T00:00:00"/>
        <d v="2024-07-03T00:00:00"/>
        <d v="2024-07-07T00:00:00"/>
        <d v="2024-07-08T00:00:00"/>
        <d v="2024-07-10T00:00:00"/>
        <d v="2024-08-02T00:00:00"/>
        <d v="2024-08-15T00:00:00"/>
        <d v="2024-08-16T00:00:00"/>
        <d v="2024-08-23T00:00:00"/>
        <d v="2024-08-19T00:00:00"/>
        <d v="2024-08-24T00:00:00"/>
        <d v="2024-08-27T00:00:00"/>
        <d v="2024-08-30T00:00:00"/>
        <d v="2024-08-31T00:00:00"/>
        <d v="2024-09-06T00:00:00"/>
        <d v="2024-09-13T00:00:00"/>
        <d v="2024-09-20T00:00:00"/>
        <d v="2024-09-21T00:00:00"/>
        <d v="2024-09-27T00:00:00"/>
        <d v="2024-09-03T00:00:00"/>
        <d v="2024-10-01T00:00:00"/>
        <d v="2024-10-02T00:00:00"/>
        <d v="2024-10-09T00:00:00"/>
        <d v="2024-10-21T00:00:00"/>
        <d v="2024-09-25T00:00:00"/>
        <d v="2024-10-22T00:00:00"/>
        <d v="2024-10-19T00:00:00"/>
        <d v="2024-09-11T00:00:00"/>
        <d v="2024-10-25T00:00:00"/>
        <d v="2024-10-26T00:00:00"/>
        <m/>
        <d v="2024-09-30T00:00:00" u="1"/>
        <d v="2024-01-11T00:00:00" u="1"/>
        <d v="2024-05-16T00:00:00" u="1"/>
        <d v="2024-04-13T00:00:00" u="1"/>
        <d v="2024-10-07T00:00:00" u="1"/>
        <d v="1900-01-20T00:00:00" u="1"/>
        <d v="2024-03-25T00:00:00" u="1"/>
        <d v="2019-01-01T00:00:00" u="1"/>
        <d v="2018-02-02T00:00:00" u="1"/>
        <d v="1899-12-31T00:00:00" u="1"/>
        <d v="2014-02-05T00:00:00" u="1"/>
        <d v="2014-04-15T00:00:00" u="1"/>
        <d v="2018-01-26T00:00:00" u="1"/>
        <d v="2014-03-29T00:00:00" u="1"/>
        <d v="2014-04-01T00:00:00" u="1"/>
        <d v="2018-01-12T00:00:00" u="1"/>
        <d v="1899-12-30T00:00:00" u="1"/>
        <d v="2018-01-15T00:00:00" u="1"/>
        <d v="2014-01-01T00:00:00" u="1"/>
        <d v="2018-01-01T00:00:00" u="1"/>
        <d v="2014-09-15T00:00:00" u="1"/>
      </sharedItems>
    </cacheField>
    <cacheField name="N° d'enregistrement" numFmtId="169">
      <sharedItems containsBlank="1" containsMixedTypes="1" containsNumber="1" containsInteger="1" minValue="2164172" maxValue="25556175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366"/>
    </cacheField>
    <cacheField name="libellé" numFmtId="0">
      <sharedItems containsBlank="1" count="135">
        <s v=" Solde initial"/>
        <s v="Part bénéficiaires"/>
        <s v="Vente boutique"/>
        <s v="Don Claudine"/>
        <s v="AIDE  GARNAUD EDF"/>
        <s v="AIDER MOTTE GARAGE"/>
        <s v="AIDE St MAZARD PICOTY"/>
        <s v="Loyer janvier"/>
        <s v="Virement livret CMSO"/>
        <s v="Téléphone"/>
        <s v="AIDE  TREDINNICK GARAGE"/>
        <s v="Dépôt billets"/>
        <s v="Dépôt pièces"/>
        <s v="Chèque boutique"/>
        <s v="Carte bancaire"/>
        <s v="Achats Leclerc"/>
        <s v="AIDE CAZELLE CENTRE PNEU"/>
        <s v="DON ASSOCIATION VITAM"/>
        <s v="loyer février"/>
        <s v="DON'ACTION"/>
        <s v="Chèque DON'Action"/>
        <s v="Achats Chasse aux œufs"/>
        <s v="Aide SERRA EDF"/>
        <s v="Achat EXACOMPTA"/>
        <s v="Loyer mars"/>
        <s v="AIDE de RIBE ENGIE"/>
        <s v="Achat cartouches encre"/>
        <s v="Loyer avril"/>
        <s v="Achat pommes EPINOUX"/>
        <s v="Retrait monnaie braderie"/>
        <s v="Chèque CHESTIER"/>
        <s v="Chèque DUPAIX Alice"/>
        <s v="Chèque GRENET"/>
        <s v="Chèque HARDOUIN"/>
        <s v="Chèque MAINIER ANAELLE"/>
        <s v="Chèque MAINIER Anita"/>
        <s v="Chèque RAYNEY"/>
        <s v="Chèque VIGNIER"/>
        <s v="Vente braderie"/>
        <s v="Subvention LONDIGNY"/>
        <s v="Achats viennoiseries"/>
        <s v="Achat étagères M Bricolage"/>
        <s v="Rejet chèque BABEAU "/>
        <s v="Chèque BABEAU "/>
        <s v="Loyer mai "/>
        <s v="Prêt Sylvie MARCK EDF"/>
        <s v="Achat Leclerc repas electriciens"/>
        <s v="Achats fournitures electriques"/>
        <s v="Régularisation chèque BABEAU"/>
        <s v="Chèque BOISNIER"/>
        <s v="Chèque ARDOUIN"/>
        <s v="Chèque HANNAN"/>
        <s v="AIDE FINANCIERE ROBIN"/>
        <s v="Remboursement Sylvie MARCK"/>
        <s v="Subvention BERNAC"/>
        <s v="Subvention St MARTIN DU CLO"/>
        <s v="Virement pour paiement Fédé"/>
        <s v="Chèque DORFIAC Jacky"/>
        <s v="Chèque MICHELET Francois"/>
        <s v="Cotisation Fédération"/>
        <s v="SUBVENTION LA FAYE"/>
        <s v="Chèque DANGLADE"/>
        <s v="Loyer juin"/>
        <s v="Don PLASSARD"/>
        <s v="Chèque LEVY"/>
        <s v="Chéque BABEAU"/>
        <s v="Remboursement étagères Fédé"/>
        <s v="Régularisation écarts dépôts"/>
        <s v="AIDE FINANCIERE FIELD"/>
        <s v="AIDE FINANCIERE MELON DAVID"/>
        <s v="Consultation Internet"/>
        <s v="SUBVENTION NANTEUIL"/>
        <s v="SUBVENTION RUFFEC"/>
        <s v="Loyer juillet"/>
        <s v="CHEQUE DANGLADE"/>
        <s v="Loyer Aout"/>
        <s v="AIDE FINANCIERE SACHI"/>
        <s v="AIDE FINANCIERE RAPINAT"/>
        <s v="AIDE FINANCIERE DENIS"/>
        <s v="CHEQUE LEVY"/>
        <s v="CHEQUE SARDIN"/>
        <s v="CHEQUE RAGOT"/>
        <s v="CHEQUE PAPOT"/>
        <s v="CHEQUE RAMALLI"/>
        <s v="CHEQUE OLMOS"/>
        <s v="CHEQUE BROSSARD"/>
        <s v="LOYER SEPTEMBRE"/>
        <s v="AIDE FINANCIERE SERRA"/>
        <s v="CHEQUE BABEAU"/>
        <s v="SUBVENTION AIGRE"/>
        <s v="REGULARISATION BANQUE"/>
        <s v="REGULAQRISATION  CAISSE"/>
        <s v="DON COLLECTE ALIMENTAIRE"/>
        <s v="AIDE FINANCIERE ABRAHAM"/>
        <s v="CARTE BANCAIRE SEPT"/>
        <s v="INTERNET SEPT"/>
        <s v="TELEPHONE SEPT"/>
        <s v="CARTE BANCAIRE OCTOBRE"/>
        <s v="INTERNET OCTOBRE"/>
        <s v="TELEPHONE OCTOBRE"/>
        <s v="LOYER OCTOBRE"/>
        <s v="JOURNEE JOV"/>
        <s v="CHEQUE VIGNER"/>
        <s v="CHEQUE GIRARD"/>
        <s v="DON MOUTON CLAUDINE"/>
        <s v="DON COMMUNE BARRO"/>
        <s v="SERRURE LOCAL  MICHELLE"/>
        <m/>
        <s v="REGULARISATION CAISSE" u="1"/>
        <s v="Chèque GNENET" u="1"/>
        <s v="Aide GARNAUD EDF" u="1"/>
        <s v="Aide MOTTE GARAGE" u="1"/>
        <s v="Aide TREDINNICK GARAGE" u="1"/>
        <s v="Aide RIBE ENGIE" u="1"/>
        <s v="Aide financière ROBIN" u="1"/>
        <s v="CHEQUE RALLI" u="1"/>
        <s v="Chèque 2023 regularisation" u="1"/>
        <s v="Aide financière FIELD" u="1"/>
        <s v="Aide financière MELON DAVID" u="1"/>
        <s v="Aide financière" u="1"/>
        <s v="Don particulier" u="1"/>
        <s v="Livret CMSO" u="1"/>
        <s v="SUBVENTION A VERIFIER" u="1"/>
        <s v="Chèque outique" u="1"/>
        <s v="Dépôts pièces" u="1"/>
        <s v="Dépôt de pièces" u="1"/>
        <s v="Dépôts billets" u="1"/>
        <s v="Dépôts de billets" u="1"/>
        <s v="fourniture de bureau" u="1"/>
        <s v="loyer" u="1"/>
        <s v="Guilbaud galette des rois" u="1"/>
        <s v="Génération Mvt 60 timbres" u="1"/>
        <s v="Leclerc goûters" u="1"/>
        <s v="Leclerc chocolat + goûters" u="1"/>
        <s v="virement" u="1"/>
      </sharedItems>
    </cacheField>
    <cacheField name="imputation" numFmtId="0">
      <sharedItems containsBlank="1" count="32">
        <s v="Gestion"/>
        <s v="Contribution des bénéficiaires"/>
        <s v="Vente boutique"/>
        <s v="Dons des particuliers"/>
        <s v="Aide logement, énergie, eau"/>
        <s v="Aides transport garage"/>
        <s v="Loyer"/>
        <s v="Virement livret CMSO"/>
        <s v="Téléphone-affranchissement"/>
        <s v="Dépôts billets"/>
        <s v="Dépôts pièces"/>
        <s v="Frais bancaires"/>
        <s v="Achats fonctionnement"/>
        <s v="Dons des associations"/>
        <s v="Achats produits alimentaires"/>
        <s v="Don'Action"/>
        <s v="Retrait espèces"/>
        <s v="Braderie"/>
        <s v="Subvention collectivité locale"/>
        <s v="Vente vestiaire occasion"/>
        <s v="Vente vestiaire neuf"/>
        <s v="Divers"/>
        <s v="Aide hospitalisation"/>
        <s v="Cotisations Fédération"/>
        <s v="Aide scolaire et cantine"/>
        <m/>
        <s v="Virement" u="1"/>
        <s v="Fournitures équipement et bureau" u="1"/>
        <s v="Cotisations" u="1"/>
        <s v="Activité" u="1"/>
        <s v="goûters" u="1"/>
        <s v="Fonctionnement" u="1"/>
      </sharedItems>
    </cacheField>
    <cacheField name="Compte" numFmtId="0">
      <sharedItems containsBlank="1" count="4">
        <s v="Caisse"/>
        <s v="Banque"/>
        <s v="Livre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" refreshedDate="45592.686681250001" createdVersion="8" refreshedVersion="8" minRefreshableVersion="3" recordCount="596" xr:uid="{3118A61C-9080-4ADB-B3E1-3727D8D3DF8A}">
  <cacheSource type="worksheet">
    <worksheetSource name="Base_compte"/>
  </cacheSource>
  <cacheFields count="12">
    <cacheField name="Nature" numFmtId="166">
      <sharedItems count="4">
        <s v="Solde initial"/>
        <s v="recettes"/>
        <s v="dépenses"/>
        <s v=""/>
      </sharedItems>
    </cacheField>
    <cacheField name="CNC" numFmtId="14">
      <sharedItems containsNonDate="0"/>
    </cacheField>
    <cacheField name="mois" numFmtId="1">
      <sharedItems containsMixedTypes="1" containsNumber="1" containsInteger="1" minValue="1" maxValue="10"/>
    </cacheField>
    <cacheField name="Montant" numFmtId="0">
      <sharedItems containsString="0" containsBlank="1" containsNumber="1" minValue="-8254" maxValue="20857.75"/>
    </cacheField>
    <cacheField name="date" numFmtId="168">
      <sharedItems containsNonDate="0" containsDate="1" containsString="0" containsBlank="1" minDate="2024-01-01T00:00:00" maxDate="2024-10-27T00:00:00"/>
    </cacheField>
    <cacheField name="N° d'enregistrement" numFmtId="169">
      <sharedItems containsBlank="1" containsMixedTypes="1" containsNumber="1" containsInteger="1" minValue="2164172" maxValue="25556175"/>
    </cacheField>
    <cacheField name="B" numFmtId="169">
      <sharedItems containsBlank="1" containsMixedTypes="1" containsNumber="1" containsInteger="1" minValue="0" maxValue="0"/>
    </cacheField>
    <cacheField name="ref1" numFmtId="169">
      <sharedItems containsBlank="1"/>
    </cacheField>
    <cacheField name="ref2" numFmtId="169">
      <sharedItems containsString="0" containsBlank="1" containsNumber="1" containsInteger="1" minValue="1" maxValue="366"/>
    </cacheField>
    <cacheField name="libellé" numFmtId="0">
      <sharedItems containsBlank="1"/>
    </cacheField>
    <cacheField name="imputation" numFmtId="0">
      <sharedItems containsBlank="1"/>
    </cacheField>
    <cacheField name="Compte" numFmtId="0">
      <sharedItems containsBlank="1" count="4">
        <s v="Caisse"/>
        <s v="Banque"/>
        <s v="Livre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">
  <r>
    <x v="0"/>
    <s v=" initial"/>
    <x v="0"/>
    <n v="60"/>
    <x v="0"/>
    <m/>
    <m/>
    <m/>
    <m/>
    <x v="0"/>
    <x v="0"/>
    <x v="0"/>
  </r>
  <r>
    <x v="0"/>
    <s v=" initial"/>
    <x v="0"/>
    <n v="11358.04"/>
    <x v="0"/>
    <m/>
    <n v="0"/>
    <m/>
    <m/>
    <x v="0"/>
    <x v="0"/>
    <x v="1"/>
  </r>
  <r>
    <x v="0"/>
    <s v=" initial"/>
    <x v="0"/>
    <n v="20857.75"/>
    <x v="0"/>
    <m/>
    <m/>
    <m/>
    <m/>
    <x v="0"/>
    <x v="0"/>
    <x v="2"/>
  </r>
  <r>
    <x v="1"/>
    <s v=""/>
    <x v="0"/>
    <n v="51"/>
    <x v="1"/>
    <m/>
    <s v="X"/>
    <m/>
    <n v="1"/>
    <x v="1"/>
    <x v="1"/>
    <x v="0"/>
  </r>
  <r>
    <x v="1"/>
    <s v=""/>
    <x v="0"/>
    <n v="51"/>
    <x v="1"/>
    <m/>
    <s v="X"/>
    <m/>
    <n v="2"/>
    <x v="2"/>
    <x v="2"/>
    <x v="0"/>
  </r>
  <r>
    <x v="1"/>
    <s v=""/>
    <x v="0"/>
    <n v="68.5"/>
    <x v="2"/>
    <m/>
    <s v="X"/>
    <m/>
    <n v="3"/>
    <x v="2"/>
    <x v="2"/>
    <x v="0"/>
  </r>
  <r>
    <x v="1"/>
    <s v="Comptabilisé"/>
    <x v="0"/>
    <n v="70"/>
    <x v="3"/>
    <m/>
    <s v="X"/>
    <m/>
    <n v="4"/>
    <x v="3"/>
    <x v="3"/>
    <x v="1"/>
  </r>
  <r>
    <x v="1"/>
    <s v=""/>
    <x v="0"/>
    <n v="105"/>
    <x v="4"/>
    <m/>
    <s v="X"/>
    <m/>
    <n v="5"/>
    <x v="1"/>
    <x v="1"/>
    <x v="0"/>
  </r>
  <r>
    <x v="1"/>
    <s v=""/>
    <x v="0"/>
    <n v="53"/>
    <x v="4"/>
    <m/>
    <s v="X"/>
    <m/>
    <n v="6"/>
    <x v="2"/>
    <x v="2"/>
    <x v="0"/>
  </r>
  <r>
    <x v="1"/>
    <s v=""/>
    <x v="0"/>
    <n v="52"/>
    <x v="5"/>
    <m/>
    <s v="X"/>
    <m/>
    <n v="8"/>
    <x v="2"/>
    <x v="2"/>
    <x v="0"/>
  </r>
  <r>
    <x v="1"/>
    <s v=""/>
    <x v="0"/>
    <n v="75.5"/>
    <x v="6"/>
    <m/>
    <s v="X"/>
    <m/>
    <n v="9"/>
    <x v="1"/>
    <x v="1"/>
    <x v="0"/>
  </r>
  <r>
    <x v="1"/>
    <s v=""/>
    <x v="0"/>
    <n v="50.5"/>
    <x v="6"/>
    <m/>
    <s v="X"/>
    <m/>
    <n v="10"/>
    <x v="2"/>
    <x v="2"/>
    <x v="0"/>
  </r>
  <r>
    <x v="2"/>
    <s v="Comptabilisé"/>
    <x v="0"/>
    <n v="-100"/>
    <x v="7"/>
    <n v="2464174"/>
    <s v="X"/>
    <s v="2024-02"/>
    <n v="11"/>
    <x v="4"/>
    <x v="4"/>
    <x v="1"/>
  </r>
  <r>
    <x v="2"/>
    <s v="Comptabilisé"/>
    <x v="0"/>
    <n v="-100"/>
    <x v="7"/>
    <n v="2164172"/>
    <s v="X"/>
    <s v="2024-03"/>
    <n v="12"/>
    <x v="5"/>
    <x v="5"/>
    <x v="1"/>
  </r>
  <r>
    <x v="2"/>
    <s v="Comptabilisé"/>
    <x v="0"/>
    <n v="-150"/>
    <x v="7"/>
    <n v="2556160"/>
    <s v="X"/>
    <s v="2024-01"/>
    <n v="13"/>
    <x v="6"/>
    <x v="4"/>
    <x v="1"/>
  </r>
  <r>
    <x v="2"/>
    <s v="Comptabilisé"/>
    <x v="0"/>
    <n v="-746.23"/>
    <x v="7"/>
    <n v="2556161"/>
    <s v="X"/>
    <s v="2024-04"/>
    <n v="14"/>
    <x v="7"/>
    <x v="6"/>
    <x v="1"/>
  </r>
  <r>
    <x v="1"/>
    <s v=""/>
    <x v="0"/>
    <n v="100.5"/>
    <x v="8"/>
    <m/>
    <s v="X"/>
    <m/>
    <n v="15"/>
    <x v="2"/>
    <x v="2"/>
    <x v="0"/>
  </r>
  <r>
    <x v="2"/>
    <s v="Comptabilisé"/>
    <x v="0"/>
    <n v="-8000"/>
    <x v="9"/>
    <m/>
    <s v="X"/>
    <m/>
    <n v="16"/>
    <x v="8"/>
    <x v="7"/>
    <x v="1"/>
  </r>
  <r>
    <x v="1"/>
    <s v=""/>
    <x v="0"/>
    <n v="8000"/>
    <x v="9"/>
    <m/>
    <s v="X"/>
    <m/>
    <n v="17"/>
    <x v="8"/>
    <x v="7"/>
    <x v="2"/>
  </r>
  <r>
    <x v="2"/>
    <s v="Comptabilisé"/>
    <x v="0"/>
    <n v="-5.99"/>
    <x v="10"/>
    <m/>
    <s v="X"/>
    <m/>
    <n v="18"/>
    <x v="9"/>
    <x v="8"/>
    <x v="1"/>
  </r>
  <r>
    <x v="1"/>
    <s v=""/>
    <x v="0"/>
    <n v="91.5"/>
    <x v="11"/>
    <m/>
    <s v="X"/>
    <m/>
    <n v="19"/>
    <x v="1"/>
    <x v="1"/>
    <x v="0"/>
  </r>
  <r>
    <x v="1"/>
    <s v=""/>
    <x v="0"/>
    <n v="131.5"/>
    <x v="11"/>
    <m/>
    <s v="X"/>
    <m/>
    <n v="20"/>
    <x v="2"/>
    <x v="2"/>
    <x v="0"/>
  </r>
  <r>
    <x v="2"/>
    <s v="Comptabilisé"/>
    <x v="0"/>
    <n v="-100"/>
    <x v="12"/>
    <n v="2164175"/>
    <s v="X"/>
    <s v="2024-05"/>
    <n v="21"/>
    <x v="10"/>
    <x v="5"/>
    <x v="1"/>
  </r>
  <r>
    <x v="2"/>
    <s v=""/>
    <x v="0"/>
    <n v="-930"/>
    <x v="13"/>
    <m/>
    <s v="X"/>
    <m/>
    <n v="22"/>
    <x v="11"/>
    <x v="9"/>
    <x v="0"/>
  </r>
  <r>
    <x v="1"/>
    <s v="Comptabilisé"/>
    <x v="0"/>
    <n v="930"/>
    <x v="13"/>
    <m/>
    <s v="X"/>
    <m/>
    <n v="23"/>
    <x v="11"/>
    <x v="9"/>
    <x v="1"/>
  </r>
  <r>
    <x v="2"/>
    <s v=""/>
    <x v="0"/>
    <n v="-106.8"/>
    <x v="13"/>
    <m/>
    <s v="X"/>
    <m/>
    <n v="24"/>
    <x v="12"/>
    <x v="10"/>
    <x v="0"/>
  </r>
  <r>
    <x v="1"/>
    <s v="Comptabilisé"/>
    <x v="0"/>
    <n v="106.8"/>
    <x v="13"/>
    <m/>
    <s v="X"/>
    <m/>
    <n v="25"/>
    <x v="12"/>
    <x v="10"/>
    <x v="1"/>
  </r>
  <r>
    <x v="1"/>
    <s v=""/>
    <x v="0"/>
    <n v="72.5"/>
    <x v="13"/>
    <m/>
    <s v="X"/>
    <m/>
    <n v="26"/>
    <x v="1"/>
    <x v="1"/>
    <x v="0"/>
  </r>
  <r>
    <x v="1"/>
    <s v=""/>
    <x v="0"/>
    <n v="134.5"/>
    <x v="13"/>
    <m/>
    <s v="X"/>
    <m/>
    <n v="27"/>
    <x v="2"/>
    <x v="2"/>
    <x v="0"/>
  </r>
  <r>
    <x v="1"/>
    <s v="Comptabilisé"/>
    <x v="0"/>
    <n v="22"/>
    <x v="13"/>
    <m/>
    <s v="X"/>
    <m/>
    <n v="28"/>
    <x v="13"/>
    <x v="2"/>
    <x v="1"/>
  </r>
  <r>
    <x v="1"/>
    <s v="Comptabilisé"/>
    <x v="0"/>
    <n v="9"/>
    <x v="13"/>
    <m/>
    <s v="X"/>
    <m/>
    <n v="29"/>
    <x v="13"/>
    <x v="2"/>
    <x v="1"/>
  </r>
  <r>
    <x v="2"/>
    <s v="Comptabilisé"/>
    <x v="1"/>
    <n v="-4.33"/>
    <x v="14"/>
    <m/>
    <s v="X"/>
    <m/>
    <n v="30"/>
    <x v="14"/>
    <x v="11"/>
    <x v="1"/>
  </r>
  <r>
    <x v="1"/>
    <s v=""/>
    <x v="1"/>
    <n v="82.5"/>
    <x v="15"/>
    <m/>
    <s v="X"/>
    <m/>
    <n v="31"/>
    <x v="2"/>
    <x v="2"/>
    <x v="0"/>
  </r>
  <r>
    <x v="1"/>
    <s v=""/>
    <x v="1"/>
    <n v="102"/>
    <x v="16"/>
    <m/>
    <s v="X"/>
    <m/>
    <n v="32"/>
    <x v="1"/>
    <x v="1"/>
    <x v="0"/>
  </r>
  <r>
    <x v="1"/>
    <s v=""/>
    <x v="1"/>
    <n v="143.5"/>
    <x v="16"/>
    <m/>
    <s v="X"/>
    <m/>
    <n v="33"/>
    <x v="2"/>
    <x v="2"/>
    <x v="0"/>
  </r>
  <r>
    <x v="1"/>
    <s v=""/>
    <x v="1"/>
    <n v="48"/>
    <x v="17"/>
    <m/>
    <s v="X"/>
    <m/>
    <n v="34"/>
    <x v="2"/>
    <x v="2"/>
    <x v="0"/>
  </r>
  <r>
    <x v="2"/>
    <s v="Comptabilisé"/>
    <x v="1"/>
    <n v="-17.54"/>
    <x v="18"/>
    <s v="CB"/>
    <s v="X"/>
    <m/>
    <n v="35"/>
    <x v="15"/>
    <x v="12"/>
    <x v="1"/>
  </r>
  <r>
    <x v="1"/>
    <s v=""/>
    <x v="1"/>
    <n v="79.5"/>
    <x v="19"/>
    <m/>
    <s v="X"/>
    <m/>
    <n v="36"/>
    <x v="1"/>
    <x v="1"/>
    <x v="0"/>
  </r>
  <r>
    <x v="1"/>
    <s v=""/>
    <x v="1"/>
    <n v="265"/>
    <x v="19"/>
    <m/>
    <s v="X"/>
    <m/>
    <n v="37"/>
    <x v="2"/>
    <x v="2"/>
    <x v="0"/>
  </r>
  <r>
    <x v="2"/>
    <s v="Comptabilisé"/>
    <x v="1"/>
    <n v="-80"/>
    <x v="20"/>
    <n v="2556162"/>
    <s v="X"/>
    <s v="2024-06"/>
    <n v="38"/>
    <x v="16"/>
    <x v="5"/>
    <x v="1"/>
  </r>
  <r>
    <x v="1"/>
    <s v=""/>
    <x v="1"/>
    <n v="153.5"/>
    <x v="20"/>
    <m/>
    <s v="X"/>
    <m/>
    <n v="39"/>
    <x v="2"/>
    <x v="2"/>
    <x v="0"/>
  </r>
  <r>
    <x v="2"/>
    <s v="Comptabilisé"/>
    <x v="1"/>
    <n v="-5.99"/>
    <x v="21"/>
    <m/>
    <s v="X"/>
    <s v="2024-31"/>
    <n v="40"/>
    <x v="9"/>
    <x v="8"/>
    <x v="1"/>
  </r>
  <r>
    <x v="2"/>
    <s v="Comptabilisé"/>
    <x v="1"/>
    <n v="-100"/>
    <x v="22"/>
    <n v="2464176"/>
    <s v="X"/>
    <s v="2024-07"/>
    <n v="41"/>
    <x v="17"/>
    <x v="13"/>
    <x v="1"/>
  </r>
  <r>
    <x v="2"/>
    <s v="Comptabilisé"/>
    <x v="1"/>
    <n v="-732.66"/>
    <x v="22"/>
    <n v="2556163"/>
    <s v="X"/>
    <s v="2024-09"/>
    <n v="42"/>
    <x v="18"/>
    <x v="6"/>
    <x v="1"/>
  </r>
  <r>
    <x v="2"/>
    <s v="Comptabilisé"/>
    <x v="1"/>
    <n v="-146.81"/>
    <x v="23"/>
    <n v="2556167"/>
    <s v="X"/>
    <s v="2024-16"/>
    <n v="43"/>
    <x v="15"/>
    <x v="14"/>
    <x v="1"/>
  </r>
  <r>
    <x v="1"/>
    <s v=""/>
    <x v="1"/>
    <n v="71.5"/>
    <x v="23"/>
    <m/>
    <s v="X"/>
    <m/>
    <n v="44"/>
    <x v="1"/>
    <x v="1"/>
    <x v="0"/>
  </r>
  <r>
    <x v="1"/>
    <s v=""/>
    <x v="1"/>
    <n v="50.5"/>
    <x v="23"/>
    <m/>
    <s v="X"/>
    <m/>
    <n v="45"/>
    <x v="2"/>
    <x v="2"/>
    <x v="0"/>
  </r>
  <r>
    <x v="2"/>
    <s v=""/>
    <x v="1"/>
    <n v="-950"/>
    <x v="24"/>
    <m/>
    <s v="X"/>
    <m/>
    <n v="47"/>
    <x v="11"/>
    <x v="9"/>
    <x v="0"/>
  </r>
  <r>
    <x v="1"/>
    <s v="Comptabilisé"/>
    <x v="1"/>
    <n v="950"/>
    <x v="24"/>
    <m/>
    <s v="X"/>
    <m/>
    <n v="48"/>
    <x v="11"/>
    <x v="9"/>
    <x v="1"/>
  </r>
  <r>
    <x v="2"/>
    <s v=""/>
    <x v="1"/>
    <n v="-187.26"/>
    <x v="24"/>
    <m/>
    <s v="X"/>
    <m/>
    <n v="49"/>
    <x v="12"/>
    <x v="10"/>
    <x v="0"/>
  </r>
  <r>
    <x v="1"/>
    <s v="Comptabilisé"/>
    <x v="1"/>
    <n v="187.26"/>
    <x v="24"/>
    <m/>
    <s v="X"/>
    <m/>
    <n v="50"/>
    <x v="12"/>
    <x v="10"/>
    <x v="1"/>
  </r>
  <r>
    <x v="1"/>
    <s v=""/>
    <x v="1"/>
    <n v="950"/>
    <x v="24"/>
    <m/>
    <s v="X"/>
    <m/>
    <n v="51"/>
    <x v="19"/>
    <x v="15"/>
    <x v="0"/>
  </r>
  <r>
    <x v="1"/>
    <s v=""/>
    <x v="1"/>
    <n v="187.26"/>
    <x v="24"/>
    <m/>
    <s v="X"/>
    <m/>
    <n v="52"/>
    <x v="19"/>
    <x v="15"/>
    <x v="0"/>
  </r>
  <r>
    <x v="1"/>
    <s v="Comptabilisé"/>
    <x v="1"/>
    <n v="20"/>
    <x v="24"/>
    <m/>
    <s v="X"/>
    <m/>
    <n v="53"/>
    <x v="20"/>
    <x v="15"/>
    <x v="1"/>
  </r>
  <r>
    <x v="1"/>
    <s v="Comptabilisé"/>
    <x v="1"/>
    <n v="20"/>
    <x v="24"/>
    <m/>
    <s v="X"/>
    <m/>
    <n v="54"/>
    <x v="20"/>
    <x v="15"/>
    <x v="1"/>
  </r>
  <r>
    <x v="1"/>
    <s v="Comptabilisé"/>
    <x v="1"/>
    <n v="20"/>
    <x v="24"/>
    <m/>
    <s v="X"/>
    <m/>
    <n v="55"/>
    <x v="20"/>
    <x v="15"/>
    <x v="1"/>
  </r>
  <r>
    <x v="1"/>
    <s v="Comptabilisé"/>
    <x v="1"/>
    <n v="20"/>
    <x v="24"/>
    <m/>
    <s v="X"/>
    <m/>
    <n v="56"/>
    <x v="20"/>
    <x v="15"/>
    <x v="1"/>
  </r>
  <r>
    <x v="1"/>
    <s v="Comptabilisé"/>
    <x v="1"/>
    <n v="20"/>
    <x v="24"/>
    <m/>
    <s v="X"/>
    <m/>
    <n v="57"/>
    <x v="20"/>
    <x v="15"/>
    <x v="1"/>
  </r>
  <r>
    <x v="1"/>
    <s v="Comptabilisé"/>
    <x v="1"/>
    <n v="20"/>
    <x v="24"/>
    <m/>
    <s v="X"/>
    <m/>
    <n v="58"/>
    <x v="20"/>
    <x v="15"/>
    <x v="1"/>
  </r>
  <r>
    <x v="1"/>
    <s v="Comptabilisé"/>
    <x v="1"/>
    <n v="10"/>
    <x v="24"/>
    <m/>
    <s v="X"/>
    <m/>
    <n v="59"/>
    <x v="20"/>
    <x v="15"/>
    <x v="1"/>
  </r>
  <r>
    <x v="1"/>
    <s v="Comptabilisé"/>
    <x v="1"/>
    <n v="16"/>
    <x v="24"/>
    <m/>
    <s v="X"/>
    <m/>
    <n v="60"/>
    <x v="20"/>
    <x v="15"/>
    <x v="1"/>
  </r>
  <r>
    <x v="1"/>
    <s v=""/>
    <x v="1"/>
    <n v="35.5"/>
    <x v="25"/>
    <m/>
    <s v="X"/>
    <m/>
    <n v="61"/>
    <x v="2"/>
    <x v="2"/>
    <x v="0"/>
  </r>
  <r>
    <x v="1"/>
    <s v="Comptabilisé"/>
    <x v="1"/>
    <n v="20"/>
    <x v="26"/>
    <m/>
    <s v="X"/>
    <m/>
    <n v="62"/>
    <x v="20"/>
    <x v="15"/>
    <x v="1"/>
  </r>
  <r>
    <x v="1"/>
    <s v=""/>
    <x v="1"/>
    <n v="36.5"/>
    <x v="27"/>
    <m/>
    <s v="X"/>
    <m/>
    <n v="63"/>
    <x v="1"/>
    <x v="1"/>
    <x v="0"/>
  </r>
  <r>
    <x v="1"/>
    <s v=""/>
    <x v="1"/>
    <n v="60"/>
    <x v="27"/>
    <m/>
    <s v="X"/>
    <m/>
    <n v="64"/>
    <x v="2"/>
    <x v="2"/>
    <x v="0"/>
  </r>
  <r>
    <x v="2"/>
    <s v=""/>
    <x v="1"/>
    <n v="-1110"/>
    <x v="28"/>
    <m/>
    <s v="X"/>
    <m/>
    <n v="65"/>
    <x v="11"/>
    <x v="9"/>
    <x v="0"/>
  </r>
  <r>
    <x v="1"/>
    <s v="Comptabilisé"/>
    <x v="1"/>
    <n v="950"/>
    <x v="28"/>
    <m/>
    <s v="X"/>
    <m/>
    <n v="66"/>
    <x v="11"/>
    <x v="9"/>
    <x v="1"/>
  </r>
  <r>
    <x v="2"/>
    <s v=""/>
    <x v="1"/>
    <n v="-13"/>
    <x v="28"/>
    <m/>
    <s v="X"/>
    <m/>
    <n v="67"/>
    <x v="12"/>
    <x v="10"/>
    <x v="0"/>
  </r>
  <r>
    <x v="1"/>
    <s v="Comptabilisé"/>
    <x v="1"/>
    <n v="13"/>
    <x v="28"/>
    <m/>
    <s v="X"/>
    <m/>
    <n v="68"/>
    <x v="12"/>
    <x v="10"/>
    <x v="1"/>
  </r>
  <r>
    <x v="1"/>
    <s v=""/>
    <x v="2"/>
    <n v="110"/>
    <x v="29"/>
    <m/>
    <s v="X"/>
    <m/>
    <n v="69"/>
    <x v="2"/>
    <x v="2"/>
    <x v="0"/>
  </r>
  <r>
    <x v="2"/>
    <s v="Comptabilisé"/>
    <x v="2"/>
    <n v="-4.33"/>
    <x v="29"/>
    <m/>
    <s v="X"/>
    <s v="2024-33"/>
    <n v="70"/>
    <x v="14"/>
    <x v="11"/>
    <x v="1"/>
  </r>
  <r>
    <x v="1"/>
    <s v=""/>
    <x v="2"/>
    <n v="108"/>
    <x v="30"/>
    <m/>
    <s v="X"/>
    <m/>
    <n v="71"/>
    <x v="1"/>
    <x v="1"/>
    <x v="0"/>
  </r>
  <r>
    <x v="1"/>
    <s v=""/>
    <x v="2"/>
    <n v="175.5"/>
    <x v="30"/>
    <m/>
    <s v="X"/>
    <m/>
    <n v="72"/>
    <x v="2"/>
    <x v="2"/>
    <x v="0"/>
  </r>
  <r>
    <x v="1"/>
    <s v="Comptabilisé"/>
    <x v="2"/>
    <n v="55.5"/>
    <x v="30"/>
    <m/>
    <s v="X"/>
    <m/>
    <n v="73"/>
    <x v="13"/>
    <x v="2"/>
    <x v="1"/>
  </r>
  <r>
    <x v="1"/>
    <s v="Comptabilisé"/>
    <x v="2"/>
    <n v="12"/>
    <x v="30"/>
    <m/>
    <s v="X"/>
    <m/>
    <n v="74"/>
    <x v="13"/>
    <x v="2"/>
    <x v="1"/>
  </r>
  <r>
    <x v="1"/>
    <s v="Comptabilisé"/>
    <x v="2"/>
    <n v="8"/>
    <x v="30"/>
    <m/>
    <s v="X"/>
    <m/>
    <n v="75"/>
    <x v="13"/>
    <x v="2"/>
    <x v="1"/>
  </r>
  <r>
    <x v="1"/>
    <s v="Comptabilisé"/>
    <x v="2"/>
    <n v="14.5"/>
    <x v="30"/>
    <m/>
    <s v="X"/>
    <m/>
    <n v="76"/>
    <x v="13"/>
    <x v="2"/>
    <x v="1"/>
  </r>
  <r>
    <x v="1"/>
    <s v="Comptabilisé"/>
    <x v="2"/>
    <n v="14.5"/>
    <x v="30"/>
    <m/>
    <s v="X"/>
    <m/>
    <n v="77"/>
    <x v="13"/>
    <x v="2"/>
    <x v="1"/>
  </r>
  <r>
    <x v="1"/>
    <s v="Comptabilisé"/>
    <x v="2"/>
    <n v="4"/>
    <x v="30"/>
    <m/>
    <s v="X"/>
    <m/>
    <n v="78"/>
    <x v="13"/>
    <x v="2"/>
    <x v="1"/>
  </r>
  <r>
    <x v="1"/>
    <s v="Comptabilisé"/>
    <x v="2"/>
    <n v="15.5"/>
    <x v="30"/>
    <m/>
    <s v="X"/>
    <m/>
    <n v="79"/>
    <x v="13"/>
    <x v="2"/>
    <x v="1"/>
  </r>
  <r>
    <x v="1"/>
    <s v="Comptabilisé"/>
    <x v="2"/>
    <n v="19"/>
    <x v="30"/>
    <m/>
    <s v="X"/>
    <m/>
    <n v="80"/>
    <x v="13"/>
    <x v="2"/>
    <x v="1"/>
  </r>
  <r>
    <x v="1"/>
    <s v="Comptabilisé"/>
    <x v="2"/>
    <n v="20"/>
    <x v="30"/>
    <m/>
    <s v="X"/>
    <m/>
    <n v="81"/>
    <x v="13"/>
    <x v="2"/>
    <x v="1"/>
  </r>
  <r>
    <x v="1"/>
    <s v="Comptabilisé"/>
    <x v="2"/>
    <n v="31"/>
    <x v="30"/>
    <m/>
    <s v="X"/>
    <m/>
    <n v="82"/>
    <x v="13"/>
    <x v="2"/>
    <x v="1"/>
  </r>
  <r>
    <x v="1"/>
    <s v="Comptabilisé"/>
    <x v="2"/>
    <n v="31"/>
    <x v="30"/>
    <m/>
    <s v="X"/>
    <m/>
    <n v="83"/>
    <x v="13"/>
    <x v="2"/>
    <x v="1"/>
  </r>
  <r>
    <x v="1"/>
    <s v="Comptabilisé"/>
    <x v="2"/>
    <n v="11"/>
    <x v="30"/>
    <m/>
    <s v="X"/>
    <m/>
    <n v="84"/>
    <x v="13"/>
    <x v="2"/>
    <x v="1"/>
  </r>
  <r>
    <x v="1"/>
    <s v=""/>
    <x v="2"/>
    <n v="81"/>
    <x v="31"/>
    <m/>
    <s v="X"/>
    <m/>
    <n v="85"/>
    <x v="1"/>
    <x v="1"/>
    <x v="0"/>
  </r>
  <r>
    <x v="1"/>
    <s v=""/>
    <x v="2"/>
    <n v="111"/>
    <x v="31"/>
    <m/>
    <s v="X"/>
    <m/>
    <n v="86"/>
    <x v="2"/>
    <x v="2"/>
    <x v="0"/>
  </r>
  <r>
    <x v="1"/>
    <s v=""/>
    <x v="2"/>
    <n v="81.5"/>
    <x v="31"/>
    <m/>
    <s v="X"/>
    <m/>
    <n v="87"/>
    <x v="2"/>
    <x v="2"/>
    <x v="0"/>
  </r>
  <r>
    <x v="2"/>
    <s v=""/>
    <x v="2"/>
    <n v="-16.45"/>
    <x v="32"/>
    <m/>
    <s v="X"/>
    <s v="2024-18"/>
    <n v="88"/>
    <x v="21"/>
    <x v="12"/>
    <x v="0"/>
  </r>
  <r>
    <x v="2"/>
    <s v="Comptabilisé"/>
    <x v="2"/>
    <n v="-110"/>
    <x v="33"/>
    <n v="2556164"/>
    <s v="X"/>
    <s v="2024-10"/>
    <n v="89"/>
    <x v="22"/>
    <x v="4"/>
    <x v="1"/>
  </r>
  <r>
    <x v="1"/>
    <s v=""/>
    <x v="2"/>
    <n v="54.5"/>
    <x v="34"/>
    <m/>
    <s v="X"/>
    <m/>
    <n v="90"/>
    <x v="2"/>
    <x v="2"/>
    <x v="0"/>
  </r>
  <r>
    <x v="2"/>
    <s v="Comptabilisé"/>
    <x v="2"/>
    <n v="-27.9"/>
    <x v="35"/>
    <n v="2556165"/>
    <s v="X"/>
    <s v="2024-11"/>
    <n v="91"/>
    <x v="23"/>
    <x v="12"/>
    <x v="1"/>
  </r>
  <r>
    <x v="2"/>
    <s v="Comptabilisé"/>
    <x v="2"/>
    <n v="-715.24"/>
    <x v="36"/>
    <n v="2464177"/>
    <s v="X"/>
    <s v="2024-13"/>
    <n v="92"/>
    <x v="24"/>
    <x v="6"/>
    <x v="1"/>
  </r>
  <r>
    <x v="2"/>
    <s v="Comptabilisé"/>
    <x v="2"/>
    <n v="-100"/>
    <x v="37"/>
    <n v="2464178"/>
    <s v="X"/>
    <s v="2024-12"/>
    <n v="93"/>
    <x v="25"/>
    <x v="4"/>
    <x v="1"/>
  </r>
  <r>
    <x v="1"/>
    <s v=""/>
    <x v="2"/>
    <n v="58"/>
    <x v="37"/>
    <m/>
    <s v="X"/>
    <m/>
    <n v="94"/>
    <x v="1"/>
    <x v="1"/>
    <x v="0"/>
  </r>
  <r>
    <x v="1"/>
    <s v=""/>
    <x v="2"/>
    <n v="35.700000000000003"/>
    <x v="37"/>
    <m/>
    <s v="X"/>
    <m/>
    <n v="95"/>
    <x v="2"/>
    <x v="2"/>
    <x v="0"/>
  </r>
  <r>
    <x v="1"/>
    <s v=""/>
    <x v="2"/>
    <n v="11.99"/>
    <x v="38"/>
    <m/>
    <s v="X"/>
    <s v="2024-20"/>
    <n v="96"/>
    <x v="21"/>
    <x v="12"/>
    <x v="0"/>
  </r>
  <r>
    <x v="1"/>
    <s v=""/>
    <x v="2"/>
    <n v="46"/>
    <x v="39"/>
    <m/>
    <s v="X"/>
    <m/>
    <n v="97"/>
    <x v="2"/>
    <x v="2"/>
    <x v="0"/>
  </r>
  <r>
    <x v="2"/>
    <s v="Comptabilisé"/>
    <x v="2"/>
    <n v="-5.99"/>
    <x v="39"/>
    <m/>
    <s v="X"/>
    <s v="2024-37"/>
    <n v="98"/>
    <x v="9"/>
    <x v="8"/>
    <x v="1"/>
  </r>
  <r>
    <x v="2"/>
    <s v=""/>
    <x v="2"/>
    <n v="-37.99"/>
    <x v="40"/>
    <m/>
    <s v="X"/>
    <s v="2024-19"/>
    <n v="99"/>
    <x v="21"/>
    <x v="12"/>
    <x v="0"/>
  </r>
  <r>
    <x v="1"/>
    <s v=""/>
    <x v="2"/>
    <n v="61"/>
    <x v="41"/>
    <m/>
    <s v="X"/>
    <m/>
    <n v="100"/>
    <x v="1"/>
    <x v="1"/>
    <x v="0"/>
  </r>
  <r>
    <x v="1"/>
    <s v=""/>
    <x v="2"/>
    <n v="85"/>
    <x v="41"/>
    <m/>
    <s v="X"/>
    <m/>
    <n v="101"/>
    <x v="2"/>
    <x v="2"/>
    <x v="0"/>
  </r>
  <r>
    <x v="2"/>
    <s v=""/>
    <x v="2"/>
    <n v="-40"/>
    <x v="42"/>
    <m/>
    <s v="X"/>
    <m/>
    <n v="102"/>
    <x v="12"/>
    <x v="10"/>
    <x v="0"/>
  </r>
  <r>
    <x v="1"/>
    <s v="Comptabilisé"/>
    <x v="2"/>
    <n v="40"/>
    <x v="42"/>
    <m/>
    <s v="X"/>
    <m/>
    <n v="103"/>
    <x v="12"/>
    <x v="10"/>
    <x v="1"/>
  </r>
  <r>
    <x v="1"/>
    <s v=""/>
    <x v="2"/>
    <n v="40"/>
    <x v="42"/>
    <m/>
    <s v="X"/>
    <m/>
    <n v="104"/>
    <x v="19"/>
    <x v="15"/>
    <x v="0"/>
  </r>
  <r>
    <x v="1"/>
    <s v=""/>
    <x v="2"/>
    <n v="47"/>
    <x v="42"/>
    <m/>
    <s v="X"/>
    <m/>
    <n v="105"/>
    <x v="2"/>
    <x v="2"/>
    <x v="0"/>
  </r>
  <r>
    <x v="2"/>
    <s v="Comptabilisé"/>
    <x v="2"/>
    <n v="-4.33"/>
    <x v="43"/>
    <m/>
    <s v="X"/>
    <s v="2024-34"/>
    <n v="106"/>
    <x v="14"/>
    <x v="11"/>
    <x v="1"/>
  </r>
  <r>
    <x v="1"/>
    <s v="Comptabilisé"/>
    <x v="2"/>
    <n v="20"/>
    <x v="44"/>
    <m/>
    <s v="X"/>
    <m/>
    <n v="11"/>
    <x v="13"/>
    <x v="2"/>
    <x v="1"/>
  </r>
  <r>
    <x v="1"/>
    <s v="Comptabilisé"/>
    <x v="2"/>
    <n v="19"/>
    <x v="44"/>
    <m/>
    <s v="X"/>
    <m/>
    <n v="107"/>
    <x v="13"/>
    <x v="2"/>
    <x v="1"/>
  </r>
  <r>
    <x v="1"/>
    <s v="Comptabilisé"/>
    <x v="2"/>
    <n v="25"/>
    <x v="44"/>
    <m/>
    <s v="X"/>
    <m/>
    <n v="108"/>
    <x v="13"/>
    <x v="2"/>
    <x v="1"/>
  </r>
  <r>
    <x v="1"/>
    <s v="Comptabilisé"/>
    <x v="2"/>
    <n v="14.5"/>
    <x v="44"/>
    <m/>
    <s v="X"/>
    <m/>
    <n v="109"/>
    <x v="13"/>
    <x v="2"/>
    <x v="1"/>
  </r>
  <r>
    <x v="1"/>
    <s v="Comptabilisé"/>
    <x v="2"/>
    <n v="17"/>
    <x v="44"/>
    <m/>
    <s v="X"/>
    <m/>
    <n v="110"/>
    <x v="13"/>
    <x v="2"/>
    <x v="1"/>
  </r>
  <r>
    <x v="1"/>
    <s v="Comptabilisé"/>
    <x v="2"/>
    <n v="19"/>
    <x v="44"/>
    <m/>
    <s v="X"/>
    <m/>
    <n v="112"/>
    <x v="13"/>
    <x v="2"/>
    <x v="1"/>
  </r>
  <r>
    <x v="2"/>
    <s v=""/>
    <x v="3"/>
    <n v="-155"/>
    <x v="45"/>
    <m/>
    <s v="X"/>
    <m/>
    <n v="113"/>
    <x v="11"/>
    <x v="9"/>
    <x v="0"/>
  </r>
  <r>
    <x v="2"/>
    <s v=""/>
    <x v="3"/>
    <n v="-795"/>
    <x v="45"/>
    <m/>
    <s v="X"/>
    <m/>
    <n v="114"/>
    <x v="11"/>
    <x v="9"/>
    <x v="0"/>
  </r>
  <r>
    <x v="1"/>
    <s v="Comptabilisé"/>
    <x v="3"/>
    <n v="155"/>
    <x v="45"/>
    <m/>
    <s v="X"/>
    <m/>
    <n v="115"/>
    <x v="11"/>
    <x v="9"/>
    <x v="1"/>
  </r>
  <r>
    <x v="1"/>
    <s v="Comptabilisé"/>
    <x v="3"/>
    <n v="795"/>
    <x v="45"/>
    <m/>
    <s v="X"/>
    <m/>
    <n v="116"/>
    <x v="11"/>
    <x v="9"/>
    <x v="1"/>
  </r>
  <r>
    <x v="2"/>
    <s v=""/>
    <x v="3"/>
    <n v="-190"/>
    <x v="45"/>
    <m/>
    <s v="X"/>
    <m/>
    <n v="117"/>
    <x v="12"/>
    <x v="10"/>
    <x v="0"/>
  </r>
  <r>
    <x v="1"/>
    <s v="Comptabilisé"/>
    <x v="3"/>
    <n v="190"/>
    <x v="45"/>
    <m/>
    <s v="X"/>
    <m/>
    <n v="118"/>
    <x v="12"/>
    <x v="10"/>
    <x v="1"/>
  </r>
  <r>
    <x v="1"/>
    <s v=""/>
    <x v="3"/>
    <n v="65"/>
    <x v="45"/>
    <m/>
    <s v="X"/>
    <m/>
    <n v="119"/>
    <x v="1"/>
    <x v="1"/>
    <x v="0"/>
  </r>
  <r>
    <x v="1"/>
    <s v=""/>
    <x v="3"/>
    <n v="31.5"/>
    <x v="45"/>
    <m/>
    <s v="X"/>
    <m/>
    <n v="120"/>
    <x v="2"/>
    <x v="2"/>
    <x v="0"/>
  </r>
  <r>
    <x v="1"/>
    <s v=""/>
    <x v="3"/>
    <n v="74.5"/>
    <x v="46"/>
    <m/>
    <s v="X"/>
    <m/>
    <n v="121"/>
    <x v="2"/>
    <x v="2"/>
    <x v="0"/>
  </r>
  <r>
    <x v="1"/>
    <s v=""/>
    <x v="3"/>
    <n v="103"/>
    <x v="47"/>
    <m/>
    <s v="X"/>
    <m/>
    <n v="122"/>
    <x v="1"/>
    <x v="1"/>
    <x v="0"/>
  </r>
  <r>
    <x v="1"/>
    <s v=""/>
    <x v="3"/>
    <n v="50.7"/>
    <x v="47"/>
    <m/>
    <s v="X"/>
    <m/>
    <n v="123"/>
    <x v="2"/>
    <x v="2"/>
    <x v="0"/>
  </r>
  <r>
    <x v="2"/>
    <s v="Comptabilisé"/>
    <x v="3"/>
    <n v="-31.98"/>
    <x v="48"/>
    <s v="CB"/>
    <s v="X"/>
    <s v="2024-14"/>
    <n v="124"/>
    <x v="26"/>
    <x v="12"/>
    <x v="1"/>
  </r>
  <r>
    <x v="1"/>
    <s v=""/>
    <x v="3"/>
    <n v="40.5"/>
    <x v="48"/>
    <m/>
    <s v="X"/>
    <m/>
    <n v="125"/>
    <x v="2"/>
    <x v="2"/>
    <x v="0"/>
  </r>
  <r>
    <x v="2"/>
    <s v="Comptabilisé"/>
    <x v="3"/>
    <n v="-632.15"/>
    <x v="49"/>
    <n v="25556166"/>
    <s v="X"/>
    <s v="2024-15"/>
    <n v="126"/>
    <x v="27"/>
    <x v="6"/>
    <x v="1"/>
  </r>
  <r>
    <x v="1"/>
    <s v=""/>
    <x v="3"/>
    <n v="68.5"/>
    <x v="49"/>
    <m/>
    <s v="X"/>
    <m/>
    <n v="127"/>
    <x v="1"/>
    <x v="1"/>
    <x v="0"/>
  </r>
  <r>
    <x v="1"/>
    <s v=""/>
    <x v="3"/>
    <n v="98.5"/>
    <x v="49"/>
    <m/>
    <s v="X"/>
    <m/>
    <n v="128"/>
    <x v="2"/>
    <x v="2"/>
    <x v="0"/>
  </r>
  <r>
    <x v="1"/>
    <s v=""/>
    <x v="3"/>
    <n v="50.5"/>
    <x v="50"/>
    <m/>
    <s v="X"/>
    <m/>
    <n v="129"/>
    <x v="2"/>
    <x v="2"/>
    <x v="0"/>
  </r>
  <r>
    <x v="2"/>
    <s v="Comptabilisé"/>
    <x v="3"/>
    <n v="-5.99"/>
    <x v="51"/>
    <m/>
    <s v="X"/>
    <s v="2024-35"/>
    <n v="130"/>
    <x v="9"/>
    <x v="8"/>
    <x v="1"/>
  </r>
  <r>
    <x v="1"/>
    <s v=""/>
    <x v="3"/>
    <n v="50.5"/>
    <x v="52"/>
    <m/>
    <s v="X"/>
    <m/>
    <n v="131"/>
    <x v="1"/>
    <x v="1"/>
    <x v="0"/>
  </r>
  <r>
    <x v="1"/>
    <s v=""/>
    <x v="3"/>
    <n v="101"/>
    <x v="52"/>
    <m/>
    <s v="X"/>
    <m/>
    <n v="132"/>
    <x v="2"/>
    <x v="2"/>
    <x v="0"/>
  </r>
  <r>
    <x v="1"/>
    <s v=""/>
    <x v="3"/>
    <n v="39"/>
    <x v="53"/>
    <m/>
    <s v="X"/>
    <m/>
    <n v="133"/>
    <x v="2"/>
    <x v="2"/>
    <x v="0"/>
  </r>
  <r>
    <x v="2"/>
    <s v="Comptabilisé"/>
    <x v="3"/>
    <n v="-13.95"/>
    <x v="54"/>
    <n v="2556168"/>
    <s v="X"/>
    <s v="2024-17"/>
    <n v="134"/>
    <x v="23"/>
    <x v="12"/>
    <x v="1"/>
  </r>
  <r>
    <x v="2"/>
    <s v=""/>
    <x v="3"/>
    <n v="-13"/>
    <x v="55"/>
    <m/>
    <s v="X"/>
    <m/>
    <n v="135"/>
    <x v="12"/>
    <x v="10"/>
    <x v="0"/>
  </r>
  <r>
    <x v="1"/>
    <s v="Comptabilisé"/>
    <x v="3"/>
    <n v="190"/>
    <x v="55"/>
    <m/>
    <s v="X"/>
    <m/>
    <n v="136"/>
    <x v="12"/>
    <x v="10"/>
    <x v="1"/>
  </r>
  <r>
    <x v="2"/>
    <s v="Comptabilisé"/>
    <x v="3"/>
    <n v="-28"/>
    <x v="56"/>
    <n v="2464179"/>
    <s v="X"/>
    <s v="2024-22"/>
    <n v="137"/>
    <x v="28"/>
    <x v="14"/>
    <x v="1"/>
  </r>
  <r>
    <x v="2"/>
    <s v="Comptabilisé"/>
    <x v="3"/>
    <n v="-23.92"/>
    <x v="56"/>
    <n v="2464180"/>
    <s v="X"/>
    <s v="2024-21"/>
    <n v="138"/>
    <x v="15"/>
    <x v="14"/>
    <x v="1"/>
  </r>
  <r>
    <x v="1"/>
    <s v=""/>
    <x v="3"/>
    <n v="55.5"/>
    <x v="56"/>
    <m/>
    <s v="X"/>
    <m/>
    <n v="139"/>
    <x v="1"/>
    <x v="1"/>
    <x v="0"/>
  </r>
  <r>
    <x v="1"/>
    <s v=""/>
    <x v="3"/>
    <n v="65"/>
    <x v="56"/>
    <m/>
    <s v="X"/>
    <m/>
    <n v="140"/>
    <x v="2"/>
    <x v="2"/>
    <x v="0"/>
  </r>
  <r>
    <x v="2"/>
    <s v="Comptabilisé"/>
    <x v="4"/>
    <n v="-4.33"/>
    <x v="57"/>
    <m/>
    <s v="X"/>
    <s v="2024-36"/>
    <n v="141"/>
    <x v="14"/>
    <x v="11"/>
    <x v="1"/>
  </r>
  <r>
    <x v="1"/>
    <s v=""/>
    <x v="4"/>
    <n v="83.6"/>
    <x v="58"/>
    <m/>
    <s v="X"/>
    <m/>
    <n v="142"/>
    <x v="2"/>
    <x v="2"/>
    <x v="0"/>
  </r>
  <r>
    <x v="2"/>
    <s v="Comptabilisé"/>
    <x v="4"/>
    <n v="-29.35"/>
    <x v="59"/>
    <s v="CB"/>
    <s v="X"/>
    <s v="2024-26"/>
    <n v="143"/>
    <x v="15"/>
    <x v="12"/>
    <x v="1"/>
  </r>
  <r>
    <x v="2"/>
    <s v="Comptabilisé"/>
    <x v="4"/>
    <n v="-200"/>
    <x v="59"/>
    <m/>
    <s v="X"/>
    <m/>
    <n v="144"/>
    <x v="29"/>
    <x v="16"/>
    <x v="1"/>
  </r>
  <r>
    <x v="1"/>
    <s v=""/>
    <x v="4"/>
    <n v="200"/>
    <x v="59"/>
    <m/>
    <s v="X"/>
    <m/>
    <n v="145"/>
    <x v="29"/>
    <x v="16"/>
    <x v="0"/>
  </r>
  <r>
    <x v="2"/>
    <s v="Comptabilisé"/>
    <x v="4"/>
    <n v="-240"/>
    <x v="59"/>
    <m/>
    <s v="X"/>
    <m/>
    <n v="146"/>
    <x v="29"/>
    <x v="16"/>
    <x v="1"/>
  </r>
  <r>
    <x v="1"/>
    <s v=""/>
    <x v="4"/>
    <n v="200"/>
    <x v="59"/>
    <m/>
    <s v="X"/>
    <m/>
    <n v="147"/>
    <x v="29"/>
    <x v="16"/>
    <x v="0"/>
  </r>
  <r>
    <x v="1"/>
    <s v="Comptabilisé"/>
    <x v="4"/>
    <n v="31"/>
    <x v="60"/>
    <m/>
    <s v="X"/>
    <m/>
    <n v="148"/>
    <x v="30"/>
    <x v="17"/>
    <x v="1"/>
  </r>
  <r>
    <x v="1"/>
    <s v="Comptabilisé"/>
    <x v="4"/>
    <n v="70.5"/>
    <x v="60"/>
    <m/>
    <s v="X"/>
    <m/>
    <n v="149"/>
    <x v="31"/>
    <x v="17"/>
    <x v="1"/>
  </r>
  <r>
    <x v="1"/>
    <s v="Comptabilisé"/>
    <x v="4"/>
    <n v="20"/>
    <x v="60"/>
    <m/>
    <s v="X"/>
    <m/>
    <n v="150"/>
    <x v="32"/>
    <x v="17"/>
    <x v="1"/>
  </r>
  <r>
    <x v="1"/>
    <s v="Comptabilisé"/>
    <x v="4"/>
    <n v="7"/>
    <x v="60"/>
    <m/>
    <s v="X"/>
    <m/>
    <n v="151"/>
    <x v="33"/>
    <x v="17"/>
    <x v="1"/>
  </r>
  <r>
    <x v="1"/>
    <s v="Comptabilisé"/>
    <x v="4"/>
    <n v="16"/>
    <x v="60"/>
    <m/>
    <s v="X"/>
    <m/>
    <n v="152"/>
    <x v="34"/>
    <x v="17"/>
    <x v="1"/>
  </r>
  <r>
    <x v="1"/>
    <s v="Comptabilisé"/>
    <x v="4"/>
    <n v="12"/>
    <x v="60"/>
    <m/>
    <s v="X"/>
    <m/>
    <n v="153"/>
    <x v="35"/>
    <x v="17"/>
    <x v="1"/>
  </r>
  <r>
    <x v="1"/>
    <s v="Comptabilisé"/>
    <x v="4"/>
    <n v="11"/>
    <x v="60"/>
    <m/>
    <s v="X"/>
    <m/>
    <n v="154"/>
    <x v="36"/>
    <x v="17"/>
    <x v="1"/>
  </r>
  <r>
    <x v="1"/>
    <s v="Comptabilisé"/>
    <x v="4"/>
    <n v="42.5"/>
    <x v="60"/>
    <m/>
    <s v="X"/>
    <m/>
    <n v="155"/>
    <x v="37"/>
    <x v="17"/>
    <x v="1"/>
  </r>
  <r>
    <x v="1"/>
    <s v=""/>
    <x v="4"/>
    <n v="516.5"/>
    <x v="60"/>
    <m/>
    <s v="X"/>
    <m/>
    <n v="156"/>
    <x v="38"/>
    <x v="17"/>
    <x v="0"/>
  </r>
  <r>
    <x v="1"/>
    <s v="Comptabilisé"/>
    <x v="4"/>
    <n v="66"/>
    <x v="61"/>
    <m/>
    <s v="X"/>
    <m/>
    <n v="157"/>
    <x v="13"/>
    <x v="2"/>
    <x v="1"/>
  </r>
  <r>
    <x v="1"/>
    <s v="Comptabilisé"/>
    <x v="4"/>
    <n v="55"/>
    <x v="61"/>
    <m/>
    <s v="X"/>
    <m/>
    <n v="158"/>
    <x v="13"/>
    <x v="2"/>
    <x v="1"/>
  </r>
  <r>
    <x v="1"/>
    <s v="Comptabilisé"/>
    <x v="4"/>
    <n v="10"/>
    <x v="61"/>
    <m/>
    <s v="X"/>
    <m/>
    <n v="159"/>
    <x v="13"/>
    <x v="2"/>
    <x v="1"/>
  </r>
  <r>
    <x v="1"/>
    <s v="Comptabilisé"/>
    <x v="4"/>
    <n v="10"/>
    <x v="61"/>
    <m/>
    <s v="X"/>
    <m/>
    <n v="160"/>
    <x v="13"/>
    <x v="2"/>
    <x v="1"/>
  </r>
  <r>
    <x v="1"/>
    <s v="Comptabilisé"/>
    <x v="4"/>
    <n v="10"/>
    <x v="61"/>
    <m/>
    <s v="X"/>
    <m/>
    <n v="161"/>
    <x v="13"/>
    <x v="2"/>
    <x v="1"/>
  </r>
  <r>
    <x v="1"/>
    <s v="Comptabilisé"/>
    <x v="4"/>
    <n v="6"/>
    <x v="61"/>
    <m/>
    <s v="X"/>
    <m/>
    <n v="162"/>
    <x v="13"/>
    <x v="2"/>
    <x v="1"/>
  </r>
  <r>
    <x v="1"/>
    <s v="Comptabilisé"/>
    <x v="4"/>
    <n v="40"/>
    <x v="61"/>
    <m/>
    <s v="X"/>
    <m/>
    <n v="163"/>
    <x v="13"/>
    <x v="2"/>
    <x v="1"/>
  </r>
  <r>
    <x v="1"/>
    <s v="Comptabilisé"/>
    <x v="4"/>
    <n v="11"/>
    <x v="61"/>
    <m/>
    <s v="X"/>
    <m/>
    <n v="164"/>
    <x v="13"/>
    <x v="2"/>
    <x v="1"/>
  </r>
  <r>
    <x v="1"/>
    <s v="Comptabilisé"/>
    <x v="4"/>
    <n v="10"/>
    <x v="61"/>
    <m/>
    <s v="X"/>
    <m/>
    <n v="165"/>
    <x v="13"/>
    <x v="2"/>
    <x v="1"/>
  </r>
  <r>
    <x v="1"/>
    <s v="Comptabilisé"/>
    <x v="4"/>
    <n v="17"/>
    <x v="61"/>
    <m/>
    <s v="X"/>
    <m/>
    <n v="166"/>
    <x v="13"/>
    <x v="2"/>
    <x v="1"/>
  </r>
  <r>
    <x v="1"/>
    <s v="Comptabilisé"/>
    <x v="4"/>
    <n v="16.5"/>
    <x v="61"/>
    <m/>
    <s v="X"/>
    <m/>
    <n v="167"/>
    <x v="13"/>
    <x v="2"/>
    <x v="1"/>
  </r>
  <r>
    <x v="1"/>
    <s v="Comptabilisé"/>
    <x v="4"/>
    <n v="100"/>
    <x v="61"/>
    <m/>
    <s v="X"/>
    <m/>
    <n v="168"/>
    <x v="39"/>
    <x v="18"/>
    <x v="1"/>
  </r>
  <r>
    <x v="2"/>
    <s v="Comptabilisé"/>
    <x v="4"/>
    <n v="-28"/>
    <x v="62"/>
    <n v="2464181"/>
    <s v="X"/>
    <s v="2024-23"/>
    <n v="169"/>
    <x v="28"/>
    <x v="14"/>
    <x v="1"/>
  </r>
  <r>
    <x v="2"/>
    <s v="Comptabilisé"/>
    <x v="4"/>
    <n v="-67.239999999999995"/>
    <x v="62"/>
    <s v="CB"/>
    <s v="X"/>
    <s v="2024-24"/>
    <n v="170"/>
    <x v="15"/>
    <x v="14"/>
    <x v="1"/>
  </r>
  <r>
    <x v="2"/>
    <s v="Comptabilisé"/>
    <x v="4"/>
    <n v="-21.5"/>
    <x v="62"/>
    <n v="2556169"/>
    <s v="X"/>
    <s v="2024-25"/>
    <n v="171"/>
    <x v="40"/>
    <x v="12"/>
    <x v="1"/>
  </r>
  <r>
    <x v="2"/>
    <s v=""/>
    <x v="4"/>
    <n v="-860"/>
    <x v="62"/>
    <m/>
    <s v="X"/>
    <m/>
    <n v="172"/>
    <x v="11"/>
    <x v="9"/>
    <x v="0"/>
  </r>
  <r>
    <x v="1"/>
    <s v="Comptabilisé"/>
    <x v="4"/>
    <n v="860"/>
    <x v="62"/>
    <m/>
    <s v="X"/>
    <m/>
    <n v="173"/>
    <x v="11"/>
    <x v="9"/>
    <x v="1"/>
  </r>
  <r>
    <x v="2"/>
    <s v=""/>
    <x v="4"/>
    <n v="-200"/>
    <x v="62"/>
    <m/>
    <s v="X"/>
    <m/>
    <n v="174"/>
    <x v="11"/>
    <x v="9"/>
    <x v="0"/>
  </r>
  <r>
    <x v="1"/>
    <s v="Comptabilisé"/>
    <x v="4"/>
    <n v="200"/>
    <x v="62"/>
    <m/>
    <s v="X"/>
    <m/>
    <n v="175"/>
    <x v="11"/>
    <x v="9"/>
    <x v="1"/>
  </r>
  <r>
    <x v="2"/>
    <s v=""/>
    <x v="4"/>
    <n v="-33.700000000000003"/>
    <x v="62"/>
    <m/>
    <s v="X"/>
    <m/>
    <n v="176"/>
    <x v="12"/>
    <x v="10"/>
    <x v="0"/>
  </r>
  <r>
    <x v="1"/>
    <s v="Comptabilisé"/>
    <x v="4"/>
    <n v="33.700000000000003"/>
    <x v="62"/>
    <m/>
    <s v="X"/>
    <m/>
    <n v="177"/>
    <x v="12"/>
    <x v="10"/>
    <x v="1"/>
  </r>
  <r>
    <x v="2"/>
    <s v=""/>
    <x v="4"/>
    <n v="-240"/>
    <x v="62"/>
    <m/>
    <s v="X"/>
    <m/>
    <n v="178"/>
    <x v="12"/>
    <x v="10"/>
    <x v="0"/>
  </r>
  <r>
    <x v="1"/>
    <s v="Comptabilisé"/>
    <x v="4"/>
    <n v="240"/>
    <x v="62"/>
    <m/>
    <s v="X"/>
    <m/>
    <n v="179"/>
    <x v="12"/>
    <x v="10"/>
    <x v="1"/>
  </r>
  <r>
    <x v="1"/>
    <s v=""/>
    <x v="4"/>
    <n v="78.5"/>
    <x v="62"/>
    <m/>
    <s v="X"/>
    <m/>
    <n v="180"/>
    <x v="1"/>
    <x v="1"/>
    <x v="0"/>
  </r>
  <r>
    <x v="1"/>
    <s v=""/>
    <x v="4"/>
    <n v="43.5"/>
    <x v="62"/>
    <m/>
    <s v="X"/>
    <m/>
    <n v="181"/>
    <x v="2"/>
    <x v="19"/>
    <x v="0"/>
  </r>
  <r>
    <x v="1"/>
    <s v=""/>
    <x v="4"/>
    <n v="31"/>
    <x v="62"/>
    <m/>
    <s v="X"/>
    <m/>
    <n v="182"/>
    <x v="2"/>
    <x v="20"/>
    <x v="0"/>
  </r>
  <r>
    <x v="1"/>
    <s v=""/>
    <x v="4"/>
    <n v="23"/>
    <x v="62"/>
    <m/>
    <s v="X"/>
    <m/>
    <n v="183"/>
    <x v="2"/>
    <x v="2"/>
    <x v="0"/>
  </r>
  <r>
    <x v="2"/>
    <s v=""/>
    <x v="4"/>
    <n v="-430"/>
    <x v="63"/>
    <m/>
    <s v="X"/>
    <m/>
    <n v="184"/>
    <x v="11"/>
    <x v="9"/>
    <x v="0"/>
  </r>
  <r>
    <x v="1"/>
    <s v="Comptabilisé"/>
    <x v="4"/>
    <n v="430"/>
    <x v="63"/>
    <m/>
    <s v="X"/>
    <m/>
    <n v="185"/>
    <x v="11"/>
    <x v="9"/>
    <x v="1"/>
  </r>
  <r>
    <x v="2"/>
    <s v=""/>
    <x v="4"/>
    <n v="-86.5"/>
    <x v="63"/>
    <m/>
    <s v="X"/>
    <m/>
    <n v="186"/>
    <x v="12"/>
    <x v="10"/>
    <x v="0"/>
  </r>
  <r>
    <x v="1"/>
    <s v="Comptabilisé"/>
    <x v="4"/>
    <n v="86.5"/>
    <x v="63"/>
    <m/>
    <s v="X"/>
    <m/>
    <n v="187"/>
    <x v="12"/>
    <x v="10"/>
    <x v="1"/>
  </r>
  <r>
    <x v="2"/>
    <s v="Comptabilisé"/>
    <x v="4"/>
    <n v="-159.6"/>
    <x v="63"/>
    <s v="CB"/>
    <s v="X"/>
    <s v="2024-29"/>
    <n v="188"/>
    <x v="41"/>
    <x v="12"/>
    <x v="1"/>
  </r>
  <r>
    <x v="2"/>
    <s v="Comptabilisé"/>
    <x v="4"/>
    <n v="-16.5"/>
    <x v="64"/>
    <m/>
    <s v="X"/>
    <m/>
    <n v="203"/>
    <x v="42"/>
    <x v="21"/>
    <x v="1"/>
  </r>
  <r>
    <x v="1"/>
    <s v=""/>
    <x v="4"/>
    <n v="68.5"/>
    <x v="65"/>
    <m/>
    <s v="X"/>
    <m/>
    <n v="189"/>
    <x v="1"/>
    <x v="1"/>
    <x v="0"/>
  </r>
  <r>
    <x v="1"/>
    <s v="Comptabilisé"/>
    <x v="4"/>
    <n v="16.5"/>
    <x v="65"/>
    <s v="BRC 1371"/>
    <s v="X"/>
    <m/>
    <n v="190"/>
    <x v="43"/>
    <x v="2"/>
    <x v="1"/>
  </r>
  <r>
    <x v="1"/>
    <s v=""/>
    <x v="4"/>
    <n v="22"/>
    <x v="65"/>
    <m/>
    <s v="X"/>
    <m/>
    <n v="191"/>
    <x v="2"/>
    <x v="19"/>
    <x v="0"/>
  </r>
  <r>
    <x v="1"/>
    <s v=""/>
    <x v="4"/>
    <n v="14"/>
    <x v="65"/>
    <m/>
    <s v="X"/>
    <m/>
    <n v="192"/>
    <x v="2"/>
    <x v="20"/>
    <x v="0"/>
  </r>
  <r>
    <x v="1"/>
    <s v=""/>
    <x v="4"/>
    <n v="93.5"/>
    <x v="65"/>
    <m/>
    <s v="X"/>
    <m/>
    <n v="193"/>
    <x v="2"/>
    <x v="2"/>
    <x v="0"/>
  </r>
  <r>
    <x v="2"/>
    <s v="Comptabilisé"/>
    <x v="4"/>
    <n v="-666.74"/>
    <x v="65"/>
    <n v="2556172"/>
    <s v="X"/>
    <s v="2024-27"/>
    <n v="194"/>
    <x v="44"/>
    <x v="6"/>
    <x v="1"/>
  </r>
  <r>
    <x v="2"/>
    <s v="Comptabilisé"/>
    <x v="4"/>
    <n v="-261.98"/>
    <x v="66"/>
    <n v="2556171"/>
    <s v="X"/>
    <s v="2024-28"/>
    <n v="195"/>
    <x v="45"/>
    <x v="4"/>
    <x v="1"/>
  </r>
  <r>
    <x v="2"/>
    <s v="Comptabilisé"/>
    <x v="4"/>
    <n v="-5.99"/>
    <x v="67"/>
    <m/>
    <s v="X"/>
    <m/>
    <n v="234"/>
    <x v="9"/>
    <x v="8"/>
    <x v="1"/>
  </r>
  <r>
    <x v="1"/>
    <s v=""/>
    <x v="4"/>
    <n v="47.4"/>
    <x v="68"/>
    <m/>
    <s v="X"/>
    <m/>
    <n v="199"/>
    <x v="1"/>
    <x v="1"/>
    <x v="0"/>
  </r>
  <r>
    <x v="1"/>
    <s v=""/>
    <x v="4"/>
    <n v="10"/>
    <x v="68"/>
    <m/>
    <s v="X"/>
    <m/>
    <n v="200"/>
    <x v="2"/>
    <x v="19"/>
    <x v="0"/>
  </r>
  <r>
    <x v="1"/>
    <s v=""/>
    <x v="4"/>
    <n v="80.900000000000006"/>
    <x v="68"/>
    <m/>
    <s v="X"/>
    <m/>
    <n v="201"/>
    <x v="2"/>
    <x v="20"/>
    <x v="0"/>
  </r>
  <r>
    <x v="1"/>
    <s v=""/>
    <x v="4"/>
    <n v="39"/>
    <x v="68"/>
    <m/>
    <s v="X"/>
    <m/>
    <n v="202"/>
    <x v="2"/>
    <x v="2"/>
    <x v="0"/>
  </r>
  <r>
    <x v="2"/>
    <s v="Comptabilisé"/>
    <x v="4"/>
    <n v="-4.33"/>
    <x v="68"/>
    <m/>
    <s v="X"/>
    <m/>
    <n v="235"/>
    <x v="14"/>
    <x v="11"/>
    <x v="1"/>
  </r>
  <r>
    <x v="2"/>
    <s v="Comptabilisé"/>
    <x v="4"/>
    <n v="-13.45"/>
    <x v="69"/>
    <s v="CB"/>
    <s v="X"/>
    <s v="2024-38"/>
    <n v="197"/>
    <x v="46"/>
    <x v="12"/>
    <x v="1"/>
  </r>
  <r>
    <x v="2"/>
    <s v="Comptabilisé"/>
    <x v="4"/>
    <n v="-15.25"/>
    <x v="69"/>
    <s v="CB"/>
    <s v="X"/>
    <s v="2024-39"/>
    <n v="198"/>
    <x v="47"/>
    <x v="12"/>
    <x v="1"/>
  </r>
  <r>
    <x v="2"/>
    <s v="Comptabilisé"/>
    <x v="4"/>
    <n v="-15.6"/>
    <x v="70"/>
    <n v="2556173"/>
    <s v="X"/>
    <s v="2024-37"/>
    <n v="196"/>
    <x v="46"/>
    <x v="12"/>
    <x v="1"/>
  </r>
  <r>
    <x v="1"/>
    <s v="Comptabilisé"/>
    <x v="4"/>
    <n v="16.5"/>
    <x v="71"/>
    <m/>
    <s v="X"/>
    <m/>
    <n v="204"/>
    <x v="48"/>
    <x v="21"/>
    <x v="1"/>
  </r>
  <r>
    <x v="1"/>
    <s v=""/>
    <x v="4"/>
    <n v="54.6"/>
    <x v="71"/>
    <m/>
    <s v="X"/>
    <m/>
    <n v="205"/>
    <x v="1"/>
    <x v="1"/>
    <x v="0"/>
  </r>
  <r>
    <x v="1"/>
    <s v=""/>
    <x v="4"/>
    <n v="58.5"/>
    <x v="71"/>
    <m/>
    <s v="X"/>
    <m/>
    <n v="206"/>
    <x v="2"/>
    <x v="19"/>
    <x v="0"/>
  </r>
  <r>
    <x v="1"/>
    <s v=""/>
    <x v="4"/>
    <n v="68"/>
    <x v="71"/>
    <m/>
    <s v="X"/>
    <m/>
    <n v="207"/>
    <x v="2"/>
    <x v="20"/>
    <x v="0"/>
  </r>
  <r>
    <x v="1"/>
    <s v=""/>
    <x v="4"/>
    <n v="26"/>
    <x v="71"/>
    <m/>
    <s v="X"/>
    <m/>
    <n v="208"/>
    <x v="2"/>
    <x v="2"/>
    <x v="0"/>
  </r>
  <r>
    <x v="1"/>
    <s v="Comptabilisé"/>
    <x v="4"/>
    <n v="24"/>
    <x v="71"/>
    <s v="BRC 1271"/>
    <s v="X"/>
    <m/>
    <n v="209"/>
    <x v="49"/>
    <x v="2"/>
    <x v="1"/>
  </r>
  <r>
    <x v="1"/>
    <s v="Comptabilisé"/>
    <x v="4"/>
    <n v="15"/>
    <x v="71"/>
    <s v="BRC 1271"/>
    <s v="X"/>
    <m/>
    <n v="210"/>
    <x v="50"/>
    <x v="2"/>
    <x v="1"/>
  </r>
  <r>
    <x v="1"/>
    <s v="Comptabilisé"/>
    <x v="4"/>
    <n v="10"/>
    <x v="71"/>
    <s v="BRC 1271"/>
    <s v="X"/>
    <m/>
    <n v="211"/>
    <x v="51"/>
    <x v="2"/>
    <x v="1"/>
  </r>
  <r>
    <x v="2"/>
    <s v="Comptabilisé"/>
    <x v="5"/>
    <n v="-100"/>
    <x v="72"/>
    <n v="24644182"/>
    <s v="X"/>
    <s v="2024-42"/>
    <n v="227"/>
    <x v="52"/>
    <x v="22"/>
    <x v="1"/>
  </r>
  <r>
    <x v="2"/>
    <s v="Comptabilisé"/>
    <x v="5"/>
    <n v="-80.900000000000006"/>
    <x v="73"/>
    <s v="CB"/>
    <s v="X"/>
    <s v="2024-40"/>
    <n v="225"/>
    <x v="15"/>
    <x v="14"/>
    <x v="1"/>
  </r>
  <r>
    <x v="1"/>
    <s v=""/>
    <x v="5"/>
    <n v="142"/>
    <x v="74"/>
    <m/>
    <s v="X"/>
    <m/>
    <n v="216"/>
    <x v="53"/>
    <x v="4"/>
    <x v="0"/>
  </r>
  <r>
    <x v="1"/>
    <s v="Comptabilisé"/>
    <x v="5"/>
    <n v="50"/>
    <x v="74"/>
    <m/>
    <s v="X"/>
    <m/>
    <n v="238"/>
    <x v="54"/>
    <x v="18"/>
    <x v="1"/>
  </r>
  <r>
    <x v="1"/>
    <s v="Comptabilisé"/>
    <x v="5"/>
    <n v="50"/>
    <x v="74"/>
    <m/>
    <s v="X"/>
    <m/>
    <n v="239"/>
    <x v="55"/>
    <x v="18"/>
    <x v="1"/>
  </r>
  <r>
    <x v="2"/>
    <s v=""/>
    <x v="5"/>
    <n v="-640"/>
    <x v="75"/>
    <m/>
    <s v="X"/>
    <m/>
    <n v="212"/>
    <x v="11"/>
    <x v="9"/>
    <x v="0"/>
  </r>
  <r>
    <x v="1"/>
    <s v="Comptabilisé"/>
    <x v="5"/>
    <n v="640"/>
    <x v="75"/>
    <m/>
    <s v="X"/>
    <m/>
    <n v="213"/>
    <x v="11"/>
    <x v="9"/>
    <x v="1"/>
  </r>
  <r>
    <x v="2"/>
    <s v=""/>
    <x v="5"/>
    <n v="-142.19999999999999"/>
    <x v="75"/>
    <m/>
    <s v="X"/>
    <m/>
    <n v="214"/>
    <x v="12"/>
    <x v="10"/>
    <x v="0"/>
  </r>
  <r>
    <x v="1"/>
    <s v="Comptabilisé"/>
    <x v="5"/>
    <n v="142.19999999999999"/>
    <x v="75"/>
    <m/>
    <s v="X"/>
    <m/>
    <n v="215"/>
    <x v="12"/>
    <x v="10"/>
    <x v="1"/>
  </r>
  <r>
    <x v="2"/>
    <s v=""/>
    <x v="5"/>
    <n v="-4000"/>
    <x v="75"/>
    <m/>
    <s v="X"/>
    <m/>
    <n v="217"/>
    <x v="56"/>
    <x v="7"/>
    <x v="2"/>
  </r>
  <r>
    <x v="1"/>
    <s v="Comptabilisé"/>
    <x v="5"/>
    <n v="4000"/>
    <x v="75"/>
    <m/>
    <s v="X"/>
    <m/>
    <n v="218"/>
    <x v="56"/>
    <x v="7"/>
    <x v="1"/>
  </r>
  <r>
    <x v="1"/>
    <s v=""/>
    <x v="5"/>
    <n v="130"/>
    <x v="76"/>
    <m/>
    <s v="X"/>
    <m/>
    <n v="219"/>
    <x v="1"/>
    <x v="1"/>
    <x v="0"/>
  </r>
  <r>
    <x v="1"/>
    <s v=""/>
    <x v="5"/>
    <n v="33"/>
    <x v="76"/>
    <m/>
    <s v="X"/>
    <m/>
    <n v="220"/>
    <x v="2"/>
    <x v="19"/>
    <x v="0"/>
  </r>
  <r>
    <x v="1"/>
    <s v=""/>
    <x v="5"/>
    <n v="90.5"/>
    <x v="76"/>
    <m/>
    <s v="X"/>
    <m/>
    <n v="221"/>
    <x v="2"/>
    <x v="20"/>
    <x v="0"/>
  </r>
  <r>
    <x v="1"/>
    <s v=""/>
    <x v="5"/>
    <n v="82"/>
    <x v="76"/>
    <m/>
    <s v="X"/>
    <m/>
    <n v="223"/>
    <x v="2"/>
    <x v="2"/>
    <x v="0"/>
  </r>
  <r>
    <x v="1"/>
    <s v="Comptabilisé"/>
    <x v="5"/>
    <n v="7"/>
    <x v="76"/>
    <s v="BRC 1372"/>
    <s v="X"/>
    <m/>
    <n v="224"/>
    <x v="57"/>
    <x v="2"/>
    <x v="1"/>
  </r>
  <r>
    <x v="1"/>
    <s v="Comptabilisé"/>
    <x v="5"/>
    <n v="11"/>
    <x v="76"/>
    <s v="BRC 1372"/>
    <s v="X"/>
    <m/>
    <n v="225"/>
    <x v="58"/>
    <x v="2"/>
    <x v="1"/>
  </r>
  <r>
    <x v="2"/>
    <s v="Comptabilisé"/>
    <x v="5"/>
    <n v="-8254"/>
    <x v="77"/>
    <n v="2556174"/>
    <s v="X"/>
    <s v="2024-41"/>
    <n v="226"/>
    <x v="59"/>
    <x v="23"/>
    <x v="1"/>
  </r>
  <r>
    <x v="1"/>
    <s v="Comptabilisé"/>
    <x v="5"/>
    <n v="200"/>
    <x v="77"/>
    <m/>
    <s v="X"/>
    <m/>
    <n v="240"/>
    <x v="60"/>
    <x v="18"/>
    <x v="1"/>
  </r>
  <r>
    <x v="1"/>
    <s v=""/>
    <x v="5"/>
    <n v="67"/>
    <x v="78"/>
    <m/>
    <s v="X"/>
    <m/>
    <n v="228"/>
    <x v="1"/>
    <x v="1"/>
    <x v="0"/>
  </r>
  <r>
    <x v="1"/>
    <s v=""/>
    <x v="5"/>
    <n v="9.5"/>
    <x v="78"/>
    <m/>
    <s v="X"/>
    <m/>
    <n v="229"/>
    <x v="2"/>
    <x v="19"/>
    <x v="0"/>
  </r>
  <r>
    <x v="1"/>
    <s v=""/>
    <x v="5"/>
    <n v="21"/>
    <x v="78"/>
    <m/>
    <s v="X"/>
    <m/>
    <n v="230"/>
    <x v="2"/>
    <x v="20"/>
    <x v="0"/>
  </r>
  <r>
    <x v="1"/>
    <s v=""/>
    <x v="5"/>
    <n v="42"/>
    <x v="78"/>
    <m/>
    <s v="X"/>
    <m/>
    <n v="231"/>
    <x v="2"/>
    <x v="2"/>
    <x v="0"/>
  </r>
  <r>
    <x v="1"/>
    <s v="Comptabilisé"/>
    <x v="5"/>
    <n v="15"/>
    <x v="78"/>
    <s v="BRC 1372"/>
    <s v="X"/>
    <m/>
    <n v="232"/>
    <x v="43"/>
    <x v="2"/>
    <x v="1"/>
  </r>
  <r>
    <x v="1"/>
    <s v="Comptabilisé"/>
    <x v="5"/>
    <n v="13"/>
    <x v="78"/>
    <s v="BRC 1372"/>
    <s v="X"/>
    <m/>
    <n v="233"/>
    <x v="61"/>
    <x v="2"/>
    <x v="1"/>
  </r>
  <r>
    <x v="2"/>
    <s v="Comptabilisé"/>
    <x v="5"/>
    <n v="-647.86"/>
    <x v="79"/>
    <n v="25556175"/>
    <s v="X"/>
    <s v="2024-43"/>
    <n v="241"/>
    <x v="62"/>
    <x v="6"/>
    <x v="1"/>
  </r>
  <r>
    <x v="2"/>
    <s v="Comptabilisé"/>
    <x v="5"/>
    <n v="-5.99"/>
    <x v="80"/>
    <m/>
    <s v="X"/>
    <m/>
    <n v="236"/>
    <x v="9"/>
    <x v="8"/>
    <x v="1"/>
  </r>
  <r>
    <x v="2"/>
    <s v="Comptabilisé"/>
    <x v="5"/>
    <n v="-4.33"/>
    <x v="80"/>
    <m/>
    <s v="X"/>
    <m/>
    <n v="237"/>
    <x v="14"/>
    <x v="11"/>
    <x v="1"/>
  </r>
  <r>
    <x v="1"/>
    <s v="Comptabilisé"/>
    <x v="5"/>
    <n v="100"/>
    <x v="81"/>
    <s v="BRC 1372"/>
    <s v="X"/>
    <m/>
    <n v="242"/>
    <x v="63"/>
    <x v="3"/>
    <x v="1"/>
  </r>
  <r>
    <x v="1"/>
    <s v=""/>
    <x v="5"/>
    <n v="49.5"/>
    <x v="81"/>
    <m/>
    <s v="X"/>
    <m/>
    <n v="243"/>
    <x v="1"/>
    <x v="1"/>
    <x v="0"/>
  </r>
  <r>
    <x v="1"/>
    <s v=""/>
    <x v="5"/>
    <n v="18"/>
    <x v="81"/>
    <m/>
    <s v="X"/>
    <m/>
    <n v="244"/>
    <x v="2"/>
    <x v="19"/>
    <x v="0"/>
  </r>
  <r>
    <x v="1"/>
    <s v=""/>
    <x v="5"/>
    <n v="63"/>
    <x v="81"/>
    <m/>
    <s v="X"/>
    <m/>
    <n v="245"/>
    <x v="2"/>
    <x v="20"/>
    <x v="0"/>
  </r>
  <r>
    <x v="1"/>
    <s v=""/>
    <x v="5"/>
    <n v="37.6"/>
    <x v="81"/>
    <m/>
    <s v="X"/>
    <m/>
    <n v="246"/>
    <x v="2"/>
    <x v="2"/>
    <x v="0"/>
  </r>
  <r>
    <x v="1"/>
    <s v="Comptabilisé"/>
    <x v="5"/>
    <n v="14"/>
    <x v="81"/>
    <s v="BRC 1372"/>
    <s v="X"/>
    <m/>
    <n v="247"/>
    <x v="64"/>
    <x v="2"/>
    <x v="1"/>
  </r>
  <r>
    <x v="1"/>
    <s v="Comptabilisé"/>
    <x v="5"/>
    <n v="9"/>
    <x v="81"/>
    <s v="BRC 1372"/>
    <s v="X"/>
    <m/>
    <n v="248"/>
    <x v="65"/>
    <x v="2"/>
    <x v="1"/>
  </r>
  <r>
    <x v="1"/>
    <s v="Comptabilisé"/>
    <x v="5"/>
    <n v="159.6"/>
    <x v="82"/>
    <m/>
    <s v="X"/>
    <m/>
    <n v="257"/>
    <x v="66"/>
    <x v="12"/>
    <x v="1"/>
  </r>
  <r>
    <x v="1"/>
    <s v=""/>
    <x v="5"/>
    <n v="51.5"/>
    <x v="83"/>
    <m/>
    <s v="X"/>
    <m/>
    <n v="249"/>
    <x v="1"/>
    <x v="1"/>
    <x v="0"/>
  </r>
  <r>
    <x v="1"/>
    <s v=""/>
    <x v="5"/>
    <n v="7"/>
    <x v="83"/>
    <m/>
    <s v="X"/>
    <m/>
    <n v="250"/>
    <x v="2"/>
    <x v="19"/>
    <x v="0"/>
  </r>
  <r>
    <x v="1"/>
    <s v=""/>
    <x v="5"/>
    <n v="61"/>
    <x v="83"/>
    <m/>
    <s v="X"/>
    <m/>
    <n v="251"/>
    <x v="2"/>
    <x v="2"/>
    <x v="0"/>
  </r>
  <r>
    <x v="1"/>
    <s v="Comptabilisé"/>
    <x v="5"/>
    <n v="11"/>
    <x v="83"/>
    <s v="BRC 1372"/>
    <s v="X"/>
    <m/>
    <n v="252"/>
    <x v="61"/>
    <x v="2"/>
    <x v="1"/>
  </r>
  <r>
    <x v="2"/>
    <s v=""/>
    <x v="6"/>
    <n v="-850"/>
    <x v="84"/>
    <m/>
    <s v="X"/>
    <m/>
    <n v="253"/>
    <x v="11"/>
    <x v="9"/>
    <x v="0"/>
  </r>
  <r>
    <x v="1"/>
    <s v="Comptabilisé"/>
    <x v="6"/>
    <n v="850"/>
    <x v="84"/>
    <m/>
    <s v="X"/>
    <m/>
    <n v="254"/>
    <x v="11"/>
    <x v="9"/>
    <x v="1"/>
  </r>
  <r>
    <x v="2"/>
    <s v=""/>
    <x v="6"/>
    <n v="-55.42"/>
    <x v="84"/>
    <m/>
    <s v="X"/>
    <m/>
    <n v="255"/>
    <x v="12"/>
    <x v="10"/>
    <x v="0"/>
  </r>
  <r>
    <x v="1"/>
    <s v="Comptabilisé"/>
    <x v="6"/>
    <n v="55.42"/>
    <x v="84"/>
    <m/>
    <s v="X"/>
    <m/>
    <n v="256"/>
    <x v="12"/>
    <x v="10"/>
    <x v="1"/>
  </r>
  <r>
    <x v="2"/>
    <s v="Comptabilisé"/>
    <x v="6"/>
    <n v="-1.49"/>
    <x v="84"/>
    <m/>
    <s v="X"/>
    <m/>
    <n v="258"/>
    <x v="67"/>
    <x v="21"/>
    <x v="1"/>
  </r>
  <r>
    <x v="2"/>
    <s v="Comptabilisé"/>
    <x v="6"/>
    <n v="-4.33"/>
    <x v="84"/>
    <m/>
    <s v="X"/>
    <m/>
    <n v="259"/>
    <x v="14"/>
    <x v="11"/>
    <x v="1"/>
  </r>
  <r>
    <x v="2"/>
    <s v="Comptabilisé"/>
    <x v="6"/>
    <n v="-5.99"/>
    <x v="84"/>
    <m/>
    <s v="X"/>
    <m/>
    <n v="260"/>
    <x v="9"/>
    <x v="8"/>
    <x v="1"/>
  </r>
  <r>
    <x v="1"/>
    <s v=""/>
    <x v="6"/>
    <n v="40"/>
    <x v="85"/>
    <m/>
    <s v="X"/>
    <m/>
    <n v="261"/>
    <x v="1"/>
    <x v="1"/>
    <x v="0"/>
  </r>
  <r>
    <x v="1"/>
    <s v=""/>
    <x v="6"/>
    <n v="20"/>
    <x v="85"/>
    <m/>
    <s v="X"/>
    <m/>
    <n v="262"/>
    <x v="2"/>
    <x v="19"/>
    <x v="0"/>
  </r>
  <r>
    <x v="1"/>
    <s v=""/>
    <x v="6"/>
    <n v="82.5"/>
    <x v="85"/>
    <m/>
    <s v="X"/>
    <m/>
    <n v="263"/>
    <x v="2"/>
    <x v="20"/>
    <x v="0"/>
  </r>
  <r>
    <x v="1"/>
    <s v=""/>
    <x v="6"/>
    <n v="47"/>
    <x v="85"/>
    <m/>
    <s v="X"/>
    <m/>
    <n v="264"/>
    <x v="2"/>
    <x v="2"/>
    <x v="0"/>
  </r>
  <r>
    <x v="2"/>
    <s v="Comptabilisé"/>
    <x v="6"/>
    <n v="-100"/>
    <x v="85"/>
    <n v="2464184"/>
    <s v="X"/>
    <s v="2024-45"/>
    <n v="277"/>
    <x v="68"/>
    <x v="4"/>
    <x v="1"/>
  </r>
  <r>
    <x v="2"/>
    <s v="Comptabilisé"/>
    <x v="6"/>
    <n v="-142"/>
    <x v="85"/>
    <n v="2464183"/>
    <s v="X"/>
    <s v="2024-46"/>
    <n v="278"/>
    <x v="69"/>
    <x v="4"/>
    <x v="1"/>
  </r>
  <r>
    <x v="2"/>
    <s v="Comptabilisé"/>
    <x v="6"/>
    <n v="-2.5499999999999998"/>
    <x v="86"/>
    <m/>
    <s v="X"/>
    <m/>
    <n v="265"/>
    <x v="70"/>
    <x v="11"/>
    <x v="1"/>
  </r>
  <r>
    <x v="1"/>
    <s v="Comptabilisé"/>
    <x v="6"/>
    <n v="150"/>
    <x v="87"/>
    <m/>
    <s v="X"/>
    <m/>
    <n v="274"/>
    <x v="71"/>
    <x v="18"/>
    <x v="1"/>
  </r>
  <r>
    <x v="1"/>
    <s v=""/>
    <x v="6"/>
    <n v="46"/>
    <x v="88"/>
    <m/>
    <s v="X"/>
    <m/>
    <n v="266"/>
    <x v="1"/>
    <x v="1"/>
    <x v="0"/>
  </r>
  <r>
    <x v="1"/>
    <s v=""/>
    <x v="6"/>
    <n v="26"/>
    <x v="88"/>
    <m/>
    <s v="X"/>
    <m/>
    <n v="267"/>
    <x v="2"/>
    <x v="19"/>
    <x v="0"/>
  </r>
  <r>
    <x v="1"/>
    <s v=""/>
    <x v="6"/>
    <n v="55.5"/>
    <x v="88"/>
    <m/>
    <s v="X"/>
    <m/>
    <n v="268"/>
    <x v="2"/>
    <x v="20"/>
    <x v="0"/>
  </r>
  <r>
    <x v="1"/>
    <s v=""/>
    <x v="6"/>
    <n v="51"/>
    <x v="88"/>
    <m/>
    <s v="X"/>
    <m/>
    <n v="269"/>
    <x v="2"/>
    <x v="2"/>
    <x v="0"/>
  </r>
  <r>
    <x v="1"/>
    <s v="Comptabilisé"/>
    <x v="7"/>
    <n v="400"/>
    <x v="89"/>
    <m/>
    <s v="X"/>
    <m/>
    <n v="275"/>
    <x v="72"/>
    <x v="18"/>
    <x v="1"/>
  </r>
  <r>
    <x v="2"/>
    <s v="Comptabilisé"/>
    <x v="7"/>
    <n v="-641.39"/>
    <x v="90"/>
    <n v="2464185"/>
    <s v="X"/>
    <s v="2024-44"/>
    <n v="276"/>
    <x v="73"/>
    <x v="6"/>
    <x v="1"/>
  </r>
  <r>
    <x v="1"/>
    <s v=""/>
    <x v="7"/>
    <n v="20.5"/>
    <x v="91"/>
    <m/>
    <s v="X"/>
    <m/>
    <n v="270"/>
    <x v="2"/>
    <x v="19"/>
    <x v="0"/>
  </r>
  <r>
    <x v="1"/>
    <s v=""/>
    <x v="7"/>
    <n v="53"/>
    <x v="91"/>
    <m/>
    <s v="X"/>
    <m/>
    <n v="271"/>
    <x v="2"/>
    <x v="20"/>
    <x v="0"/>
  </r>
  <r>
    <x v="1"/>
    <s v=""/>
    <x v="7"/>
    <n v="5"/>
    <x v="91"/>
    <m/>
    <s v="X"/>
    <m/>
    <n v="272"/>
    <x v="2"/>
    <x v="2"/>
    <x v="0"/>
  </r>
  <r>
    <x v="1"/>
    <s v="Comptabilisé"/>
    <x v="7"/>
    <n v="11"/>
    <x v="91"/>
    <s v="BRC 1373"/>
    <s v="X"/>
    <m/>
    <n v="273"/>
    <x v="74"/>
    <x v="2"/>
    <x v="1"/>
  </r>
  <r>
    <x v="2"/>
    <s v="Comptabilisé"/>
    <x v="7"/>
    <n v="-763.2"/>
    <x v="92"/>
    <n v="2556176"/>
    <s v="X"/>
    <s v="2024-47"/>
    <n v="279"/>
    <x v="75"/>
    <x v="6"/>
    <x v="1"/>
  </r>
  <r>
    <x v="2"/>
    <s v="Comptabilisé"/>
    <x v="7"/>
    <n v="-5.99"/>
    <x v="93"/>
    <m/>
    <s v="X"/>
    <s v="2024-48"/>
    <n v="280"/>
    <x v="9"/>
    <x v="8"/>
    <x v="1"/>
  </r>
  <r>
    <x v="2"/>
    <s v="Comptabilisé"/>
    <x v="7"/>
    <n v="-4.33"/>
    <x v="92"/>
    <m/>
    <s v="X"/>
    <s v="2024-48"/>
    <n v="281"/>
    <x v="14"/>
    <x v="11"/>
    <x v="1"/>
  </r>
  <r>
    <x v="2"/>
    <s v="Comptabilisé"/>
    <x v="7"/>
    <n v="-2.5499999999999998"/>
    <x v="92"/>
    <m/>
    <s v="X"/>
    <s v="2024-48"/>
    <n v="282"/>
    <x v="70"/>
    <x v="11"/>
    <x v="1"/>
  </r>
  <r>
    <x v="1"/>
    <s v=""/>
    <x v="7"/>
    <n v="78"/>
    <x v="92"/>
    <m/>
    <s v="X"/>
    <m/>
    <n v="289"/>
    <x v="1"/>
    <x v="1"/>
    <x v="0"/>
  </r>
  <r>
    <x v="1"/>
    <s v=""/>
    <x v="7"/>
    <n v="21.5"/>
    <x v="92"/>
    <m/>
    <s v="X"/>
    <m/>
    <n v="290"/>
    <x v="2"/>
    <x v="19"/>
    <x v="0"/>
  </r>
  <r>
    <x v="1"/>
    <s v=""/>
    <x v="7"/>
    <n v="44.5"/>
    <x v="92"/>
    <m/>
    <s v="X"/>
    <m/>
    <n v="291"/>
    <x v="2"/>
    <x v="20"/>
    <x v="0"/>
  </r>
  <r>
    <x v="1"/>
    <s v=""/>
    <x v="7"/>
    <n v="48"/>
    <x v="92"/>
    <m/>
    <s v="X"/>
    <m/>
    <n v="292"/>
    <x v="2"/>
    <x v="2"/>
    <x v="0"/>
  </r>
  <r>
    <x v="2"/>
    <s v="Comptabilisé"/>
    <x v="7"/>
    <n v="-100"/>
    <x v="94"/>
    <n v="2464186"/>
    <s v="X"/>
    <s v="2024-49"/>
    <n v="283"/>
    <x v="76"/>
    <x v="24"/>
    <x v="1"/>
  </r>
  <r>
    <x v="2"/>
    <s v="Comptabilisé"/>
    <x v="7"/>
    <n v="-100"/>
    <x v="95"/>
    <n v="2556177"/>
    <s v="X"/>
    <s v="2024-50"/>
    <n v="284"/>
    <x v="77"/>
    <x v="4"/>
    <x v="1"/>
  </r>
  <r>
    <x v="1"/>
    <s v=""/>
    <x v="7"/>
    <n v="87"/>
    <x v="96"/>
    <m/>
    <s v="X"/>
    <m/>
    <n v="285"/>
    <x v="1"/>
    <x v="1"/>
    <x v="0"/>
  </r>
  <r>
    <x v="1"/>
    <s v=""/>
    <x v="7"/>
    <n v="31"/>
    <x v="96"/>
    <m/>
    <s v="X"/>
    <m/>
    <n v="286"/>
    <x v="2"/>
    <x v="19"/>
    <x v="0"/>
  </r>
  <r>
    <x v="1"/>
    <s v=""/>
    <x v="7"/>
    <n v="67"/>
    <x v="96"/>
    <m/>
    <s v="X"/>
    <m/>
    <n v="287"/>
    <x v="2"/>
    <x v="20"/>
    <x v="0"/>
  </r>
  <r>
    <x v="1"/>
    <s v=""/>
    <x v="7"/>
    <n v="70"/>
    <x v="96"/>
    <m/>
    <s v="X"/>
    <m/>
    <n v="288"/>
    <x v="2"/>
    <x v="2"/>
    <x v="0"/>
  </r>
  <r>
    <x v="2"/>
    <s v="Comptabilisé"/>
    <x v="7"/>
    <n v="-100"/>
    <x v="97"/>
    <n v="2556178"/>
    <s v="X"/>
    <s v="2024-51"/>
    <n v="293"/>
    <x v="78"/>
    <x v="4"/>
    <x v="1"/>
  </r>
  <r>
    <x v="2"/>
    <s v=""/>
    <x v="7"/>
    <n v="-93.5"/>
    <x v="97"/>
    <m/>
    <s v="X"/>
    <m/>
    <n v="294"/>
    <x v="12"/>
    <x v="10"/>
    <x v="0"/>
  </r>
  <r>
    <x v="1"/>
    <s v="Comptabilisé"/>
    <x v="7"/>
    <n v="93.5"/>
    <x v="97"/>
    <m/>
    <s v="X"/>
    <m/>
    <n v="295"/>
    <x v="12"/>
    <x v="10"/>
    <x v="1"/>
  </r>
  <r>
    <x v="2"/>
    <s v=""/>
    <x v="7"/>
    <n v="-800"/>
    <x v="97"/>
    <m/>
    <s v="X"/>
    <m/>
    <n v="296"/>
    <x v="11"/>
    <x v="9"/>
    <x v="0"/>
  </r>
  <r>
    <x v="1"/>
    <s v="Comptabilisé"/>
    <x v="7"/>
    <n v="800"/>
    <x v="97"/>
    <m/>
    <s v="X"/>
    <m/>
    <n v="297"/>
    <x v="11"/>
    <x v="9"/>
    <x v="1"/>
  </r>
  <r>
    <x v="1"/>
    <s v=""/>
    <x v="8"/>
    <n v="66"/>
    <x v="98"/>
    <m/>
    <s v="X"/>
    <m/>
    <n v="298"/>
    <x v="1"/>
    <x v="1"/>
    <x v="0"/>
  </r>
  <r>
    <x v="1"/>
    <s v=""/>
    <x v="8"/>
    <n v="124"/>
    <x v="98"/>
    <m/>
    <s v="X"/>
    <m/>
    <n v="299"/>
    <x v="2"/>
    <x v="19"/>
    <x v="0"/>
  </r>
  <r>
    <x v="1"/>
    <s v=""/>
    <x v="8"/>
    <n v="70"/>
    <x v="98"/>
    <m/>
    <s v="X"/>
    <m/>
    <n v="300"/>
    <x v="2"/>
    <x v="20"/>
    <x v="0"/>
  </r>
  <r>
    <x v="1"/>
    <s v=""/>
    <x v="8"/>
    <n v="72"/>
    <x v="98"/>
    <m/>
    <s v="X"/>
    <m/>
    <n v="301"/>
    <x v="2"/>
    <x v="2"/>
    <x v="0"/>
  </r>
  <r>
    <x v="1"/>
    <s v="Comptabilisé"/>
    <x v="8"/>
    <n v="80"/>
    <x v="98"/>
    <m/>
    <s v="X"/>
    <m/>
    <n v="302"/>
    <x v="79"/>
    <x v="2"/>
    <x v="1"/>
  </r>
  <r>
    <x v="1"/>
    <s v="Comptabilisé"/>
    <x v="8"/>
    <n v="10"/>
    <x v="98"/>
    <m/>
    <s v="X"/>
    <m/>
    <n v="303"/>
    <x v="80"/>
    <x v="2"/>
    <x v="1"/>
  </r>
  <r>
    <x v="1"/>
    <s v="Comptabilisé"/>
    <x v="8"/>
    <n v="14"/>
    <x v="98"/>
    <m/>
    <s v="X"/>
    <m/>
    <n v="304"/>
    <x v="81"/>
    <x v="2"/>
    <x v="1"/>
  </r>
  <r>
    <x v="1"/>
    <s v="Comptabilisé"/>
    <x v="8"/>
    <n v="61.5"/>
    <x v="98"/>
    <m/>
    <s v="X"/>
    <m/>
    <n v="305"/>
    <x v="82"/>
    <x v="2"/>
    <x v="1"/>
  </r>
  <r>
    <x v="1"/>
    <s v="Comptabilisé"/>
    <x v="8"/>
    <n v="12"/>
    <x v="98"/>
    <m/>
    <s v="X"/>
    <m/>
    <n v="306"/>
    <x v="74"/>
    <x v="2"/>
    <x v="1"/>
  </r>
  <r>
    <x v="1"/>
    <s v=""/>
    <x v="8"/>
    <n v="40"/>
    <x v="99"/>
    <m/>
    <s v="X"/>
    <m/>
    <n v="307"/>
    <x v="1"/>
    <x v="1"/>
    <x v="0"/>
  </r>
  <r>
    <x v="1"/>
    <s v=""/>
    <x v="8"/>
    <n v="50.5"/>
    <x v="99"/>
    <m/>
    <s v="X"/>
    <m/>
    <n v="308"/>
    <x v="2"/>
    <x v="19"/>
    <x v="0"/>
  </r>
  <r>
    <x v="1"/>
    <s v=""/>
    <x v="8"/>
    <n v="61"/>
    <x v="99"/>
    <m/>
    <s v="X"/>
    <m/>
    <n v="309"/>
    <x v="2"/>
    <x v="20"/>
    <x v="0"/>
  </r>
  <r>
    <x v="1"/>
    <s v=""/>
    <x v="8"/>
    <n v="58"/>
    <x v="99"/>
    <m/>
    <s v="X"/>
    <m/>
    <n v="310"/>
    <x v="2"/>
    <x v="2"/>
    <x v="0"/>
  </r>
  <r>
    <x v="1"/>
    <s v="Comptabilisé"/>
    <x v="8"/>
    <n v="7.5"/>
    <x v="99"/>
    <m/>
    <s v="X"/>
    <m/>
    <n v="311"/>
    <x v="83"/>
    <x v="2"/>
    <x v="1"/>
  </r>
  <r>
    <x v="1"/>
    <s v="Comptabilisé"/>
    <x v="8"/>
    <n v="12"/>
    <x v="99"/>
    <m/>
    <s v="X"/>
    <m/>
    <n v="312"/>
    <x v="84"/>
    <x v="2"/>
    <x v="1"/>
  </r>
  <r>
    <x v="1"/>
    <s v="Comptabilisé"/>
    <x v="8"/>
    <n v="35"/>
    <x v="99"/>
    <m/>
    <s v="X"/>
    <m/>
    <n v="313"/>
    <x v="85"/>
    <x v="2"/>
    <x v="1"/>
  </r>
  <r>
    <x v="2"/>
    <s v="Comptabilisé"/>
    <x v="8"/>
    <n v="-664.41"/>
    <x v="100"/>
    <n v="2556179"/>
    <s v="X"/>
    <s v="2024-52"/>
    <n v="314"/>
    <x v="86"/>
    <x v="6"/>
    <x v="1"/>
  </r>
  <r>
    <x v="2"/>
    <s v="Comptabilisé"/>
    <x v="8"/>
    <n v="-150"/>
    <x v="100"/>
    <n v="2556180"/>
    <s v="X"/>
    <s v="2024-53"/>
    <n v="315"/>
    <x v="87"/>
    <x v="5"/>
    <x v="1"/>
  </r>
  <r>
    <x v="1"/>
    <s v=""/>
    <x v="8"/>
    <n v="45"/>
    <x v="101"/>
    <m/>
    <s v="X"/>
    <m/>
    <n v="316"/>
    <x v="1"/>
    <x v="1"/>
    <x v="0"/>
  </r>
  <r>
    <x v="1"/>
    <s v=""/>
    <x v="8"/>
    <n v="52.5"/>
    <x v="101"/>
    <m/>
    <s v="X"/>
    <m/>
    <n v="317"/>
    <x v="2"/>
    <x v="19"/>
    <x v="0"/>
  </r>
  <r>
    <x v="1"/>
    <s v=""/>
    <x v="8"/>
    <n v="11"/>
    <x v="101"/>
    <m/>
    <s v="X"/>
    <m/>
    <n v="318"/>
    <x v="2"/>
    <x v="20"/>
    <x v="0"/>
  </r>
  <r>
    <x v="1"/>
    <s v=""/>
    <x v="8"/>
    <n v="38"/>
    <x v="101"/>
    <m/>
    <s v="X"/>
    <m/>
    <n v="319"/>
    <x v="2"/>
    <x v="2"/>
    <x v="0"/>
  </r>
  <r>
    <x v="1"/>
    <s v="Comptabilisé"/>
    <x v="8"/>
    <n v="5"/>
    <x v="101"/>
    <m/>
    <s v="X"/>
    <m/>
    <n v="320"/>
    <x v="74"/>
    <x v="2"/>
    <x v="1"/>
  </r>
  <r>
    <x v="1"/>
    <s v=""/>
    <x v="8"/>
    <n v="111"/>
    <x v="102"/>
    <m/>
    <s v="X"/>
    <m/>
    <n v="321"/>
    <x v="1"/>
    <x v="1"/>
    <x v="0"/>
  </r>
  <r>
    <x v="1"/>
    <s v=""/>
    <x v="8"/>
    <n v="79.5"/>
    <x v="102"/>
    <m/>
    <s v="X"/>
    <m/>
    <n v="322"/>
    <x v="2"/>
    <x v="19"/>
    <x v="0"/>
  </r>
  <r>
    <x v="1"/>
    <s v=""/>
    <x v="8"/>
    <n v="28"/>
    <x v="102"/>
    <m/>
    <s v="X"/>
    <m/>
    <n v="323"/>
    <x v="2"/>
    <x v="20"/>
    <x v="0"/>
  </r>
  <r>
    <x v="1"/>
    <s v=""/>
    <x v="8"/>
    <n v="89"/>
    <x v="102"/>
    <m/>
    <s v="X"/>
    <m/>
    <n v="324"/>
    <x v="2"/>
    <x v="2"/>
    <x v="0"/>
  </r>
  <r>
    <x v="1"/>
    <s v="Comptabilisé"/>
    <x v="8"/>
    <n v="15.5"/>
    <x v="102"/>
    <m/>
    <s v="X"/>
    <m/>
    <n v="325"/>
    <x v="88"/>
    <x v="2"/>
    <x v="1"/>
  </r>
  <r>
    <x v="1"/>
    <s v="Comptabilisé"/>
    <x v="8"/>
    <n v="100"/>
    <x v="103"/>
    <m/>
    <s v="X"/>
    <m/>
    <n v="327"/>
    <x v="89"/>
    <x v="18"/>
    <x v="1"/>
  </r>
  <r>
    <x v="2"/>
    <s v="Comptabilisé"/>
    <x v="9"/>
    <n v="-365.3"/>
    <x v="104"/>
    <m/>
    <s v="X"/>
    <m/>
    <n v="328"/>
    <x v="90"/>
    <x v="21"/>
    <x v="1"/>
  </r>
  <r>
    <x v="1"/>
    <s v=""/>
    <x v="9"/>
    <n v="177.07"/>
    <x v="104"/>
    <m/>
    <s v="X"/>
    <m/>
    <n v="329"/>
    <x v="91"/>
    <x v="21"/>
    <x v="0"/>
  </r>
  <r>
    <x v="1"/>
    <s v=""/>
    <x v="9"/>
    <n v="47"/>
    <x v="105"/>
    <m/>
    <s v="X"/>
    <m/>
    <n v="330"/>
    <x v="1"/>
    <x v="1"/>
    <x v="0"/>
  </r>
  <r>
    <x v="1"/>
    <s v=""/>
    <x v="9"/>
    <n v="15.5"/>
    <x v="105"/>
    <m/>
    <s v="X"/>
    <m/>
    <n v="331"/>
    <x v="2"/>
    <x v="19"/>
    <x v="0"/>
  </r>
  <r>
    <x v="1"/>
    <s v=""/>
    <x v="9"/>
    <n v="18"/>
    <x v="105"/>
    <m/>
    <s v="X"/>
    <m/>
    <n v="332"/>
    <x v="2"/>
    <x v="20"/>
    <x v="0"/>
  </r>
  <r>
    <x v="1"/>
    <s v=""/>
    <x v="9"/>
    <n v="11.5"/>
    <x v="105"/>
    <m/>
    <s v="X"/>
    <m/>
    <n v="333"/>
    <x v="2"/>
    <x v="2"/>
    <x v="0"/>
  </r>
  <r>
    <x v="1"/>
    <s v=""/>
    <x v="9"/>
    <n v="66.099999999999994"/>
    <x v="105"/>
    <m/>
    <s v="X"/>
    <m/>
    <n v="334"/>
    <x v="92"/>
    <x v="3"/>
    <x v="0"/>
  </r>
  <r>
    <x v="1"/>
    <s v=""/>
    <x v="9"/>
    <n v="88"/>
    <x v="106"/>
    <m/>
    <s v="X"/>
    <m/>
    <n v="335"/>
    <x v="1"/>
    <x v="1"/>
    <x v="0"/>
  </r>
  <r>
    <x v="1"/>
    <s v=""/>
    <x v="9"/>
    <n v="50"/>
    <x v="106"/>
    <m/>
    <s v="X"/>
    <m/>
    <n v="336"/>
    <x v="2"/>
    <x v="19"/>
    <x v="0"/>
  </r>
  <r>
    <x v="1"/>
    <s v=""/>
    <x v="9"/>
    <n v="13"/>
    <x v="106"/>
    <m/>
    <s v="X"/>
    <m/>
    <n v="337"/>
    <x v="2"/>
    <x v="20"/>
    <x v="0"/>
  </r>
  <r>
    <x v="1"/>
    <s v=""/>
    <x v="9"/>
    <n v="58.5"/>
    <x v="106"/>
    <m/>
    <s v="X"/>
    <m/>
    <n v="338"/>
    <x v="2"/>
    <x v="2"/>
    <x v="0"/>
  </r>
  <r>
    <x v="1"/>
    <s v=""/>
    <x v="9"/>
    <n v="108"/>
    <x v="107"/>
    <m/>
    <s v="X"/>
    <m/>
    <n v="339"/>
    <x v="1"/>
    <x v="1"/>
    <x v="0"/>
  </r>
  <r>
    <x v="1"/>
    <s v=""/>
    <x v="9"/>
    <n v="55.3"/>
    <x v="107"/>
    <m/>
    <s v="X"/>
    <m/>
    <n v="340"/>
    <x v="2"/>
    <x v="19"/>
    <x v="0"/>
  </r>
  <r>
    <x v="1"/>
    <s v=""/>
    <x v="9"/>
    <n v="73"/>
    <x v="107"/>
    <m/>
    <s v="X"/>
    <m/>
    <n v="341"/>
    <x v="2"/>
    <x v="2"/>
    <x v="0"/>
  </r>
  <r>
    <x v="2"/>
    <s v="Non Comptabilisé"/>
    <x v="8"/>
    <n v="-93"/>
    <x v="108"/>
    <n v="2556181"/>
    <m/>
    <s v="2024-54"/>
    <n v="342"/>
    <x v="93"/>
    <x v="5"/>
    <x v="1"/>
  </r>
  <r>
    <x v="2"/>
    <s v="Comptabilisé"/>
    <x v="9"/>
    <n v="-4.33"/>
    <x v="105"/>
    <m/>
    <s v="X"/>
    <m/>
    <n v="343"/>
    <x v="94"/>
    <x v="11"/>
    <x v="1"/>
  </r>
  <r>
    <x v="2"/>
    <s v="Comptabilisé"/>
    <x v="9"/>
    <n v="-2.5499999999999998"/>
    <x v="105"/>
    <m/>
    <s v="X"/>
    <m/>
    <n v="344"/>
    <x v="95"/>
    <x v="11"/>
    <x v="1"/>
  </r>
  <r>
    <x v="2"/>
    <s v="Comptabilisé"/>
    <x v="9"/>
    <n v="-5.99"/>
    <x v="105"/>
    <m/>
    <s v="X"/>
    <m/>
    <n v="345"/>
    <x v="96"/>
    <x v="8"/>
    <x v="1"/>
  </r>
  <r>
    <x v="2"/>
    <s v="Non Comptabilisé"/>
    <x v="9"/>
    <n v="-4.33"/>
    <x v="105"/>
    <m/>
    <m/>
    <m/>
    <n v="346"/>
    <x v="97"/>
    <x v="11"/>
    <x v="1"/>
  </r>
  <r>
    <x v="2"/>
    <s v="Non Comptabilisé"/>
    <x v="9"/>
    <n v="-2.5499999999999998"/>
    <x v="105"/>
    <m/>
    <m/>
    <m/>
    <n v="347"/>
    <x v="98"/>
    <x v="11"/>
    <x v="1"/>
  </r>
  <r>
    <x v="2"/>
    <s v="Non Comptabilisé"/>
    <x v="9"/>
    <n v="-5.99"/>
    <x v="105"/>
    <m/>
    <m/>
    <m/>
    <n v="348"/>
    <x v="99"/>
    <x v="8"/>
    <x v="1"/>
  </r>
  <r>
    <x v="2"/>
    <s v="Non Comptabilisé"/>
    <x v="9"/>
    <n v="-648.49"/>
    <x v="109"/>
    <n v="2556182"/>
    <m/>
    <s v="2024-55"/>
    <n v="349"/>
    <x v="100"/>
    <x v="6"/>
    <x v="1"/>
  </r>
  <r>
    <x v="1"/>
    <s v=""/>
    <x v="9"/>
    <n v="110"/>
    <x v="109"/>
    <m/>
    <s v="X"/>
    <m/>
    <n v="350"/>
    <x v="101"/>
    <x v="21"/>
    <x v="0"/>
  </r>
  <r>
    <x v="1"/>
    <s v="Non Comptabilisé"/>
    <x v="9"/>
    <n v="27"/>
    <x v="109"/>
    <m/>
    <m/>
    <m/>
    <n v="351"/>
    <x v="102"/>
    <x v="2"/>
    <x v="1"/>
  </r>
  <r>
    <x v="1"/>
    <s v="Non Comptabilisé"/>
    <x v="9"/>
    <n v="6.5"/>
    <x v="109"/>
    <m/>
    <m/>
    <m/>
    <n v="352"/>
    <x v="83"/>
    <x v="2"/>
    <x v="1"/>
  </r>
  <r>
    <x v="1"/>
    <s v="Non Comptabilisé"/>
    <x v="9"/>
    <n v="20"/>
    <x v="109"/>
    <m/>
    <m/>
    <m/>
    <n v="353"/>
    <x v="74"/>
    <x v="2"/>
    <x v="1"/>
  </r>
  <r>
    <x v="1"/>
    <s v="Non Comptabilisé"/>
    <x v="9"/>
    <n v="10"/>
    <x v="109"/>
    <m/>
    <m/>
    <m/>
    <n v="354"/>
    <x v="74"/>
    <x v="2"/>
    <x v="1"/>
  </r>
  <r>
    <x v="1"/>
    <s v="Non Comptabilisé"/>
    <x v="9"/>
    <n v="21"/>
    <x v="109"/>
    <m/>
    <m/>
    <m/>
    <n v="355"/>
    <x v="103"/>
    <x v="2"/>
    <x v="1"/>
  </r>
  <r>
    <x v="2"/>
    <s v=""/>
    <x v="9"/>
    <n v="-885"/>
    <x v="104"/>
    <m/>
    <s v="X"/>
    <m/>
    <n v="356"/>
    <x v="11"/>
    <x v="9"/>
    <x v="0"/>
  </r>
  <r>
    <x v="1"/>
    <s v="Comptabilisé"/>
    <x v="9"/>
    <n v="885"/>
    <x v="104"/>
    <m/>
    <s v="X"/>
    <m/>
    <n v="357"/>
    <x v="11"/>
    <x v="9"/>
    <x v="1"/>
  </r>
  <r>
    <x v="2"/>
    <s v=""/>
    <x v="9"/>
    <n v="-110.5"/>
    <x v="104"/>
    <m/>
    <s v="X"/>
    <m/>
    <n v="358"/>
    <x v="12"/>
    <x v="10"/>
    <x v="0"/>
  </r>
  <r>
    <x v="1"/>
    <s v="Comptabilisé"/>
    <x v="9"/>
    <n v="110.5"/>
    <x v="104"/>
    <m/>
    <s v="X"/>
    <m/>
    <n v="359"/>
    <x v="12"/>
    <x v="10"/>
    <x v="1"/>
  </r>
  <r>
    <x v="1"/>
    <s v="Non Comptabilisé"/>
    <x v="9"/>
    <n v="80"/>
    <x v="110"/>
    <m/>
    <m/>
    <m/>
    <n v="360"/>
    <x v="104"/>
    <x v="3"/>
    <x v="1"/>
  </r>
  <r>
    <x v="1"/>
    <s v="Comptabilisé"/>
    <x v="8"/>
    <n v="100"/>
    <x v="111"/>
    <m/>
    <s v="X"/>
    <m/>
    <n v="361"/>
    <x v="105"/>
    <x v="18"/>
    <x v="1"/>
  </r>
  <r>
    <x v="2"/>
    <s v="Non Comptabilisé"/>
    <x v="9"/>
    <n v="-27.35"/>
    <x v="112"/>
    <m/>
    <m/>
    <s v="2024-56"/>
    <n v="362"/>
    <x v="106"/>
    <x v="12"/>
    <x v="1"/>
  </r>
  <r>
    <x v="1"/>
    <s v=""/>
    <x v="9"/>
    <n v="53.5"/>
    <x v="113"/>
    <m/>
    <s v="X"/>
    <m/>
    <n v="363"/>
    <x v="1"/>
    <x v="1"/>
    <x v="0"/>
  </r>
  <r>
    <x v="1"/>
    <s v=""/>
    <x v="9"/>
    <n v="36.5"/>
    <x v="113"/>
    <m/>
    <s v="X"/>
    <m/>
    <n v="364"/>
    <x v="2"/>
    <x v="19"/>
    <x v="0"/>
  </r>
  <r>
    <x v="1"/>
    <s v=""/>
    <x v="9"/>
    <n v="26.5"/>
    <x v="113"/>
    <m/>
    <s v="X"/>
    <m/>
    <n v="365"/>
    <x v="2"/>
    <x v="20"/>
    <x v="0"/>
  </r>
  <r>
    <x v="1"/>
    <s v=""/>
    <x v="9"/>
    <n v="23.4"/>
    <x v="113"/>
    <m/>
    <s v="X"/>
    <m/>
    <n v="366"/>
    <x v="2"/>
    <x v="2"/>
    <x v="0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  <r>
    <x v="3"/>
    <s v=""/>
    <x v="10"/>
    <m/>
    <x v="114"/>
    <m/>
    <m/>
    <m/>
    <m/>
    <x v="107"/>
    <x v="25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">
  <r>
    <x v="0"/>
    <s v=" initial"/>
    <n v="1"/>
    <n v="60"/>
    <d v="2024-01-01T00:00:00"/>
    <m/>
    <m/>
    <m/>
    <m/>
    <x v="0"/>
    <x v="0"/>
    <s v="Caisse"/>
  </r>
  <r>
    <x v="0"/>
    <s v=" initial"/>
    <n v="1"/>
    <n v="11358.04"/>
    <d v="2024-01-01T00:00:00"/>
    <m/>
    <n v="0"/>
    <m/>
    <m/>
    <x v="0"/>
    <x v="0"/>
    <s v="Banque"/>
  </r>
  <r>
    <x v="0"/>
    <s v=" initial"/>
    <n v="1"/>
    <n v="20857.75"/>
    <d v="2024-01-01T00:00:00"/>
    <m/>
    <m/>
    <m/>
    <m/>
    <x v="0"/>
    <x v="0"/>
    <s v="Livret"/>
  </r>
  <r>
    <x v="1"/>
    <s v=""/>
    <n v="1"/>
    <n v="51"/>
    <d v="2024-01-03T00:00:00"/>
    <m/>
    <s v="X"/>
    <m/>
    <n v="1"/>
    <x v="1"/>
    <x v="1"/>
    <s v="Caisse"/>
  </r>
  <r>
    <x v="1"/>
    <s v=""/>
    <n v="1"/>
    <n v="51"/>
    <d v="2024-01-03T00:00:00"/>
    <m/>
    <s v="X"/>
    <m/>
    <n v="2"/>
    <x v="2"/>
    <x v="2"/>
    <s v="Caisse"/>
  </r>
  <r>
    <x v="1"/>
    <s v=""/>
    <n v="1"/>
    <n v="68.5"/>
    <d v="2024-01-05T00:00:00"/>
    <m/>
    <s v="X"/>
    <m/>
    <n v="3"/>
    <x v="2"/>
    <x v="2"/>
    <s v="Caisse"/>
  </r>
  <r>
    <x v="1"/>
    <s v="Comptabilisé"/>
    <n v="1"/>
    <n v="70"/>
    <d v="2024-01-06T00:00:00"/>
    <m/>
    <s v="X"/>
    <m/>
    <n v="4"/>
    <x v="3"/>
    <x v="3"/>
    <s v="Banque"/>
  </r>
  <r>
    <x v="1"/>
    <s v=""/>
    <n v="1"/>
    <n v="105"/>
    <d v="2024-01-10T00:00:00"/>
    <m/>
    <s v="X"/>
    <m/>
    <n v="5"/>
    <x v="1"/>
    <x v="1"/>
    <s v="Caisse"/>
  </r>
  <r>
    <x v="1"/>
    <s v=""/>
    <n v="1"/>
    <n v="53"/>
    <d v="2024-01-10T00:00:00"/>
    <m/>
    <s v="X"/>
    <m/>
    <n v="6"/>
    <x v="2"/>
    <x v="2"/>
    <s v="Caisse"/>
  </r>
  <r>
    <x v="1"/>
    <s v=""/>
    <n v="1"/>
    <n v="52"/>
    <d v="2024-01-12T00:00:00"/>
    <m/>
    <s v="X"/>
    <m/>
    <n v="8"/>
    <x v="2"/>
    <x v="2"/>
    <s v="Caisse"/>
  </r>
  <r>
    <x v="1"/>
    <s v=""/>
    <n v="1"/>
    <n v="75.5"/>
    <d v="2024-01-17T00:00:00"/>
    <m/>
    <s v="X"/>
    <m/>
    <n v="9"/>
    <x v="1"/>
    <x v="1"/>
    <s v="Caisse"/>
  </r>
  <r>
    <x v="1"/>
    <s v=""/>
    <n v="1"/>
    <n v="50.5"/>
    <d v="2024-01-17T00:00:00"/>
    <m/>
    <s v="X"/>
    <m/>
    <n v="10"/>
    <x v="2"/>
    <x v="2"/>
    <s v="Caisse"/>
  </r>
  <r>
    <x v="2"/>
    <s v="Comptabilisé"/>
    <n v="1"/>
    <n v="-100"/>
    <d v="2024-01-18T00:00:00"/>
    <n v="2464174"/>
    <s v="X"/>
    <s v="2024-02"/>
    <n v="11"/>
    <x v="4"/>
    <x v="4"/>
    <s v="Banque"/>
  </r>
  <r>
    <x v="2"/>
    <s v="Comptabilisé"/>
    <n v="1"/>
    <n v="-100"/>
    <d v="2024-01-18T00:00:00"/>
    <n v="2164172"/>
    <s v="X"/>
    <s v="2024-03"/>
    <n v="12"/>
    <x v="5"/>
    <x v="5"/>
    <s v="Banque"/>
  </r>
  <r>
    <x v="2"/>
    <s v="Comptabilisé"/>
    <n v="1"/>
    <n v="-150"/>
    <d v="2024-01-18T00:00:00"/>
    <n v="2556160"/>
    <s v="X"/>
    <s v="2024-01"/>
    <n v="13"/>
    <x v="6"/>
    <x v="4"/>
    <s v="Banque"/>
  </r>
  <r>
    <x v="2"/>
    <s v="Comptabilisé"/>
    <n v="1"/>
    <n v="-746.23"/>
    <d v="2024-01-18T00:00:00"/>
    <n v="2556161"/>
    <s v="X"/>
    <s v="2024-04"/>
    <n v="14"/>
    <x v="7"/>
    <x v="6"/>
    <s v="Banque"/>
  </r>
  <r>
    <x v="1"/>
    <s v=""/>
    <n v="1"/>
    <n v="100.5"/>
    <d v="2024-01-19T00:00:00"/>
    <m/>
    <s v="X"/>
    <m/>
    <n v="15"/>
    <x v="2"/>
    <x v="2"/>
    <s v="Caisse"/>
  </r>
  <r>
    <x v="2"/>
    <s v="Comptabilisé"/>
    <n v="1"/>
    <n v="-8000"/>
    <d v="2024-01-21T00:00:00"/>
    <m/>
    <s v="X"/>
    <m/>
    <n v="16"/>
    <x v="8"/>
    <x v="7"/>
    <s v="Banque"/>
  </r>
  <r>
    <x v="1"/>
    <s v=""/>
    <n v="1"/>
    <n v="8000"/>
    <d v="2024-01-21T00:00:00"/>
    <m/>
    <s v="X"/>
    <m/>
    <n v="17"/>
    <x v="8"/>
    <x v="7"/>
    <s v="Livret"/>
  </r>
  <r>
    <x v="2"/>
    <s v="Comptabilisé"/>
    <n v="1"/>
    <n v="-5.99"/>
    <d v="2024-01-22T00:00:00"/>
    <m/>
    <s v="X"/>
    <m/>
    <n v="18"/>
    <x v="9"/>
    <x v="8"/>
    <s v="Banque"/>
  </r>
  <r>
    <x v="1"/>
    <s v=""/>
    <n v="1"/>
    <n v="91.5"/>
    <d v="2024-01-24T00:00:00"/>
    <m/>
    <s v="X"/>
    <m/>
    <n v="19"/>
    <x v="1"/>
    <x v="1"/>
    <s v="Caisse"/>
  </r>
  <r>
    <x v="1"/>
    <s v=""/>
    <n v="1"/>
    <n v="131.5"/>
    <d v="2024-01-24T00:00:00"/>
    <m/>
    <s v="X"/>
    <m/>
    <n v="20"/>
    <x v="2"/>
    <x v="2"/>
    <s v="Caisse"/>
  </r>
  <r>
    <x v="2"/>
    <s v="Comptabilisé"/>
    <n v="1"/>
    <n v="-100"/>
    <d v="2024-01-30T00:00:00"/>
    <n v="2164175"/>
    <s v="X"/>
    <s v="2024-05"/>
    <n v="21"/>
    <x v="10"/>
    <x v="5"/>
    <s v="Banque"/>
  </r>
  <r>
    <x v="2"/>
    <s v=""/>
    <n v="1"/>
    <n v="-930"/>
    <d v="2024-01-31T00:00:00"/>
    <m/>
    <s v="X"/>
    <m/>
    <n v="22"/>
    <x v="11"/>
    <x v="9"/>
    <s v="Caisse"/>
  </r>
  <r>
    <x v="1"/>
    <s v="Comptabilisé"/>
    <n v="1"/>
    <n v="930"/>
    <d v="2024-01-31T00:00:00"/>
    <m/>
    <s v="X"/>
    <m/>
    <n v="23"/>
    <x v="11"/>
    <x v="9"/>
    <s v="Banque"/>
  </r>
  <r>
    <x v="2"/>
    <s v=""/>
    <n v="1"/>
    <n v="-106.8"/>
    <d v="2024-01-31T00:00:00"/>
    <m/>
    <s v="X"/>
    <m/>
    <n v="24"/>
    <x v="12"/>
    <x v="10"/>
    <s v="Caisse"/>
  </r>
  <r>
    <x v="1"/>
    <s v="Comptabilisé"/>
    <n v="1"/>
    <n v="106.8"/>
    <d v="2024-01-31T00:00:00"/>
    <m/>
    <s v="X"/>
    <m/>
    <n v="25"/>
    <x v="12"/>
    <x v="10"/>
    <s v="Banque"/>
  </r>
  <r>
    <x v="1"/>
    <s v=""/>
    <n v="1"/>
    <n v="72.5"/>
    <d v="2024-01-31T00:00:00"/>
    <m/>
    <s v="X"/>
    <m/>
    <n v="26"/>
    <x v="1"/>
    <x v="1"/>
    <s v="Caisse"/>
  </r>
  <r>
    <x v="1"/>
    <s v=""/>
    <n v="1"/>
    <n v="134.5"/>
    <d v="2024-01-31T00:00:00"/>
    <m/>
    <s v="X"/>
    <m/>
    <n v="27"/>
    <x v="2"/>
    <x v="2"/>
    <s v="Caisse"/>
  </r>
  <r>
    <x v="1"/>
    <s v="Comptabilisé"/>
    <n v="1"/>
    <n v="22"/>
    <d v="2024-01-31T00:00:00"/>
    <m/>
    <s v="X"/>
    <m/>
    <n v="28"/>
    <x v="13"/>
    <x v="2"/>
    <s v="Banque"/>
  </r>
  <r>
    <x v="1"/>
    <s v="Comptabilisé"/>
    <n v="1"/>
    <n v="9"/>
    <d v="2024-01-31T00:00:00"/>
    <m/>
    <s v="X"/>
    <m/>
    <n v="29"/>
    <x v="13"/>
    <x v="2"/>
    <s v="Banque"/>
  </r>
  <r>
    <x v="2"/>
    <s v="Comptabilisé"/>
    <n v="2"/>
    <n v="-4.33"/>
    <d v="2024-02-01T00:00:00"/>
    <m/>
    <s v="X"/>
    <m/>
    <n v="30"/>
    <x v="14"/>
    <x v="11"/>
    <s v="Banque"/>
  </r>
  <r>
    <x v="1"/>
    <s v=""/>
    <n v="2"/>
    <n v="82.5"/>
    <d v="2024-02-02T00:00:00"/>
    <m/>
    <s v="X"/>
    <m/>
    <n v="31"/>
    <x v="2"/>
    <x v="2"/>
    <s v="Caisse"/>
  </r>
  <r>
    <x v="1"/>
    <s v=""/>
    <n v="2"/>
    <n v="102"/>
    <d v="2024-02-06T00:00:00"/>
    <m/>
    <s v="X"/>
    <m/>
    <n v="32"/>
    <x v="1"/>
    <x v="1"/>
    <s v="Caisse"/>
  </r>
  <r>
    <x v="1"/>
    <s v=""/>
    <n v="2"/>
    <n v="143.5"/>
    <d v="2024-02-06T00:00:00"/>
    <m/>
    <s v="X"/>
    <m/>
    <n v="33"/>
    <x v="2"/>
    <x v="2"/>
    <s v="Caisse"/>
  </r>
  <r>
    <x v="1"/>
    <s v=""/>
    <n v="2"/>
    <n v="48"/>
    <d v="2024-02-09T00:00:00"/>
    <m/>
    <s v="X"/>
    <m/>
    <n v="34"/>
    <x v="2"/>
    <x v="2"/>
    <s v="Caisse"/>
  </r>
  <r>
    <x v="2"/>
    <s v="Comptabilisé"/>
    <n v="2"/>
    <n v="-17.54"/>
    <d v="2024-02-13T00:00:00"/>
    <s v="CB"/>
    <s v="X"/>
    <m/>
    <n v="35"/>
    <x v="15"/>
    <x v="12"/>
    <s v="Banque"/>
  </r>
  <r>
    <x v="1"/>
    <s v=""/>
    <n v="2"/>
    <n v="79.5"/>
    <d v="2024-02-14T00:00:00"/>
    <m/>
    <s v="X"/>
    <m/>
    <n v="36"/>
    <x v="1"/>
    <x v="1"/>
    <s v="Caisse"/>
  </r>
  <r>
    <x v="1"/>
    <s v=""/>
    <n v="2"/>
    <n v="265"/>
    <d v="2024-02-14T00:00:00"/>
    <m/>
    <s v="X"/>
    <m/>
    <n v="37"/>
    <x v="2"/>
    <x v="2"/>
    <s v="Caisse"/>
  </r>
  <r>
    <x v="2"/>
    <s v="Comptabilisé"/>
    <n v="2"/>
    <n v="-80"/>
    <d v="2024-02-16T00:00:00"/>
    <n v="2556162"/>
    <s v="X"/>
    <s v="2024-06"/>
    <n v="38"/>
    <x v="16"/>
    <x v="5"/>
    <s v="Banque"/>
  </r>
  <r>
    <x v="1"/>
    <s v=""/>
    <n v="2"/>
    <n v="153.5"/>
    <d v="2024-02-16T00:00:00"/>
    <m/>
    <s v="X"/>
    <m/>
    <n v="39"/>
    <x v="2"/>
    <x v="2"/>
    <s v="Caisse"/>
  </r>
  <r>
    <x v="2"/>
    <s v="Comptabilisé"/>
    <n v="2"/>
    <n v="-5.99"/>
    <d v="2024-02-19T00:00:00"/>
    <m/>
    <s v="X"/>
    <s v="2024-31"/>
    <n v="40"/>
    <x v="9"/>
    <x v="8"/>
    <s v="Banque"/>
  </r>
  <r>
    <x v="2"/>
    <s v="Comptabilisé"/>
    <n v="2"/>
    <n v="-100"/>
    <d v="2024-02-20T00:00:00"/>
    <n v="2464176"/>
    <s v="X"/>
    <s v="2024-07"/>
    <n v="41"/>
    <x v="17"/>
    <x v="13"/>
    <s v="Banque"/>
  </r>
  <r>
    <x v="2"/>
    <s v="Comptabilisé"/>
    <n v="2"/>
    <n v="-732.66"/>
    <d v="2024-02-20T00:00:00"/>
    <n v="2556163"/>
    <s v="X"/>
    <s v="2024-09"/>
    <n v="42"/>
    <x v="18"/>
    <x v="6"/>
    <s v="Banque"/>
  </r>
  <r>
    <x v="2"/>
    <s v="Comptabilisé"/>
    <n v="2"/>
    <n v="-146.81"/>
    <d v="2024-02-21T00:00:00"/>
    <n v="2556167"/>
    <s v="X"/>
    <s v="2024-16"/>
    <n v="43"/>
    <x v="15"/>
    <x v="14"/>
    <s v="Banque"/>
  </r>
  <r>
    <x v="1"/>
    <s v=""/>
    <n v="2"/>
    <n v="71.5"/>
    <d v="2024-02-21T00:00:00"/>
    <m/>
    <s v="X"/>
    <m/>
    <n v="44"/>
    <x v="1"/>
    <x v="1"/>
    <s v="Caisse"/>
  </r>
  <r>
    <x v="1"/>
    <s v=""/>
    <n v="2"/>
    <n v="50.5"/>
    <d v="2024-02-21T00:00:00"/>
    <m/>
    <s v="X"/>
    <m/>
    <n v="45"/>
    <x v="2"/>
    <x v="2"/>
    <s v="Caisse"/>
  </r>
  <r>
    <x v="2"/>
    <s v=""/>
    <n v="2"/>
    <n v="-950"/>
    <d v="2024-02-22T00:00:00"/>
    <m/>
    <s v="X"/>
    <m/>
    <n v="47"/>
    <x v="11"/>
    <x v="9"/>
    <s v="Caisse"/>
  </r>
  <r>
    <x v="1"/>
    <s v="Comptabilisé"/>
    <n v="2"/>
    <n v="950"/>
    <d v="2024-02-22T00:00:00"/>
    <m/>
    <s v="X"/>
    <m/>
    <n v="48"/>
    <x v="11"/>
    <x v="9"/>
    <s v="Banque"/>
  </r>
  <r>
    <x v="2"/>
    <s v=""/>
    <n v="2"/>
    <n v="-187.26"/>
    <d v="2024-02-22T00:00:00"/>
    <m/>
    <s v="X"/>
    <m/>
    <n v="49"/>
    <x v="12"/>
    <x v="10"/>
    <s v="Caisse"/>
  </r>
  <r>
    <x v="1"/>
    <s v="Comptabilisé"/>
    <n v="2"/>
    <n v="187.26"/>
    <d v="2024-02-22T00:00:00"/>
    <m/>
    <s v="X"/>
    <m/>
    <n v="50"/>
    <x v="12"/>
    <x v="10"/>
    <s v="Banque"/>
  </r>
  <r>
    <x v="1"/>
    <s v=""/>
    <n v="2"/>
    <n v="950"/>
    <d v="2024-02-22T00:00:00"/>
    <m/>
    <s v="X"/>
    <m/>
    <n v="51"/>
    <x v="19"/>
    <x v="15"/>
    <s v="Caisse"/>
  </r>
  <r>
    <x v="1"/>
    <s v=""/>
    <n v="2"/>
    <n v="187.26"/>
    <d v="2024-02-22T00:00:00"/>
    <m/>
    <s v="X"/>
    <m/>
    <n v="52"/>
    <x v="19"/>
    <x v="15"/>
    <s v="Caisse"/>
  </r>
  <r>
    <x v="1"/>
    <s v="Comptabilisé"/>
    <n v="2"/>
    <n v="20"/>
    <d v="2024-02-22T00:00:00"/>
    <m/>
    <s v="X"/>
    <m/>
    <n v="53"/>
    <x v="20"/>
    <x v="15"/>
    <s v="Banque"/>
  </r>
  <r>
    <x v="1"/>
    <s v="Comptabilisé"/>
    <n v="2"/>
    <n v="20"/>
    <d v="2024-02-22T00:00:00"/>
    <m/>
    <s v="X"/>
    <m/>
    <n v="54"/>
    <x v="20"/>
    <x v="15"/>
    <s v="Banque"/>
  </r>
  <r>
    <x v="1"/>
    <s v="Comptabilisé"/>
    <n v="2"/>
    <n v="20"/>
    <d v="2024-02-22T00:00:00"/>
    <m/>
    <s v="X"/>
    <m/>
    <n v="55"/>
    <x v="20"/>
    <x v="15"/>
    <s v="Banque"/>
  </r>
  <r>
    <x v="1"/>
    <s v="Comptabilisé"/>
    <n v="2"/>
    <n v="20"/>
    <d v="2024-02-22T00:00:00"/>
    <m/>
    <s v="X"/>
    <m/>
    <n v="56"/>
    <x v="20"/>
    <x v="15"/>
    <s v="Banque"/>
  </r>
  <r>
    <x v="1"/>
    <s v="Comptabilisé"/>
    <n v="2"/>
    <n v="20"/>
    <d v="2024-02-22T00:00:00"/>
    <m/>
    <s v="X"/>
    <m/>
    <n v="57"/>
    <x v="20"/>
    <x v="15"/>
    <s v="Banque"/>
  </r>
  <r>
    <x v="1"/>
    <s v="Comptabilisé"/>
    <n v="2"/>
    <n v="20"/>
    <d v="2024-02-22T00:00:00"/>
    <m/>
    <s v="X"/>
    <m/>
    <n v="58"/>
    <x v="20"/>
    <x v="15"/>
    <s v="Banque"/>
  </r>
  <r>
    <x v="1"/>
    <s v="Comptabilisé"/>
    <n v="2"/>
    <n v="10"/>
    <d v="2024-02-22T00:00:00"/>
    <m/>
    <s v="X"/>
    <m/>
    <n v="59"/>
    <x v="20"/>
    <x v="15"/>
    <s v="Banque"/>
  </r>
  <r>
    <x v="1"/>
    <s v="Comptabilisé"/>
    <n v="2"/>
    <n v="16"/>
    <d v="2024-02-22T00:00:00"/>
    <m/>
    <s v="X"/>
    <m/>
    <n v="60"/>
    <x v="20"/>
    <x v="15"/>
    <s v="Banque"/>
  </r>
  <r>
    <x v="1"/>
    <s v=""/>
    <n v="2"/>
    <n v="35.5"/>
    <d v="2024-02-23T00:00:00"/>
    <m/>
    <s v="X"/>
    <m/>
    <n v="61"/>
    <x v="2"/>
    <x v="2"/>
    <s v="Caisse"/>
  </r>
  <r>
    <x v="1"/>
    <s v="Comptabilisé"/>
    <n v="2"/>
    <n v="20"/>
    <d v="2024-02-24T00:00:00"/>
    <m/>
    <s v="X"/>
    <m/>
    <n v="62"/>
    <x v="20"/>
    <x v="15"/>
    <s v="Banque"/>
  </r>
  <r>
    <x v="1"/>
    <s v=""/>
    <n v="2"/>
    <n v="36.5"/>
    <d v="2024-02-28T00:00:00"/>
    <m/>
    <s v="X"/>
    <m/>
    <n v="63"/>
    <x v="1"/>
    <x v="1"/>
    <s v="Caisse"/>
  </r>
  <r>
    <x v="1"/>
    <s v=""/>
    <n v="2"/>
    <n v="60"/>
    <d v="2024-02-28T00:00:00"/>
    <m/>
    <s v="X"/>
    <m/>
    <n v="64"/>
    <x v="2"/>
    <x v="2"/>
    <s v="Caisse"/>
  </r>
  <r>
    <x v="2"/>
    <s v=""/>
    <n v="2"/>
    <n v="-1110"/>
    <d v="2024-02-29T00:00:00"/>
    <m/>
    <s v="X"/>
    <m/>
    <n v="65"/>
    <x v="11"/>
    <x v="9"/>
    <s v="Caisse"/>
  </r>
  <r>
    <x v="1"/>
    <s v="Comptabilisé"/>
    <n v="2"/>
    <n v="950"/>
    <d v="2024-02-29T00:00:00"/>
    <m/>
    <s v="X"/>
    <m/>
    <n v="66"/>
    <x v="11"/>
    <x v="9"/>
    <s v="Banque"/>
  </r>
  <r>
    <x v="2"/>
    <s v=""/>
    <n v="2"/>
    <n v="-13"/>
    <d v="2024-02-29T00:00:00"/>
    <m/>
    <s v="X"/>
    <m/>
    <n v="67"/>
    <x v="12"/>
    <x v="10"/>
    <s v="Caisse"/>
  </r>
  <r>
    <x v="1"/>
    <s v="Comptabilisé"/>
    <n v="2"/>
    <n v="13"/>
    <d v="2024-02-29T00:00:00"/>
    <m/>
    <s v="X"/>
    <m/>
    <n v="68"/>
    <x v="12"/>
    <x v="10"/>
    <s v="Banque"/>
  </r>
  <r>
    <x v="1"/>
    <s v=""/>
    <n v="3"/>
    <n v="110"/>
    <d v="2024-03-01T00:00:00"/>
    <m/>
    <s v="X"/>
    <m/>
    <n v="69"/>
    <x v="2"/>
    <x v="2"/>
    <s v="Caisse"/>
  </r>
  <r>
    <x v="2"/>
    <s v="Comptabilisé"/>
    <n v="3"/>
    <n v="-4.33"/>
    <d v="2024-03-01T00:00:00"/>
    <m/>
    <s v="X"/>
    <s v="2024-33"/>
    <n v="70"/>
    <x v="14"/>
    <x v="11"/>
    <s v="Banque"/>
  </r>
  <r>
    <x v="1"/>
    <s v=""/>
    <n v="3"/>
    <n v="108"/>
    <d v="2024-03-06T00:00:00"/>
    <m/>
    <s v="X"/>
    <m/>
    <n v="71"/>
    <x v="1"/>
    <x v="1"/>
    <s v="Caisse"/>
  </r>
  <r>
    <x v="1"/>
    <s v=""/>
    <n v="3"/>
    <n v="175.5"/>
    <d v="2024-03-06T00:00:00"/>
    <m/>
    <s v="X"/>
    <m/>
    <n v="72"/>
    <x v="2"/>
    <x v="2"/>
    <s v="Caisse"/>
  </r>
  <r>
    <x v="1"/>
    <s v="Comptabilisé"/>
    <n v="3"/>
    <n v="55.5"/>
    <d v="2024-03-06T00:00:00"/>
    <m/>
    <s v="X"/>
    <m/>
    <n v="73"/>
    <x v="13"/>
    <x v="2"/>
    <s v="Banque"/>
  </r>
  <r>
    <x v="1"/>
    <s v="Comptabilisé"/>
    <n v="3"/>
    <n v="12"/>
    <d v="2024-03-06T00:00:00"/>
    <m/>
    <s v="X"/>
    <m/>
    <n v="74"/>
    <x v="13"/>
    <x v="2"/>
    <s v="Banque"/>
  </r>
  <r>
    <x v="1"/>
    <s v="Comptabilisé"/>
    <n v="3"/>
    <n v="8"/>
    <d v="2024-03-06T00:00:00"/>
    <m/>
    <s v="X"/>
    <m/>
    <n v="75"/>
    <x v="13"/>
    <x v="2"/>
    <s v="Banque"/>
  </r>
  <r>
    <x v="1"/>
    <s v="Comptabilisé"/>
    <n v="3"/>
    <n v="14.5"/>
    <d v="2024-03-06T00:00:00"/>
    <m/>
    <s v="X"/>
    <m/>
    <n v="76"/>
    <x v="13"/>
    <x v="2"/>
    <s v="Banque"/>
  </r>
  <r>
    <x v="1"/>
    <s v="Comptabilisé"/>
    <n v="3"/>
    <n v="14.5"/>
    <d v="2024-03-06T00:00:00"/>
    <m/>
    <s v="X"/>
    <m/>
    <n v="77"/>
    <x v="13"/>
    <x v="2"/>
    <s v="Banque"/>
  </r>
  <r>
    <x v="1"/>
    <s v="Comptabilisé"/>
    <n v="3"/>
    <n v="4"/>
    <d v="2024-03-06T00:00:00"/>
    <m/>
    <s v="X"/>
    <m/>
    <n v="78"/>
    <x v="13"/>
    <x v="2"/>
    <s v="Banque"/>
  </r>
  <r>
    <x v="1"/>
    <s v="Comptabilisé"/>
    <n v="3"/>
    <n v="15.5"/>
    <d v="2024-03-06T00:00:00"/>
    <m/>
    <s v="X"/>
    <m/>
    <n v="79"/>
    <x v="13"/>
    <x v="2"/>
    <s v="Banque"/>
  </r>
  <r>
    <x v="1"/>
    <s v="Comptabilisé"/>
    <n v="3"/>
    <n v="19"/>
    <d v="2024-03-06T00:00:00"/>
    <m/>
    <s v="X"/>
    <m/>
    <n v="80"/>
    <x v="13"/>
    <x v="2"/>
    <s v="Banque"/>
  </r>
  <r>
    <x v="1"/>
    <s v="Comptabilisé"/>
    <n v="3"/>
    <n v="20"/>
    <d v="2024-03-06T00:00:00"/>
    <m/>
    <s v="X"/>
    <m/>
    <n v="81"/>
    <x v="13"/>
    <x v="2"/>
    <s v="Banque"/>
  </r>
  <r>
    <x v="1"/>
    <s v="Comptabilisé"/>
    <n v="3"/>
    <n v="31"/>
    <d v="2024-03-06T00:00:00"/>
    <m/>
    <s v="X"/>
    <m/>
    <n v="82"/>
    <x v="13"/>
    <x v="2"/>
    <s v="Banque"/>
  </r>
  <r>
    <x v="1"/>
    <s v="Comptabilisé"/>
    <n v="3"/>
    <n v="31"/>
    <d v="2024-03-06T00:00:00"/>
    <m/>
    <s v="X"/>
    <m/>
    <n v="83"/>
    <x v="13"/>
    <x v="2"/>
    <s v="Banque"/>
  </r>
  <r>
    <x v="1"/>
    <s v="Comptabilisé"/>
    <n v="3"/>
    <n v="11"/>
    <d v="2024-03-06T00:00:00"/>
    <m/>
    <s v="X"/>
    <m/>
    <n v="84"/>
    <x v="13"/>
    <x v="2"/>
    <s v="Banque"/>
  </r>
  <r>
    <x v="1"/>
    <s v=""/>
    <n v="3"/>
    <n v="81"/>
    <d v="2024-03-08T00:00:00"/>
    <m/>
    <s v="X"/>
    <m/>
    <n v="85"/>
    <x v="1"/>
    <x v="1"/>
    <s v="Caisse"/>
  </r>
  <r>
    <x v="1"/>
    <s v=""/>
    <n v="3"/>
    <n v="111"/>
    <d v="2024-03-08T00:00:00"/>
    <m/>
    <s v="X"/>
    <m/>
    <n v="86"/>
    <x v="2"/>
    <x v="2"/>
    <s v="Caisse"/>
  </r>
  <r>
    <x v="1"/>
    <s v=""/>
    <n v="3"/>
    <n v="81.5"/>
    <d v="2024-03-08T00:00:00"/>
    <m/>
    <s v="X"/>
    <m/>
    <n v="87"/>
    <x v="2"/>
    <x v="2"/>
    <s v="Caisse"/>
  </r>
  <r>
    <x v="2"/>
    <s v=""/>
    <n v="3"/>
    <n v="-16.45"/>
    <d v="2024-03-13T00:00:00"/>
    <m/>
    <s v="X"/>
    <s v="2024-18"/>
    <n v="88"/>
    <x v="21"/>
    <x v="12"/>
    <s v="Caisse"/>
  </r>
  <r>
    <x v="2"/>
    <s v="Comptabilisé"/>
    <n v="3"/>
    <n v="-110"/>
    <d v="2024-03-14T00:00:00"/>
    <n v="2556164"/>
    <s v="X"/>
    <s v="2024-10"/>
    <n v="89"/>
    <x v="22"/>
    <x v="4"/>
    <s v="Banque"/>
  </r>
  <r>
    <x v="1"/>
    <s v=""/>
    <n v="3"/>
    <n v="54.5"/>
    <d v="2024-03-15T00:00:00"/>
    <m/>
    <s v="X"/>
    <m/>
    <n v="90"/>
    <x v="2"/>
    <x v="2"/>
    <s v="Caisse"/>
  </r>
  <r>
    <x v="2"/>
    <s v="Comptabilisé"/>
    <n v="3"/>
    <n v="-27.9"/>
    <d v="2024-03-16T00:00:00"/>
    <n v="2556165"/>
    <s v="X"/>
    <s v="2024-11"/>
    <n v="91"/>
    <x v="23"/>
    <x v="12"/>
    <s v="Banque"/>
  </r>
  <r>
    <x v="2"/>
    <s v="Comptabilisé"/>
    <n v="3"/>
    <n v="-715.24"/>
    <d v="2024-03-18T00:00:00"/>
    <n v="2464177"/>
    <s v="X"/>
    <s v="2024-13"/>
    <n v="92"/>
    <x v="24"/>
    <x v="6"/>
    <s v="Banque"/>
  </r>
  <r>
    <x v="2"/>
    <s v="Comptabilisé"/>
    <n v="3"/>
    <n v="-100"/>
    <d v="2024-03-20T00:00:00"/>
    <n v="2464178"/>
    <s v="X"/>
    <s v="2024-12"/>
    <n v="93"/>
    <x v="25"/>
    <x v="4"/>
    <s v="Banque"/>
  </r>
  <r>
    <x v="1"/>
    <s v=""/>
    <n v="3"/>
    <n v="58"/>
    <d v="2024-03-20T00:00:00"/>
    <m/>
    <s v="X"/>
    <m/>
    <n v="94"/>
    <x v="1"/>
    <x v="1"/>
    <s v="Caisse"/>
  </r>
  <r>
    <x v="1"/>
    <s v=""/>
    <n v="3"/>
    <n v="35.700000000000003"/>
    <d v="2024-03-20T00:00:00"/>
    <m/>
    <s v="X"/>
    <m/>
    <n v="95"/>
    <x v="2"/>
    <x v="2"/>
    <s v="Caisse"/>
  </r>
  <r>
    <x v="1"/>
    <s v=""/>
    <n v="3"/>
    <n v="11.99"/>
    <d v="2024-03-21T00:00:00"/>
    <m/>
    <s v="X"/>
    <s v="2024-20"/>
    <n v="96"/>
    <x v="21"/>
    <x v="12"/>
    <s v="Caisse"/>
  </r>
  <r>
    <x v="1"/>
    <s v=""/>
    <n v="3"/>
    <n v="46"/>
    <d v="2024-03-22T00:00:00"/>
    <m/>
    <s v="X"/>
    <m/>
    <n v="97"/>
    <x v="2"/>
    <x v="2"/>
    <s v="Caisse"/>
  </r>
  <r>
    <x v="2"/>
    <s v="Comptabilisé"/>
    <n v="3"/>
    <n v="-5.99"/>
    <d v="2024-03-22T00:00:00"/>
    <m/>
    <s v="X"/>
    <s v="2024-37"/>
    <n v="98"/>
    <x v="9"/>
    <x v="8"/>
    <s v="Banque"/>
  </r>
  <r>
    <x v="2"/>
    <s v=""/>
    <n v="3"/>
    <n v="-37.99"/>
    <d v="2024-03-24T00:00:00"/>
    <m/>
    <s v="X"/>
    <s v="2024-19"/>
    <n v="99"/>
    <x v="21"/>
    <x v="12"/>
    <s v="Caisse"/>
  </r>
  <r>
    <x v="1"/>
    <s v=""/>
    <n v="3"/>
    <n v="61"/>
    <d v="2024-03-27T00:00:00"/>
    <m/>
    <s v="X"/>
    <m/>
    <n v="100"/>
    <x v="1"/>
    <x v="1"/>
    <s v="Caisse"/>
  </r>
  <r>
    <x v="1"/>
    <s v=""/>
    <n v="3"/>
    <n v="85"/>
    <d v="2024-03-27T00:00:00"/>
    <m/>
    <s v="X"/>
    <m/>
    <n v="101"/>
    <x v="2"/>
    <x v="2"/>
    <s v="Caisse"/>
  </r>
  <r>
    <x v="2"/>
    <s v=""/>
    <n v="3"/>
    <n v="-40"/>
    <d v="2024-03-29T00:00:00"/>
    <m/>
    <s v="X"/>
    <m/>
    <n v="102"/>
    <x v="12"/>
    <x v="10"/>
    <s v="Caisse"/>
  </r>
  <r>
    <x v="1"/>
    <s v="Comptabilisé"/>
    <n v="3"/>
    <n v="40"/>
    <d v="2024-03-29T00:00:00"/>
    <m/>
    <s v="X"/>
    <m/>
    <n v="103"/>
    <x v="12"/>
    <x v="10"/>
    <s v="Banque"/>
  </r>
  <r>
    <x v="1"/>
    <s v=""/>
    <n v="3"/>
    <n v="40"/>
    <d v="2024-03-29T00:00:00"/>
    <m/>
    <s v="X"/>
    <m/>
    <n v="104"/>
    <x v="19"/>
    <x v="15"/>
    <s v="Caisse"/>
  </r>
  <r>
    <x v="1"/>
    <s v=""/>
    <n v="3"/>
    <n v="47"/>
    <d v="2024-03-29T00:00:00"/>
    <m/>
    <s v="X"/>
    <m/>
    <n v="105"/>
    <x v="2"/>
    <x v="2"/>
    <s v="Caisse"/>
  </r>
  <r>
    <x v="2"/>
    <s v="Comptabilisé"/>
    <n v="3"/>
    <n v="-4.33"/>
    <d v="2024-03-30T00:00:00"/>
    <m/>
    <s v="X"/>
    <s v="2024-34"/>
    <n v="106"/>
    <x v="14"/>
    <x v="11"/>
    <s v="Banque"/>
  </r>
  <r>
    <x v="1"/>
    <s v="Comptabilisé"/>
    <n v="3"/>
    <n v="20"/>
    <d v="2024-03-31T00:00:00"/>
    <m/>
    <s v="X"/>
    <m/>
    <n v="11"/>
    <x v="13"/>
    <x v="2"/>
    <s v="Banque"/>
  </r>
  <r>
    <x v="1"/>
    <s v="Comptabilisé"/>
    <n v="3"/>
    <n v="19"/>
    <d v="2024-03-31T00:00:00"/>
    <m/>
    <s v="X"/>
    <m/>
    <n v="107"/>
    <x v="13"/>
    <x v="2"/>
    <s v="Banque"/>
  </r>
  <r>
    <x v="1"/>
    <s v="Comptabilisé"/>
    <n v="3"/>
    <n v="25"/>
    <d v="2024-03-31T00:00:00"/>
    <m/>
    <s v="X"/>
    <m/>
    <n v="108"/>
    <x v="13"/>
    <x v="2"/>
    <s v="Banque"/>
  </r>
  <r>
    <x v="1"/>
    <s v="Comptabilisé"/>
    <n v="3"/>
    <n v="14.5"/>
    <d v="2024-03-31T00:00:00"/>
    <m/>
    <s v="X"/>
    <m/>
    <n v="109"/>
    <x v="13"/>
    <x v="2"/>
    <s v="Banque"/>
  </r>
  <r>
    <x v="1"/>
    <s v="Comptabilisé"/>
    <n v="3"/>
    <n v="17"/>
    <d v="2024-03-31T00:00:00"/>
    <m/>
    <s v="X"/>
    <m/>
    <n v="110"/>
    <x v="13"/>
    <x v="2"/>
    <s v="Banque"/>
  </r>
  <r>
    <x v="1"/>
    <s v="Comptabilisé"/>
    <n v="3"/>
    <n v="19"/>
    <d v="2024-03-31T00:00:00"/>
    <m/>
    <s v="X"/>
    <m/>
    <n v="112"/>
    <x v="13"/>
    <x v="2"/>
    <s v="Banque"/>
  </r>
  <r>
    <x v="2"/>
    <s v=""/>
    <n v="4"/>
    <n v="-155"/>
    <d v="2024-04-03T00:00:00"/>
    <m/>
    <s v="X"/>
    <m/>
    <n v="113"/>
    <x v="11"/>
    <x v="9"/>
    <s v="Caisse"/>
  </r>
  <r>
    <x v="2"/>
    <s v=""/>
    <n v="4"/>
    <n v="-795"/>
    <d v="2024-04-03T00:00:00"/>
    <m/>
    <s v="X"/>
    <m/>
    <n v="114"/>
    <x v="11"/>
    <x v="9"/>
    <s v="Caisse"/>
  </r>
  <r>
    <x v="1"/>
    <s v="Comptabilisé"/>
    <n v="4"/>
    <n v="155"/>
    <d v="2024-04-03T00:00:00"/>
    <m/>
    <s v="X"/>
    <m/>
    <n v="115"/>
    <x v="11"/>
    <x v="9"/>
    <s v="Banque"/>
  </r>
  <r>
    <x v="1"/>
    <s v="Comptabilisé"/>
    <n v="4"/>
    <n v="795"/>
    <d v="2024-04-03T00:00:00"/>
    <m/>
    <s v="X"/>
    <m/>
    <n v="116"/>
    <x v="11"/>
    <x v="9"/>
    <s v="Banque"/>
  </r>
  <r>
    <x v="2"/>
    <s v=""/>
    <n v="4"/>
    <n v="-190"/>
    <d v="2024-04-03T00:00:00"/>
    <m/>
    <s v="X"/>
    <m/>
    <n v="117"/>
    <x v="12"/>
    <x v="10"/>
    <s v="Caisse"/>
  </r>
  <r>
    <x v="1"/>
    <s v="Comptabilisé"/>
    <n v="4"/>
    <n v="190"/>
    <d v="2024-04-03T00:00:00"/>
    <m/>
    <s v="X"/>
    <m/>
    <n v="118"/>
    <x v="12"/>
    <x v="10"/>
    <s v="Banque"/>
  </r>
  <r>
    <x v="1"/>
    <s v=""/>
    <n v="4"/>
    <n v="65"/>
    <d v="2024-04-03T00:00:00"/>
    <m/>
    <s v="X"/>
    <m/>
    <n v="119"/>
    <x v="1"/>
    <x v="1"/>
    <s v="Caisse"/>
  </r>
  <r>
    <x v="1"/>
    <s v=""/>
    <n v="4"/>
    <n v="31.5"/>
    <d v="2024-04-03T00:00:00"/>
    <m/>
    <s v="X"/>
    <m/>
    <n v="120"/>
    <x v="2"/>
    <x v="2"/>
    <s v="Caisse"/>
  </r>
  <r>
    <x v="1"/>
    <s v=""/>
    <n v="4"/>
    <n v="74.5"/>
    <d v="2024-04-05T00:00:00"/>
    <m/>
    <s v="X"/>
    <m/>
    <n v="121"/>
    <x v="2"/>
    <x v="2"/>
    <s v="Caisse"/>
  </r>
  <r>
    <x v="1"/>
    <s v=""/>
    <n v="4"/>
    <n v="103"/>
    <d v="2024-04-10T00:00:00"/>
    <m/>
    <s v="X"/>
    <m/>
    <n v="122"/>
    <x v="1"/>
    <x v="1"/>
    <s v="Caisse"/>
  </r>
  <r>
    <x v="1"/>
    <s v=""/>
    <n v="4"/>
    <n v="50.7"/>
    <d v="2024-04-10T00:00:00"/>
    <m/>
    <s v="X"/>
    <m/>
    <n v="123"/>
    <x v="2"/>
    <x v="2"/>
    <s v="Caisse"/>
  </r>
  <r>
    <x v="2"/>
    <s v="Comptabilisé"/>
    <n v="4"/>
    <n v="-31.98"/>
    <d v="2024-04-12T00:00:00"/>
    <s v="CB"/>
    <s v="X"/>
    <s v="2024-14"/>
    <n v="124"/>
    <x v="26"/>
    <x v="12"/>
    <s v="Banque"/>
  </r>
  <r>
    <x v="1"/>
    <s v=""/>
    <n v="4"/>
    <n v="40.5"/>
    <d v="2024-04-12T00:00:00"/>
    <m/>
    <s v="X"/>
    <m/>
    <n v="125"/>
    <x v="2"/>
    <x v="2"/>
    <s v="Caisse"/>
  </r>
  <r>
    <x v="2"/>
    <s v="Comptabilisé"/>
    <n v="4"/>
    <n v="-632.15"/>
    <d v="2024-04-17T00:00:00"/>
    <n v="25556166"/>
    <s v="X"/>
    <s v="2024-15"/>
    <n v="126"/>
    <x v="27"/>
    <x v="6"/>
    <s v="Banque"/>
  </r>
  <r>
    <x v="1"/>
    <s v=""/>
    <n v="4"/>
    <n v="68.5"/>
    <d v="2024-04-17T00:00:00"/>
    <m/>
    <s v="X"/>
    <m/>
    <n v="127"/>
    <x v="1"/>
    <x v="1"/>
    <s v="Caisse"/>
  </r>
  <r>
    <x v="1"/>
    <s v=""/>
    <n v="4"/>
    <n v="98.5"/>
    <d v="2024-04-17T00:00:00"/>
    <m/>
    <s v="X"/>
    <m/>
    <n v="128"/>
    <x v="2"/>
    <x v="2"/>
    <s v="Caisse"/>
  </r>
  <r>
    <x v="1"/>
    <s v=""/>
    <n v="4"/>
    <n v="50.5"/>
    <d v="2024-04-19T00:00:00"/>
    <m/>
    <s v="X"/>
    <m/>
    <n v="129"/>
    <x v="2"/>
    <x v="2"/>
    <s v="Caisse"/>
  </r>
  <r>
    <x v="2"/>
    <s v="Comptabilisé"/>
    <n v="4"/>
    <n v="-5.99"/>
    <d v="2024-04-22T00:00:00"/>
    <m/>
    <s v="X"/>
    <s v="2024-35"/>
    <n v="130"/>
    <x v="9"/>
    <x v="8"/>
    <s v="Banque"/>
  </r>
  <r>
    <x v="1"/>
    <s v=""/>
    <n v="4"/>
    <n v="50.5"/>
    <d v="2024-04-24T00:00:00"/>
    <m/>
    <s v="X"/>
    <m/>
    <n v="131"/>
    <x v="1"/>
    <x v="1"/>
    <s v="Caisse"/>
  </r>
  <r>
    <x v="1"/>
    <s v=""/>
    <n v="4"/>
    <n v="101"/>
    <d v="2024-04-24T00:00:00"/>
    <m/>
    <s v="X"/>
    <m/>
    <n v="132"/>
    <x v="2"/>
    <x v="2"/>
    <s v="Caisse"/>
  </r>
  <r>
    <x v="1"/>
    <s v=""/>
    <n v="4"/>
    <n v="39"/>
    <d v="2024-04-26T00:00:00"/>
    <m/>
    <s v="X"/>
    <m/>
    <n v="133"/>
    <x v="2"/>
    <x v="2"/>
    <s v="Caisse"/>
  </r>
  <r>
    <x v="2"/>
    <s v="Comptabilisé"/>
    <n v="4"/>
    <n v="-13.95"/>
    <d v="2024-04-27T00:00:00"/>
    <n v="2556168"/>
    <s v="X"/>
    <s v="2024-17"/>
    <n v="134"/>
    <x v="23"/>
    <x v="12"/>
    <s v="Banque"/>
  </r>
  <r>
    <x v="2"/>
    <s v=""/>
    <n v="4"/>
    <n v="-13"/>
    <d v="2024-04-29T00:00:00"/>
    <m/>
    <s v="X"/>
    <m/>
    <n v="135"/>
    <x v="12"/>
    <x v="10"/>
    <s v="Caisse"/>
  </r>
  <r>
    <x v="1"/>
    <s v="Comptabilisé"/>
    <n v="4"/>
    <n v="190"/>
    <d v="2024-04-29T00:00:00"/>
    <m/>
    <s v="X"/>
    <m/>
    <n v="136"/>
    <x v="12"/>
    <x v="10"/>
    <s v="Banque"/>
  </r>
  <r>
    <x v="2"/>
    <s v="Comptabilisé"/>
    <n v="4"/>
    <n v="-28"/>
    <d v="2024-04-30T00:00:00"/>
    <n v="2464179"/>
    <s v="X"/>
    <s v="2024-22"/>
    <n v="137"/>
    <x v="28"/>
    <x v="14"/>
    <s v="Banque"/>
  </r>
  <r>
    <x v="2"/>
    <s v="Comptabilisé"/>
    <n v="4"/>
    <n v="-23.92"/>
    <d v="2024-04-30T00:00:00"/>
    <n v="2464180"/>
    <s v="X"/>
    <s v="2024-21"/>
    <n v="138"/>
    <x v="15"/>
    <x v="14"/>
    <s v="Banque"/>
  </r>
  <r>
    <x v="1"/>
    <s v=""/>
    <n v="4"/>
    <n v="55.5"/>
    <d v="2024-04-30T00:00:00"/>
    <m/>
    <s v="X"/>
    <m/>
    <n v="139"/>
    <x v="1"/>
    <x v="1"/>
    <s v="Caisse"/>
  </r>
  <r>
    <x v="1"/>
    <s v=""/>
    <n v="4"/>
    <n v="65"/>
    <d v="2024-04-30T00:00:00"/>
    <m/>
    <s v="X"/>
    <m/>
    <n v="140"/>
    <x v="2"/>
    <x v="2"/>
    <s v="Caisse"/>
  </r>
  <r>
    <x v="2"/>
    <s v="Comptabilisé"/>
    <n v="5"/>
    <n v="-4.33"/>
    <d v="2024-05-02T00:00:00"/>
    <m/>
    <s v="X"/>
    <s v="2024-36"/>
    <n v="141"/>
    <x v="14"/>
    <x v="11"/>
    <s v="Banque"/>
  </r>
  <r>
    <x v="1"/>
    <s v=""/>
    <n v="5"/>
    <n v="83.6"/>
    <d v="2024-05-03T00:00:00"/>
    <m/>
    <s v="X"/>
    <m/>
    <n v="142"/>
    <x v="2"/>
    <x v="2"/>
    <s v="Caisse"/>
  </r>
  <r>
    <x v="2"/>
    <s v="Comptabilisé"/>
    <n v="5"/>
    <n v="-29.35"/>
    <d v="2024-05-04T00:00:00"/>
    <s v="CB"/>
    <s v="X"/>
    <s v="2024-26"/>
    <n v="143"/>
    <x v="15"/>
    <x v="12"/>
    <s v="Banque"/>
  </r>
  <r>
    <x v="2"/>
    <s v="Comptabilisé"/>
    <n v="5"/>
    <n v="-200"/>
    <d v="2024-05-04T00:00:00"/>
    <m/>
    <s v="X"/>
    <m/>
    <n v="144"/>
    <x v="29"/>
    <x v="16"/>
    <s v="Banque"/>
  </r>
  <r>
    <x v="1"/>
    <s v=""/>
    <n v="5"/>
    <n v="200"/>
    <d v="2024-05-04T00:00:00"/>
    <m/>
    <s v="X"/>
    <m/>
    <n v="145"/>
    <x v="29"/>
    <x v="16"/>
    <s v="Caisse"/>
  </r>
  <r>
    <x v="2"/>
    <s v="Comptabilisé"/>
    <n v="5"/>
    <n v="-240"/>
    <d v="2024-05-04T00:00:00"/>
    <m/>
    <s v="X"/>
    <m/>
    <n v="146"/>
    <x v="29"/>
    <x v="16"/>
    <s v="Banque"/>
  </r>
  <r>
    <x v="1"/>
    <s v=""/>
    <n v="5"/>
    <n v="200"/>
    <d v="2024-05-04T00:00:00"/>
    <m/>
    <s v="X"/>
    <m/>
    <n v="147"/>
    <x v="29"/>
    <x v="16"/>
    <s v="Caisse"/>
  </r>
  <r>
    <x v="1"/>
    <s v="Comptabilisé"/>
    <n v="5"/>
    <n v="31"/>
    <d v="2024-05-05T00:00:00"/>
    <m/>
    <s v="X"/>
    <m/>
    <n v="148"/>
    <x v="30"/>
    <x v="17"/>
    <s v="Banque"/>
  </r>
  <r>
    <x v="1"/>
    <s v="Comptabilisé"/>
    <n v="5"/>
    <n v="70.5"/>
    <d v="2024-05-05T00:00:00"/>
    <m/>
    <s v="X"/>
    <m/>
    <n v="149"/>
    <x v="31"/>
    <x v="17"/>
    <s v="Banque"/>
  </r>
  <r>
    <x v="1"/>
    <s v="Comptabilisé"/>
    <n v="5"/>
    <n v="20"/>
    <d v="2024-05-05T00:00:00"/>
    <m/>
    <s v="X"/>
    <m/>
    <n v="150"/>
    <x v="32"/>
    <x v="17"/>
    <s v="Banque"/>
  </r>
  <r>
    <x v="1"/>
    <s v="Comptabilisé"/>
    <n v="5"/>
    <n v="7"/>
    <d v="2024-05-05T00:00:00"/>
    <m/>
    <s v="X"/>
    <m/>
    <n v="151"/>
    <x v="33"/>
    <x v="17"/>
    <s v="Banque"/>
  </r>
  <r>
    <x v="1"/>
    <s v="Comptabilisé"/>
    <n v="5"/>
    <n v="16"/>
    <d v="2024-05-05T00:00:00"/>
    <m/>
    <s v="X"/>
    <m/>
    <n v="152"/>
    <x v="34"/>
    <x v="17"/>
    <s v="Banque"/>
  </r>
  <r>
    <x v="1"/>
    <s v="Comptabilisé"/>
    <n v="5"/>
    <n v="12"/>
    <d v="2024-05-05T00:00:00"/>
    <m/>
    <s v="X"/>
    <m/>
    <n v="153"/>
    <x v="35"/>
    <x v="17"/>
    <s v="Banque"/>
  </r>
  <r>
    <x v="1"/>
    <s v="Comptabilisé"/>
    <n v="5"/>
    <n v="11"/>
    <d v="2024-05-05T00:00:00"/>
    <m/>
    <s v="X"/>
    <m/>
    <n v="154"/>
    <x v="36"/>
    <x v="17"/>
    <s v="Banque"/>
  </r>
  <r>
    <x v="1"/>
    <s v="Comptabilisé"/>
    <n v="5"/>
    <n v="42.5"/>
    <d v="2024-05-05T00:00:00"/>
    <m/>
    <s v="X"/>
    <m/>
    <n v="155"/>
    <x v="37"/>
    <x v="17"/>
    <s v="Banque"/>
  </r>
  <r>
    <x v="1"/>
    <s v=""/>
    <n v="5"/>
    <n v="516.5"/>
    <d v="2024-05-05T00:00:00"/>
    <m/>
    <s v="X"/>
    <m/>
    <n v="156"/>
    <x v="38"/>
    <x v="17"/>
    <s v="Caisse"/>
  </r>
  <r>
    <x v="1"/>
    <s v="Comptabilisé"/>
    <n v="5"/>
    <n v="66"/>
    <d v="2024-05-06T00:00:00"/>
    <m/>
    <s v="X"/>
    <m/>
    <n v="157"/>
    <x v="13"/>
    <x v="2"/>
    <s v="Banque"/>
  </r>
  <r>
    <x v="1"/>
    <s v="Comptabilisé"/>
    <n v="5"/>
    <n v="55"/>
    <d v="2024-05-06T00:00:00"/>
    <m/>
    <s v="X"/>
    <m/>
    <n v="158"/>
    <x v="13"/>
    <x v="2"/>
    <s v="Banque"/>
  </r>
  <r>
    <x v="1"/>
    <s v="Comptabilisé"/>
    <n v="5"/>
    <n v="10"/>
    <d v="2024-05-06T00:00:00"/>
    <m/>
    <s v="X"/>
    <m/>
    <n v="159"/>
    <x v="13"/>
    <x v="2"/>
    <s v="Banque"/>
  </r>
  <r>
    <x v="1"/>
    <s v="Comptabilisé"/>
    <n v="5"/>
    <n v="10"/>
    <d v="2024-05-06T00:00:00"/>
    <m/>
    <s v="X"/>
    <m/>
    <n v="160"/>
    <x v="13"/>
    <x v="2"/>
    <s v="Banque"/>
  </r>
  <r>
    <x v="1"/>
    <s v="Comptabilisé"/>
    <n v="5"/>
    <n v="10"/>
    <d v="2024-05-06T00:00:00"/>
    <m/>
    <s v="X"/>
    <m/>
    <n v="161"/>
    <x v="13"/>
    <x v="2"/>
    <s v="Banque"/>
  </r>
  <r>
    <x v="1"/>
    <s v="Comptabilisé"/>
    <n v="5"/>
    <n v="6"/>
    <d v="2024-05-06T00:00:00"/>
    <m/>
    <s v="X"/>
    <m/>
    <n v="162"/>
    <x v="13"/>
    <x v="2"/>
    <s v="Banque"/>
  </r>
  <r>
    <x v="1"/>
    <s v="Comptabilisé"/>
    <n v="5"/>
    <n v="40"/>
    <d v="2024-05-06T00:00:00"/>
    <m/>
    <s v="X"/>
    <m/>
    <n v="163"/>
    <x v="13"/>
    <x v="2"/>
    <s v="Banque"/>
  </r>
  <r>
    <x v="1"/>
    <s v="Comptabilisé"/>
    <n v="5"/>
    <n v="11"/>
    <d v="2024-05-06T00:00:00"/>
    <m/>
    <s v="X"/>
    <m/>
    <n v="164"/>
    <x v="13"/>
    <x v="2"/>
    <s v="Banque"/>
  </r>
  <r>
    <x v="1"/>
    <s v="Comptabilisé"/>
    <n v="5"/>
    <n v="10"/>
    <d v="2024-05-06T00:00:00"/>
    <m/>
    <s v="X"/>
    <m/>
    <n v="165"/>
    <x v="13"/>
    <x v="2"/>
    <s v="Banque"/>
  </r>
  <r>
    <x v="1"/>
    <s v="Comptabilisé"/>
    <n v="5"/>
    <n v="17"/>
    <d v="2024-05-06T00:00:00"/>
    <m/>
    <s v="X"/>
    <m/>
    <n v="166"/>
    <x v="13"/>
    <x v="2"/>
    <s v="Banque"/>
  </r>
  <r>
    <x v="1"/>
    <s v="Comptabilisé"/>
    <n v="5"/>
    <n v="16.5"/>
    <d v="2024-05-06T00:00:00"/>
    <m/>
    <s v="X"/>
    <m/>
    <n v="167"/>
    <x v="13"/>
    <x v="2"/>
    <s v="Banque"/>
  </r>
  <r>
    <x v="1"/>
    <s v="Comptabilisé"/>
    <n v="5"/>
    <n v="100"/>
    <d v="2024-05-06T00:00:00"/>
    <m/>
    <s v="X"/>
    <m/>
    <n v="168"/>
    <x v="39"/>
    <x v="18"/>
    <s v="Banque"/>
  </r>
  <r>
    <x v="2"/>
    <s v="Comptabilisé"/>
    <n v="5"/>
    <n v="-28"/>
    <d v="2024-05-07T00:00:00"/>
    <n v="2464181"/>
    <s v="X"/>
    <s v="2024-23"/>
    <n v="169"/>
    <x v="28"/>
    <x v="14"/>
    <s v="Banque"/>
  </r>
  <r>
    <x v="2"/>
    <s v="Comptabilisé"/>
    <n v="5"/>
    <n v="-67.239999999999995"/>
    <d v="2024-05-07T00:00:00"/>
    <s v="CB"/>
    <s v="X"/>
    <s v="2024-24"/>
    <n v="170"/>
    <x v="15"/>
    <x v="14"/>
    <s v="Banque"/>
  </r>
  <r>
    <x v="2"/>
    <s v="Comptabilisé"/>
    <n v="5"/>
    <n v="-21.5"/>
    <d v="2024-05-07T00:00:00"/>
    <n v="2556169"/>
    <s v="X"/>
    <s v="2024-25"/>
    <n v="171"/>
    <x v="40"/>
    <x v="12"/>
    <s v="Banque"/>
  </r>
  <r>
    <x v="2"/>
    <s v=""/>
    <n v="5"/>
    <n v="-860"/>
    <d v="2024-05-07T00:00:00"/>
    <m/>
    <s v="X"/>
    <m/>
    <n v="172"/>
    <x v="11"/>
    <x v="9"/>
    <s v="Caisse"/>
  </r>
  <r>
    <x v="1"/>
    <s v="Comptabilisé"/>
    <n v="5"/>
    <n v="860"/>
    <d v="2024-05-07T00:00:00"/>
    <m/>
    <s v="X"/>
    <m/>
    <n v="173"/>
    <x v="11"/>
    <x v="9"/>
    <s v="Banque"/>
  </r>
  <r>
    <x v="2"/>
    <s v=""/>
    <n v="5"/>
    <n v="-200"/>
    <d v="2024-05-07T00:00:00"/>
    <m/>
    <s v="X"/>
    <m/>
    <n v="174"/>
    <x v="11"/>
    <x v="9"/>
    <s v="Caisse"/>
  </r>
  <r>
    <x v="1"/>
    <s v="Comptabilisé"/>
    <n v="5"/>
    <n v="200"/>
    <d v="2024-05-07T00:00:00"/>
    <m/>
    <s v="X"/>
    <m/>
    <n v="175"/>
    <x v="11"/>
    <x v="9"/>
    <s v="Banque"/>
  </r>
  <r>
    <x v="2"/>
    <s v=""/>
    <n v="5"/>
    <n v="-33.700000000000003"/>
    <d v="2024-05-07T00:00:00"/>
    <m/>
    <s v="X"/>
    <m/>
    <n v="176"/>
    <x v="12"/>
    <x v="10"/>
    <s v="Caisse"/>
  </r>
  <r>
    <x v="1"/>
    <s v="Comptabilisé"/>
    <n v="5"/>
    <n v="33.700000000000003"/>
    <d v="2024-05-07T00:00:00"/>
    <m/>
    <s v="X"/>
    <m/>
    <n v="177"/>
    <x v="12"/>
    <x v="10"/>
    <s v="Banque"/>
  </r>
  <r>
    <x v="2"/>
    <s v=""/>
    <n v="5"/>
    <n v="-240"/>
    <d v="2024-05-07T00:00:00"/>
    <m/>
    <s v="X"/>
    <m/>
    <n v="178"/>
    <x v="12"/>
    <x v="10"/>
    <s v="Caisse"/>
  </r>
  <r>
    <x v="1"/>
    <s v="Comptabilisé"/>
    <n v="5"/>
    <n v="240"/>
    <d v="2024-05-07T00:00:00"/>
    <m/>
    <s v="X"/>
    <m/>
    <n v="179"/>
    <x v="12"/>
    <x v="10"/>
    <s v="Banque"/>
  </r>
  <r>
    <x v="1"/>
    <s v=""/>
    <n v="5"/>
    <n v="78.5"/>
    <d v="2024-05-07T00:00:00"/>
    <m/>
    <s v="X"/>
    <m/>
    <n v="180"/>
    <x v="1"/>
    <x v="1"/>
    <s v="Caisse"/>
  </r>
  <r>
    <x v="1"/>
    <s v=""/>
    <n v="5"/>
    <n v="43.5"/>
    <d v="2024-05-07T00:00:00"/>
    <m/>
    <s v="X"/>
    <m/>
    <n v="181"/>
    <x v="2"/>
    <x v="19"/>
    <s v="Caisse"/>
  </r>
  <r>
    <x v="1"/>
    <s v=""/>
    <n v="5"/>
    <n v="31"/>
    <d v="2024-05-07T00:00:00"/>
    <m/>
    <s v="X"/>
    <m/>
    <n v="182"/>
    <x v="2"/>
    <x v="20"/>
    <s v="Caisse"/>
  </r>
  <r>
    <x v="1"/>
    <s v=""/>
    <n v="5"/>
    <n v="23"/>
    <d v="2024-05-07T00:00:00"/>
    <m/>
    <s v="X"/>
    <m/>
    <n v="183"/>
    <x v="2"/>
    <x v="2"/>
    <s v="Caisse"/>
  </r>
  <r>
    <x v="2"/>
    <s v=""/>
    <n v="5"/>
    <n v="-430"/>
    <d v="2024-05-13T00:00:00"/>
    <m/>
    <s v="X"/>
    <m/>
    <n v="184"/>
    <x v="11"/>
    <x v="9"/>
    <s v="Caisse"/>
  </r>
  <r>
    <x v="1"/>
    <s v="Comptabilisé"/>
    <n v="5"/>
    <n v="430"/>
    <d v="2024-05-13T00:00:00"/>
    <m/>
    <s v="X"/>
    <m/>
    <n v="185"/>
    <x v="11"/>
    <x v="9"/>
    <s v="Banque"/>
  </r>
  <r>
    <x v="2"/>
    <s v=""/>
    <n v="5"/>
    <n v="-86.5"/>
    <d v="2024-05-13T00:00:00"/>
    <m/>
    <s v="X"/>
    <m/>
    <n v="186"/>
    <x v="12"/>
    <x v="10"/>
    <s v="Caisse"/>
  </r>
  <r>
    <x v="1"/>
    <s v="Comptabilisé"/>
    <n v="5"/>
    <n v="86.5"/>
    <d v="2024-05-13T00:00:00"/>
    <m/>
    <s v="X"/>
    <m/>
    <n v="187"/>
    <x v="12"/>
    <x v="10"/>
    <s v="Banque"/>
  </r>
  <r>
    <x v="2"/>
    <s v="Comptabilisé"/>
    <n v="5"/>
    <n v="-159.6"/>
    <d v="2024-05-13T00:00:00"/>
    <s v="CB"/>
    <s v="X"/>
    <s v="2024-29"/>
    <n v="188"/>
    <x v="41"/>
    <x v="12"/>
    <s v="Banque"/>
  </r>
  <r>
    <x v="2"/>
    <s v="Comptabilisé"/>
    <n v="5"/>
    <n v="-16.5"/>
    <d v="2024-05-14T00:00:00"/>
    <m/>
    <s v="X"/>
    <m/>
    <n v="203"/>
    <x v="42"/>
    <x v="21"/>
    <s v="Banque"/>
  </r>
  <r>
    <x v="1"/>
    <s v=""/>
    <n v="5"/>
    <n v="68.5"/>
    <d v="2024-05-15T00:00:00"/>
    <m/>
    <s v="X"/>
    <m/>
    <n v="189"/>
    <x v="1"/>
    <x v="1"/>
    <s v="Caisse"/>
  </r>
  <r>
    <x v="1"/>
    <s v="Comptabilisé"/>
    <n v="5"/>
    <n v="16.5"/>
    <d v="2024-05-15T00:00:00"/>
    <s v="BRC 1371"/>
    <s v="X"/>
    <m/>
    <n v="190"/>
    <x v="43"/>
    <x v="2"/>
    <s v="Banque"/>
  </r>
  <r>
    <x v="1"/>
    <s v=""/>
    <n v="5"/>
    <n v="22"/>
    <d v="2024-05-15T00:00:00"/>
    <m/>
    <s v="X"/>
    <m/>
    <n v="191"/>
    <x v="2"/>
    <x v="19"/>
    <s v="Caisse"/>
  </r>
  <r>
    <x v="1"/>
    <s v=""/>
    <n v="5"/>
    <n v="14"/>
    <d v="2024-05-15T00:00:00"/>
    <m/>
    <s v="X"/>
    <m/>
    <n v="192"/>
    <x v="2"/>
    <x v="20"/>
    <s v="Caisse"/>
  </r>
  <r>
    <x v="1"/>
    <s v=""/>
    <n v="5"/>
    <n v="93.5"/>
    <d v="2024-05-15T00:00:00"/>
    <m/>
    <s v="X"/>
    <m/>
    <n v="193"/>
    <x v="2"/>
    <x v="2"/>
    <s v="Caisse"/>
  </r>
  <r>
    <x v="2"/>
    <s v="Comptabilisé"/>
    <n v="5"/>
    <n v="-666.74"/>
    <d v="2024-05-15T00:00:00"/>
    <n v="2556172"/>
    <s v="X"/>
    <s v="2024-27"/>
    <n v="194"/>
    <x v="44"/>
    <x v="6"/>
    <s v="Banque"/>
  </r>
  <r>
    <x v="2"/>
    <s v="Comptabilisé"/>
    <n v="5"/>
    <n v="-261.98"/>
    <d v="2024-05-17T00:00:00"/>
    <n v="2556171"/>
    <s v="X"/>
    <s v="2024-28"/>
    <n v="195"/>
    <x v="45"/>
    <x v="4"/>
    <s v="Banque"/>
  </r>
  <r>
    <x v="2"/>
    <s v="Comptabilisé"/>
    <n v="5"/>
    <n v="-5.99"/>
    <d v="2024-05-21T00:00:00"/>
    <m/>
    <s v="X"/>
    <m/>
    <n v="234"/>
    <x v="9"/>
    <x v="8"/>
    <s v="Banque"/>
  </r>
  <r>
    <x v="1"/>
    <s v=""/>
    <n v="5"/>
    <n v="47.4"/>
    <d v="2024-05-22T00:00:00"/>
    <m/>
    <s v="X"/>
    <m/>
    <n v="199"/>
    <x v="1"/>
    <x v="1"/>
    <s v="Caisse"/>
  </r>
  <r>
    <x v="1"/>
    <s v=""/>
    <n v="5"/>
    <n v="10"/>
    <d v="2024-05-22T00:00:00"/>
    <m/>
    <s v="X"/>
    <m/>
    <n v="200"/>
    <x v="2"/>
    <x v="19"/>
    <s v="Caisse"/>
  </r>
  <r>
    <x v="1"/>
    <s v=""/>
    <n v="5"/>
    <n v="80.900000000000006"/>
    <d v="2024-05-22T00:00:00"/>
    <m/>
    <s v="X"/>
    <m/>
    <n v="201"/>
    <x v="2"/>
    <x v="20"/>
    <s v="Caisse"/>
  </r>
  <r>
    <x v="1"/>
    <s v=""/>
    <n v="5"/>
    <n v="39"/>
    <d v="2024-05-22T00:00:00"/>
    <m/>
    <s v="X"/>
    <m/>
    <n v="202"/>
    <x v="2"/>
    <x v="2"/>
    <s v="Caisse"/>
  </r>
  <r>
    <x v="2"/>
    <s v="Comptabilisé"/>
    <n v="5"/>
    <n v="-4.33"/>
    <d v="2024-05-22T00:00:00"/>
    <m/>
    <s v="X"/>
    <m/>
    <n v="235"/>
    <x v="14"/>
    <x v="11"/>
    <s v="Banque"/>
  </r>
  <r>
    <x v="2"/>
    <s v="Comptabilisé"/>
    <n v="5"/>
    <n v="-13.45"/>
    <d v="2024-05-23T00:00:00"/>
    <s v="CB"/>
    <s v="X"/>
    <s v="2024-38"/>
    <n v="197"/>
    <x v="46"/>
    <x v="12"/>
    <s v="Banque"/>
  </r>
  <r>
    <x v="2"/>
    <s v="Comptabilisé"/>
    <n v="5"/>
    <n v="-15.25"/>
    <d v="2024-05-23T00:00:00"/>
    <s v="CB"/>
    <s v="X"/>
    <s v="2024-39"/>
    <n v="198"/>
    <x v="47"/>
    <x v="12"/>
    <s v="Banque"/>
  </r>
  <r>
    <x v="2"/>
    <s v="Comptabilisé"/>
    <n v="5"/>
    <n v="-15.6"/>
    <d v="2024-05-24T00:00:00"/>
    <n v="2556173"/>
    <s v="X"/>
    <s v="2024-37"/>
    <n v="196"/>
    <x v="46"/>
    <x v="12"/>
    <s v="Banque"/>
  </r>
  <r>
    <x v="1"/>
    <s v="Comptabilisé"/>
    <n v="5"/>
    <n v="16.5"/>
    <d v="2024-05-31T00:00:00"/>
    <m/>
    <s v="X"/>
    <m/>
    <n v="204"/>
    <x v="48"/>
    <x v="21"/>
    <s v="Banque"/>
  </r>
  <r>
    <x v="1"/>
    <s v=""/>
    <n v="5"/>
    <n v="54.6"/>
    <d v="2024-05-31T00:00:00"/>
    <m/>
    <s v="X"/>
    <m/>
    <n v="205"/>
    <x v="1"/>
    <x v="1"/>
    <s v="Caisse"/>
  </r>
  <r>
    <x v="1"/>
    <s v=""/>
    <n v="5"/>
    <n v="58.5"/>
    <d v="2024-05-31T00:00:00"/>
    <m/>
    <s v="X"/>
    <m/>
    <n v="206"/>
    <x v="2"/>
    <x v="19"/>
    <s v="Caisse"/>
  </r>
  <r>
    <x v="1"/>
    <s v=""/>
    <n v="5"/>
    <n v="68"/>
    <d v="2024-05-31T00:00:00"/>
    <m/>
    <s v="X"/>
    <m/>
    <n v="207"/>
    <x v="2"/>
    <x v="20"/>
    <s v="Caisse"/>
  </r>
  <r>
    <x v="1"/>
    <s v=""/>
    <n v="5"/>
    <n v="26"/>
    <d v="2024-05-31T00:00:00"/>
    <m/>
    <s v="X"/>
    <m/>
    <n v="208"/>
    <x v="2"/>
    <x v="2"/>
    <s v="Caisse"/>
  </r>
  <r>
    <x v="1"/>
    <s v="Comptabilisé"/>
    <n v="5"/>
    <n v="24"/>
    <d v="2024-05-31T00:00:00"/>
    <s v="BRC 1271"/>
    <s v="X"/>
    <m/>
    <n v="209"/>
    <x v="49"/>
    <x v="2"/>
    <s v="Banque"/>
  </r>
  <r>
    <x v="1"/>
    <s v="Comptabilisé"/>
    <n v="5"/>
    <n v="15"/>
    <d v="2024-05-31T00:00:00"/>
    <s v="BRC 1271"/>
    <s v="X"/>
    <m/>
    <n v="210"/>
    <x v="50"/>
    <x v="2"/>
    <s v="Banque"/>
  </r>
  <r>
    <x v="1"/>
    <s v="Comptabilisé"/>
    <n v="5"/>
    <n v="10"/>
    <d v="2024-05-31T00:00:00"/>
    <s v="BRC 1271"/>
    <s v="X"/>
    <m/>
    <n v="211"/>
    <x v="51"/>
    <x v="2"/>
    <s v="Banque"/>
  </r>
  <r>
    <x v="2"/>
    <s v="Comptabilisé"/>
    <n v="6"/>
    <n v="-100"/>
    <d v="2024-06-01T00:00:00"/>
    <n v="24644182"/>
    <s v="X"/>
    <s v="2024-42"/>
    <n v="227"/>
    <x v="52"/>
    <x v="22"/>
    <s v="Banque"/>
  </r>
  <r>
    <x v="2"/>
    <s v="Comptabilisé"/>
    <n v="6"/>
    <n v="-80.900000000000006"/>
    <d v="2024-06-03T00:00:00"/>
    <s v="CB"/>
    <s v="X"/>
    <s v="2024-40"/>
    <n v="225"/>
    <x v="15"/>
    <x v="14"/>
    <s v="Banque"/>
  </r>
  <r>
    <x v="1"/>
    <s v=""/>
    <n v="6"/>
    <n v="142"/>
    <d v="2024-06-05T00:00:00"/>
    <m/>
    <s v="X"/>
    <m/>
    <n v="216"/>
    <x v="53"/>
    <x v="4"/>
    <s v="Caisse"/>
  </r>
  <r>
    <x v="1"/>
    <s v="Comptabilisé"/>
    <n v="6"/>
    <n v="50"/>
    <d v="2024-06-05T00:00:00"/>
    <m/>
    <s v="X"/>
    <m/>
    <n v="238"/>
    <x v="54"/>
    <x v="18"/>
    <s v="Banque"/>
  </r>
  <r>
    <x v="1"/>
    <s v="Comptabilisé"/>
    <n v="6"/>
    <n v="50"/>
    <d v="2024-06-05T00:00:00"/>
    <m/>
    <s v="X"/>
    <m/>
    <n v="239"/>
    <x v="55"/>
    <x v="18"/>
    <s v="Banque"/>
  </r>
  <r>
    <x v="2"/>
    <s v=""/>
    <n v="6"/>
    <n v="-640"/>
    <d v="2024-06-06T00:00:00"/>
    <m/>
    <s v="X"/>
    <m/>
    <n v="212"/>
    <x v="11"/>
    <x v="9"/>
    <s v="Caisse"/>
  </r>
  <r>
    <x v="1"/>
    <s v="Comptabilisé"/>
    <n v="6"/>
    <n v="640"/>
    <d v="2024-06-06T00:00:00"/>
    <m/>
    <s v="X"/>
    <m/>
    <n v="213"/>
    <x v="11"/>
    <x v="9"/>
    <s v="Banque"/>
  </r>
  <r>
    <x v="2"/>
    <s v=""/>
    <n v="6"/>
    <n v="-142.19999999999999"/>
    <d v="2024-06-06T00:00:00"/>
    <m/>
    <s v="X"/>
    <m/>
    <n v="214"/>
    <x v="12"/>
    <x v="10"/>
    <s v="Caisse"/>
  </r>
  <r>
    <x v="1"/>
    <s v="Comptabilisé"/>
    <n v="6"/>
    <n v="142.19999999999999"/>
    <d v="2024-06-06T00:00:00"/>
    <m/>
    <s v="X"/>
    <m/>
    <n v="215"/>
    <x v="12"/>
    <x v="10"/>
    <s v="Banque"/>
  </r>
  <r>
    <x v="2"/>
    <s v=""/>
    <n v="6"/>
    <n v="-4000"/>
    <d v="2024-06-06T00:00:00"/>
    <m/>
    <s v="X"/>
    <m/>
    <n v="217"/>
    <x v="56"/>
    <x v="7"/>
    <s v="Livret"/>
  </r>
  <r>
    <x v="1"/>
    <s v="Comptabilisé"/>
    <n v="6"/>
    <n v="4000"/>
    <d v="2024-06-06T00:00:00"/>
    <m/>
    <s v="X"/>
    <m/>
    <n v="218"/>
    <x v="56"/>
    <x v="7"/>
    <s v="Banque"/>
  </r>
  <r>
    <x v="1"/>
    <s v=""/>
    <n v="6"/>
    <n v="130"/>
    <d v="2024-06-07T00:00:00"/>
    <m/>
    <s v="X"/>
    <m/>
    <n v="219"/>
    <x v="1"/>
    <x v="1"/>
    <s v="Caisse"/>
  </r>
  <r>
    <x v="1"/>
    <s v=""/>
    <n v="6"/>
    <n v="33"/>
    <d v="2024-06-07T00:00:00"/>
    <m/>
    <s v="X"/>
    <m/>
    <n v="220"/>
    <x v="2"/>
    <x v="19"/>
    <s v="Caisse"/>
  </r>
  <r>
    <x v="1"/>
    <s v=""/>
    <n v="6"/>
    <n v="90.5"/>
    <d v="2024-06-07T00:00:00"/>
    <m/>
    <s v="X"/>
    <m/>
    <n v="221"/>
    <x v="2"/>
    <x v="20"/>
    <s v="Caisse"/>
  </r>
  <r>
    <x v="1"/>
    <s v=""/>
    <n v="6"/>
    <n v="82"/>
    <d v="2024-06-07T00:00:00"/>
    <m/>
    <s v="X"/>
    <m/>
    <n v="223"/>
    <x v="2"/>
    <x v="2"/>
    <s v="Caisse"/>
  </r>
  <r>
    <x v="1"/>
    <s v="Comptabilisé"/>
    <n v="6"/>
    <n v="7"/>
    <d v="2024-06-07T00:00:00"/>
    <s v="BRC 1372"/>
    <s v="X"/>
    <m/>
    <n v="224"/>
    <x v="57"/>
    <x v="2"/>
    <s v="Banque"/>
  </r>
  <r>
    <x v="1"/>
    <s v="Comptabilisé"/>
    <n v="6"/>
    <n v="11"/>
    <d v="2024-06-07T00:00:00"/>
    <s v="BRC 1372"/>
    <s v="X"/>
    <m/>
    <n v="225"/>
    <x v="58"/>
    <x v="2"/>
    <s v="Banque"/>
  </r>
  <r>
    <x v="2"/>
    <s v="Comptabilisé"/>
    <n v="6"/>
    <n v="-8254"/>
    <d v="2024-06-10T00:00:00"/>
    <n v="2556174"/>
    <s v="X"/>
    <s v="2024-41"/>
    <n v="226"/>
    <x v="59"/>
    <x v="23"/>
    <s v="Banque"/>
  </r>
  <r>
    <x v="1"/>
    <s v="Comptabilisé"/>
    <n v="6"/>
    <n v="200"/>
    <d v="2024-06-10T00:00:00"/>
    <m/>
    <s v="X"/>
    <m/>
    <n v="240"/>
    <x v="60"/>
    <x v="18"/>
    <s v="Banque"/>
  </r>
  <r>
    <x v="1"/>
    <s v=""/>
    <n v="6"/>
    <n v="67"/>
    <d v="2024-06-12T00:00:00"/>
    <m/>
    <s v="X"/>
    <m/>
    <n v="228"/>
    <x v="1"/>
    <x v="1"/>
    <s v="Caisse"/>
  </r>
  <r>
    <x v="1"/>
    <s v=""/>
    <n v="6"/>
    <n v="9.5"/>
    <d v="2024-06-12T00:00:00"/>
    <m/>
    <s v="X"/>
    <m/>
    <n v="229"/>
    <x v="2"/>
    <x v="19"/>
    <s v="Caisse"/>
  </r>
  <r>
    <x v="1"/>
    <s v=""/>
    <n v="6"/>
    <n v="21"/>
    <d v="2024-06-12T00:00:00"/>
    <m/>
    <s v="X"/>
    <m/>
    <n v="230"/>
    <x v="2"/>
    <x v="20"/>
    <s v="Caisse"/>
  </r>
  <r>
    <x v="1"/>
    <s v=""/>
    <n v="6"/>
    <n v="42"/>
    <d v="2024-06-12T00:00:00"/>
    <m/>
    <s v="X"/>
    <m/>
    <n v="231"/>
    <x v="2"/>
    <x v="2"/>
    <s v="Caisse"/>
  </r>
  <r>
    <x v="1"/>
    <s v="Comptabilisé"/>
    <n v="6"/>
    <n v="15"/>
    <d v="2024-06-12T00:00:00"/>
    <s v="BRC 1372"/>
    <s v="X"/>
    <m/>
    <n v="232"/>
    <x v="43"/>
    <x v="2"/>
    <s v="Banque"/>
  </r>
  <r>
    <x v="1"/>
    <s v="Comptabilisé"/>
    <n v="6"/>
    <n v="13"/>
    <d v="2024-06-12T00:00:00"/>
    <s v="BRC 1372"/>
    <s v="X"/>
    <m/>
    <n v="233"/>
    <x v="61"/>
    <x v="2"/>
    <s v="Banque"/>
  </r>
  <r>
    <x v="2"/>
    <s v="Comptabilisé"/>
    <n v="6"/>
    <n v="-647.86"/>
    <d v="2024-06-15T00:00:00"/>
    <n v="25556175"/>
    <s v="X"/>
    <s v="2024-43"/>
    <n v="241"/>
    <x v="62"/>
    <x v="6"/>
    <s v="Banque"/>
  </r>
  <r>
    <x v="2"/>
    <s v="Comptabilisé"/>
    <n v="6"/>
    <n v="-5.99"/>
    <d v="2024-06-16T00:00:00"/>
    <m/>
    <s v="X"/>
    <m/>
    <n v="236"/>
    <x v="9"/>
    <x v="8"/>
    <s v="Banque"/>
  </r>
  <r>
    <x v="2"/>
    <s v="Comptabilisé"/>
    <n v="6"/>
    <n v="-4.33"/>
    <d v="2024-06-16T00:00:00"/>
    <m/>
    <s v="X"/>
    <m/>
    <n v="237"/>
    <x v="14"/>
    <x v="11"/>
    <s v="Banque"/>
  </r>
  <r>
    <x v="1"/>
    <s v="Comptabilisé"/>
    <n v="6"/>
    <n v="100"/>
    <d v="2024-06-21T00:00:00"/>
    <s v="BRC 1372"/>
    <s v="X"/>
    <m/>
    <n v="242"/>
    <x v="63"/>
    <x v="3"/>
    <s v="Banque"/>
  </r>
  <r>
    <x v="1"/>
    <s v=""/>
    <n v="6"/>
    <n v="49.5"/>
    <d v="2024-06-21T00:00:00"/>
    <m/>
    <s v="X"/>
    <m/>
    <n v="243"/>
    <x v="1"/>
    <x v="1"/>
    <s v="Caisse"/>
  </r>
  <r>
    <x v="1"/>
    <s v=""/>
    <n v="6"/>
    <n v="18"/>
    <d v="2024-06-21T00:00:00"/>
    <m/>
    <s v="X"/>
    <m/>
    <n v="244"/>
    <x v="2"/>
    <x v="19"/>
    <s v="Caisse"/>
  </r>
  <r>
    <x v="1"/>
    <s v=""/>
    <n v="6"/>
    <n v="63"/>
    <d v="2024-06-21T00:00:00"/>
    <m/>
    <s v="X"/>
    <m/>
    <n v="245"/>
    <x v="2"/>
    <x v="20"/>
    <s v="Caisse"/>
  </r>
  <r>
    <x v="1"/>
    <s v=""/>
    <n v="6"/>
    <n v="37.6"/>
    <d v="2024-06-21T00:00:00"/>
    <m/>
    <s v="X"/>
    <m/>
    <n v="246"/>
    <x v="2"/>
    <x v="2"/>
    <s v="Caisse"/>
  </r>
  <r>
    <x v="1"/>
    <s v="Comptabilisé"/>
    <n v="6"/>
    <n v="14"/>
    <d v="2024-06-21T00:00:00"/>
    <s v="BRC 1372"/>
    <s v="X"/>
    <m/>
    <n v="247"/>
    <x v="64"/>
    <x v="2"/>
    <s v="Banque"/>
  </r>
  <r>
    <x v="1"/>
    <s v="Comptabilisé"/>
    <n v="6"/>
    <n v="9"/>
    <d v="2024-06-21T00:00:00"/>
    <s v="BRC 1372"/>
    <s v="X"/>
    <m/>
    <n v="248"/>
    <x v="65"/>
    <x v="2"/>
    <s v="Banque"/>
  </r>
  <r>
    <x v="1"/>
    <s v="Comptabilisé"/>
    <n v="6"/>
    <n v="159.6"/>
    <d v="2024-06-25T00:00:00"/>
    <m/>
    <s v="X"/>
    <m/>
    <n v="257"/>
    <x v="66"/>
    <x v="12"/>
    <s v="Banque"/>
  </r>
  <r>
    <x v="1"/>
    <s v=""/>
    <n v="6"/>
    <n v="51.5"/>
    <d v="2024-06-28T00:00:00"/>
    <m/>
    <s v="X"/>
    <m/>
    <n v="249"/>
    <x v="1"/>
    <x v="1"/>
    <s v="Caisse"/>
  </r>
  <r>
    <x v="1"/>
    <s v=""/>
    <n v="6"/>
    <n v="7"/>
    <d v="2024-06-28T00:00:00"/>
    <m/>
    <s v="X"/>
    <m/>
    <n v="250"/>
    <x v="2"/>
    <x v="19"/>
    <s v="Caisse"/>
  </r>
  <r>
    <x v="1"/>
    <s v=""/>
    <n v="6"/>
    <n v="61"/>
    <d v="2024-06-28T00:00:00"/>
    <m/>
    <s v="X"/>
    <m/>
    <n v="251"/>
    <x v="2"/>
    <x v="2"/>
    <s v="Caisse"/>
  </r>
  <r>
    <x v="1"/>
    <s v="Comptabilisé"/>
    <n v="6"/>
    <n v="11"/>
    <d v="2024-06-28T00:00:00"/>
    <s v="BRC 1372"/>
    <s v="X"/>
    <m/>
    <n v="252"/>
    <x v="61"/>
    <x v="2"/>
    <s v="Banque"/>
  </r>
  <r>
    <x v="2"/>
    <s v=""/>
    <n v="7"/>
    <n v="-850"/>
    <d v="2024-07-01T00:00:00"/>
    <m/>
    <s v="X"/>
    <m/>
    <n v="253"/>
    <x v="11"/>
    <x v="9"/>
    <s v="Caisse"/>
  </r>
  <r>
    <x v="1"/>
    <s v="Comptabilisé"/>
    <n v="7"/>
    <n v="850"/>
    <d v="2024-07-01T00:00:00"/>
    <m/>
    <s v="X"/>
    <m/>
    <n v="254"/>
    <x v="11"/>
    <x v="9"/>
    <s v="Banque"/>
  </r>
  <r>
    <x v="2"/>
    <s v=""/>
    <n v="7"/>
    <n v="-55.42"/>
    <d v="2024-07-01T00:00:00"/>
    <m/>
    <s v="X"/>
    <m/>
    <n v="255"/>
    <x v="12"/>
    <x v="10"/>
    <s v="Caisse"/>
  </r>
  <r>
    <x v="1"/>
    <s v="Comptabilisé"/>
    <n v="7"/>
    <n v="55.42"/>
    <d v="2024-07-01T00:00:00"/>
    <m/>
    <s v="X"/>
    <m/>
    <n v="256"/>
    <x v="12"/>
    <x v="10"/>
    <s v="Banque"/>
  </r>
  <r>
    <x v="2"/>
    <s v="Comptabilisé"/>
    <n v="7"/>
    <n v="-1.49"/>
    <d v="2024-07-01T00:00:00"/>
    <m/>
    <s v="X"/>
    <m/>
    <n v="258"/>
    <x v="67"/>
    <x v="21"/>
    <s v="Banque"/>
  </r>
  <r>
    <x v="2"/>
    <s v="Comptabilisé"/>
    <n v="7"/>
    <n v="-4.33"/>
    <d v="2024-07-01T00:00:00"/>
    <m/>
    <s v="X"/>
    <m/>
    <n v="259"/>
    <x v="14"/>
    <x v="11"/>
    <s v="Banque"/>
  </r>
  <r>
    <x v="2"/>
    <s v="Comptabilisé"/>
    <n v="7"/>
    <n v="-5.99"/>
    <d v="2024-07-01T00:00:00"/>
    <m/>
    <s v="X"/>
    <m/>
    <n v="260"/>
    <x v="9"/>
    <x v="8"/>
    <s v="Banque"/>
  </r>
  <r>
    <x v="1"/>
    <s v=""/>
    <n v="7"/>
    <n v="40"/>
    <d v="2024-07-03T00:00:00"/>
    <m/>
    <s v="X"/>
    <m/>
    <n v="261"/>
    <x v="1"/>
    <x v="1"/>
    <s v="Caisse"/>
  </r>
  <r>
    <x v="1"/>
    <s v=""/>
    <n v="7"/>
    <n v="20"/>
    <d v="2024-07-03T00:00:00"/>
    <m/>
    <s v="X"/>
    <m/>
    <n v="262"/>
    <x v="2"/>
    <x v="19"/>
    <s v="Caisse"/>
  </r>
  <r>
    <x v="1"/>
    <s v=""/>
    <n v="7"/>
    <n v="82.5"/>
    <d v="2024-07-03T00:00:00"/>
    <m/>
    <s v="X"/>
    <m/>
    <n v="263"/>
    <x v="2"/>
    <x v="20"/>
    <s v="Caisse"/>
  </r>
  <r>
    <x v="1"/>
    <s v=""/>
    <n v="7"/>
    <n v="47"/>
    <d v="2024-07-03T00:00:00"/>
    <m/>
    <s v="X"/>
    <m/>
    <n v="264"/>
    <x v="2"/>
    <x v="2"/>
    <s v="Caisse"/>
  </r>
  <r>
    <x v="2"/>
    <s v="Comptabilisé"/>
    <n v="7"/>
    <n v="-100"/>
    <d v="2024-07-03T00:00:00"/>
    <n v="2464184"/>
    <s v="X"/>
    <s v="2024-45"/>
    <n v="277"/>
    <x v="68"/>
    <x v="4"/>
    <s v="Banque"/>
  </r>
  <r>
    <x v="2"/>
    <s v="Comptabilisé"/>
    <n v="7"/>
    <n v="-142"/>
    <d v="2024-07-03T00:00:00"/>
    <n v="2464183"/>
    <s v="X"/>
    <s v="2024-46"/>
    <n v="278"/>
    <x v="69"/>
    <x v="4"/>
    <s v="Banque"/>
  </r>
  <r>
    <x v="2"/>
    <s v="Comptabilisé"/>
    <n v="7"/>
    <n v="-2.5499999999999998"/>
    <d v="2024-07-07T00:00:00"/>
    <m/>
    <s v="X"/>
    <m/>
    <n v="265"/>
    <x v="70"/>
    <x v="11"/>
    <s v="Banque"/>
  </r>
  <r>
    <x v="1"/>
    <s v="Comptabilisé"/>
    <n v="7"/>
    <n v="150"/>
    <d v="2024-07-08T00:00:00"/>
    <m/>
    <s v="X"/>
    <m/>
    <n v="274"/>
    <x v="71"/>
    <x v="18"/>
    <s v="Banque"/>
  </r>
  <r>
    <x v="1"/>
    <s v=""/>
    <n v="7"/>
    <n v="46"/>
    <d v="2024-07-10T00:00:00"/>
    <m/>
    <s v="X"/>
    <m/>
    <n v="266"/>
    <x v="1"/>
    <x v="1"/>
    <s v="Caisse"/>
  </r>
  <r>
    <x v="1"/>
    <s v=""/>
    <n v="7"/>
    <n v="26"/>
    <d v="2024-07-10T00:00:00"/>
    <m/>
    <s v="X"/>
    <m/>
    <n v="267"/>
    <x v="2"/>
    <x v="19"/>
    <s v="Caisse"/>
  </r>
  <r>
    <x v="1"/>
    <s v=""/>
    <n v="7"/>
    <n v="55.5"/>
    <d v="2024-07-10T00:00:00"/>
    <m/>
    <s v="X"/>
    <m/>
    <n v="268"/>
    <x v="2"/>
    <x v="20"/>
    <s v="Caisse"/>
  </r>
  <r>
    <x v="1"/>
    <s v=""/>
    <n v="7"/>
    <n v="51"/>
    <d v="2024-07-10T00:00:00"/>
    <m/>
    <s v="X"/>
    <m/>
    <n v="269"/>
    <x v="2"/>
    <x v="2"/>
    <s v="Caisse"/>
  </r>
  <r>
    <x v="1"/>
    <s v="Comptabilisé"/>
    <n v="8"/>
    <n v="400"/>
    <d v="2024-08-02T00:00:00"/>
    <m/>
    <s v="X"/>
    <m/>
    <n v="275"/>
    <x v="72"/>
    <x v="18"/>
    <s v="Banque"/>
  </r>
  <r>
    <x v="2"/>
    <s v="Comptabilisé"/>
    <n v="8"/>
    <n v="-641.39"/>
    <d v="2024-08-15T00:00:00"/>
    <n v="2464185"/>
    <s v="X"/>
    <s v="2024-44"/>
    <n v="276"/>
    <x v="73"/>
    <x v="6"/>
    <s v="Banque"/>
  </r>
  <r>
    <x v="1"/>
    <s v=""/>
    <n v="8"/>
    <n v="20.5"/>
    <d v="2024-08-16T00:00:00"/>
    <m/>
    <s v="X"/>
    <m/>
    <n v="270"/>
    <x v="2"/>
    <x v="19"/>
    <s v="Caisse"/>
  </r>
  <r>
    <x v="1"/>
    <s v=""/>
    <n v="8"/>
    <n v="53"/>
    <d v="2024-08-16T00:00:00"/>
    <m/>
    <s v="X"/>
    <m/>
    <n v="271"/>
    <x v="2"/>
    <x v="20"/>
    <s v="Caisse"/>
  </r>
  <r>
    <x v="1"/>
    <s v=""/>
    <n v="8"/>
    <n v="5"/>
    <d v="2024-08-16T00:00:00"/>
    <m/>
    <s v="X"/>
    <m/>
    <n v="272"/>
    <x v="2"/>
    <x v="2"/>
    <s v="Caisse"/>
  </r>
  <r>
    <x v="1"/>
    <s v="Comptabilisé"/>
    <n v="8"/>
    <n v="11"/>
    <d v="2024-08-16T00:00:00"/>
    <s v="BRC 1373"/>
    <s v="X"/>
    <m/>
    <n v="273"/>
    <x v="74"/>
    <x v="2"/>
    <s v="Banque"/>
  </r>
  <r>
    <x v="2"/>
    <s v="Comptabilisé"/>
    <n v="8"/>
    <n v="-763.2"/>
    <d v="2024-08-23T00:00:00"/>
    <n v="2556176"/>
    <s v="X"/>
    <s v="2024-47"/>
    <n v="279"/>
    <x v="75"/>
    <x v="6"/>
    <s v="Banque"/>
  </r>
  <r>
    <x v="2"/>
    <s v="Comptabilisé"/>
    <n v="8"/>
    <n v="-5.99"/>
    <d v="2024-08-19T00:00:00"/>
    <m/>
    <s v="X"/>
    <s v="2024-48"/>
    <n v="280"/>
    <x v="9"/>
    <x v="8"/>
    <s v="Banque"/>
  </r>
  <r>
    <x v="2"/>
    <s v="Comptabilisé"/>
    <n v="8"/>
    <n v="-4.33"/>
    <d v="2024-08-23T00:00:00"/>
    <m/>
    <s v="X"/>
    <s v="2024-48"/>
    <n v="281"/>
    <x v="14"/>
    <x v="11"/>
    <s v="Banque"/>
  </r>
  <r>
    <x v="2"/>
    <s v="Comptabilisé"/>
    <n v="8"/>
    <n v="-2.5499999999999998"/>
    <d v="2024-08-23T00:00:00"/>
    <m/>
    <s v="X"/>
    <s v="2024-48"/>
    <n v="282"/>
    <x v="70"/>
    <x v="11"/>
    <s v="Banque"/>
  </r>
  <r>
    <x v="1"/>
    <s v=""/>
    <n v="8"/>
    <n v="78"/>
    <d v="2024-08-23T00:00:00"/>
    <m/>
    <s v="X"/>
    <m/>
    <n v="289"/>
    <x v="1"/>
    <x v="1"/>
    <s v="Caisse"/>
  </r>
  <r>
    <x v="1"/>
    <s v=""/>
    <n v="8"/>
    <n v="21.5"/>
    <d v="2024-08-23T00:00:00"/>
    <m/>
    <s v="X"/>
    <m/>
    <n v="290"/>
    <x v="2"/>
    <x v="19"/>
    <s v="Caisse"/>
  </r>
  <r>
    <x v="1"/>
    <s v=""/>
    <n v="8"/>
    <n v="44.5"/>
    <d v="2024-08-23T00:00:00"/>
    <m/>
    <s v="X"/>
    <m/>
    <n v="291"/>
    <x v="2"/>
    <x v="20"/>
    <s v="Caisse"/>
  </r>
  <r>
    <x v="1"/>
    <s v=""/>
    <n v="8"/>
    <n v="48"/>
    <d v="2024-08-23T00:00:00"/>
    <m/>
    <s v="X"/>
    <m/>
    <n v="292"/>
    <x v="2"/>
    <x v="2"/>
    <s v="Caisse"/>
  </r>
  <r>
    <x v="2"/>
    <s v="Comptabilisé"/>
    <n v="8"/>
    <n v="-100"/>
    <d v="2024-08-24T00:00:00"/>
    <n v="2464186"/>
    <s v="X"/>
    <s v="2024-49"/>
    <n v="283"/>
    <x v="76"/>
    <x v="24"/>
    <s v="Banque"/>
  </r>
  <r>
    <x v="2"/>
    <s v="Comptabilisé"/>
    <n v="8"/>
    <n v="-100"/>
    <d v="2024-08-27T00:00:00"/>
    <n v="2556177"/>
    <s v="X"/>
    <s v="2024-50"/>
    <n v="284"/>
    <x v="77"/>
    <x v="4"/>
    <s v="Banque"/>
  </r>
  <r>
    <x v="1"/>
    <s v=""/>
    <n v="8"/>
    <n v="87"/>
    <d v="2024-08-30T00:00:00"/>
    <m/>
    <s v="X"/>
    <m/>
    <n v="285"/>
    <x v="1"/>
    <x v="1"/>
    <s v="Caisse"/>
  </r>
  <r>
    <x v="1"/>
    <s v=""/>
    <n v="8"/>
    <n v="31"/>
    <d v="2024-08-30T00:00:00"/>
    <m/>
    <s v="X"/>
    <m/>
    <n v="286"/>
    <x v="2"/>
    <x v="19"/>
    <s v="Caisse"/>
  </r>
  <r>
    <x v="1"/>
    <s v=""/>
    <n v="8"/>
    <n v="67"/>
    <d v="2024-08-30T00:00:00"/>
    <m/>
    <s v="X"/>
    <m/>
    <n v="287"/>
    <x v="2"/>
    <x v="20"/>
    <s v="Caisse"/>
  </r>
  <r>
    <x v="1"/>
    <s v=""/>
    <n v="8"/>
    <n v="70"/>
    <d v="2024-08-30T00:00:00"/>
    <m/>
    <s v="X"/>
    <m/>
    <n v="288"/>
    <x v="2"/>
    <x v="2"/>
    <s v="Caisse"/>
  </r>
  <r>
    <x v="2"/>
    <s v="Comptabilisé"/>
    <n v="8"/>
    <n v="-100"/>
    <d v="2024-08-31T00:00:00"/>
    <n v="2556178"/>
    <s v="X"/>
    <s v="2024-51"/>
    <n v="293"/>
    <x v="78"/>
    <x v="4"/>
    <s v="Banque"/>
  </r>
  <r>
    <x v="2"/>
    <s v=""/>
    <n v="8"/>
    <n v="-93.5"/>
    <d v="2024-08-31T00:00:00"/>
    <m/>
    <s v="X"/>
    <m/>
    <n v="294"/>
    <x v="12"/>
    <x v="10"/>
    <s v="Caisse"/>
  </r>
  <r>
    <x v="1"/>
    <s v="Comptabilisé"/>
    <n v="8"/>
    <n v="93.5"/>
    <d v="2024-08-31T00:00:00"/>
    <m/>
    <s v="X"/>
    <m/>
    <n v="295"/>
    <x v="12"/>
    <x v="10"/>
    <s v="Banque"/>
  </r>
  <r>
    <x v="2"/>
    <s v=""/>
    <n v="8"/>
    <n v="-800"/>
    <d v="2024-08-31T00:00:00"/>
    <m/>
    <s v="X"/>
    <m/>
    <n v="296"/>
    <x v="11"/>
    <x v="9"/>
    <s v="Caisse"/>
  </r>
  <r>
    <x v="1"/>
    <s v="Comptabilisé"/>
    <n v="8"/>
    <n v="800"/>
    <d v="2024-08-31T00:00:00"/>
    <m/>
    <s v="X"/>
    <m/>
    <n v="297"/>
    <x v="11"/>
    <x v="9"/>
    <s v="Banque"/>
  </r>
  <r>
    <x v="1"/>
    <s v=""/>
    <n v="9"/>
    <n v="66"/>
    <d v="2024-09-06T00:00:00"/>
    <m/>
    <s v="X"/>
    <m/>
    <n v="298"/>
    <x v="1"/>
    <x v="1"/>
    <s v="Caisse"/>
  </r>
  <r>
    <x v="1"/>
    <s v=""/>
    <n v="9"/>
    <n v="124"/>
    <d v="2024-09-06T00:00:00"/>
    <m/>
    <s v="X"/>
    <m/>
    <n v="299"/>
    <x v="2"/>
    <x v="19"/>
    <s v="Caisse"/>
  </r>
  <r>
    <x v="1"/>
    <s v=""/>
    <n v="9"/>
    <n v="70"/>
    <d v="2024-09-06T00:00:00"/>
    <m/>
    <s v="X"/>
    <m/>
    <n v="300"/>
    <x v="2"/>
    <x v="20"/>
    <s v="Caisse"/>
  </r>
  <r>
    <x v="1"/>
    <s v=""/>
    <n v="9"/>
    <n v="72"/>
    <d v="2024-09-06T00:00:00"/>
    <m/>
    <s v="X"/>
    <m/>
    <n v="301"/>
    <x v="2"/>
    <x v="2"/>
    <s v="Caisse"/>
  </r>
  <r>
    <x v="1"/>
    <s v="Comptabilisé"/>
    <n v="9"/>
    <n v="80"/>
    <d v="2024-09-06T00:00:00"/>
    <m/>
    <s v="X"/>
    <m/>
    <n v="302"/>
    <x v="79"/>
    <x v="2"/>
    <s v="Banque"/>
  </r>
  <r>
    <x v="1"/>
    <s v="Comptabilisé"/>
    <n v="9"/>
    <n v="10"/>
    <d v="2024-09-06T00:00:00"/>
    <m/>
    <s v="X"/>
    <m/>
    <n v="303"/>
    <x v="80"/>
    <x v="2"/>
    <s v="Banque"/>
  </r>
  <r>
    <x v="1"/>
    <s v="Comptabilisé"/>
    <n v="9"/>
    <n v="14"/>
    <d v="2024-09-06T00:00:00"/>
    <m/>
    <s v="X"/>
    <m/>
    <n v="304"/>
    <x v="81"/>
    <x v="2"/>
    <s v="Banque"/>
  </r>
  <r>
    <x v="1"/>
    <s v="Comptabilisé"/>
    <n v="9"/>
    <n v="61.5"/>
    <d v="2024-09-06T00:00:00"/>
    <m/>
    <s v="X"/>
    <m/>
    <n v="305"/>
    <x v="82"/>
    <x v="2"/>
    <s v="Banque"/>
  </r>
  <r>
    <x v="1"/>
    <s v="Comptabilisé"/>
    <n v="9"/>
    <n v="12"/>
    <d v="2024-09-06T00:00:00"/>
    <m/>
    <s v="X"/>
    <m/>
    <n v="306"/>
    <x v="74"/>
    <x v="2"/>
    <s v="Banque"/>
  </r>
  <r>
    <x v="1"/>
    <s v=""/>
    <n v="9"/>
    <n v="40"/>
    <d v="2024-09-13T00:00:00"/>
    <m/>
    <s v="X"/>
    <m/>
    <n v="307"/>
    <x v="1"/>
    <x v="1"/>
    <s v="Caisse"/>
  </r>
  <r>
    <x v="1"/>
    <s v=""/>
    <n v="9"/>
    <n v="50.5"/>
    <d v="2024-09-13T00:00:00"/>
    <m/>
    <s v="X"/>
    <m/>
    <n v="308"/>
    <x v="2"/>
    <x v="19"/>
    <s v="Caisse"/>
  </r>
  <r>
    <x v="1"/>
    <s v=""/>
    <n v="9"/>
    <n v="61"/>
    <d v="2024-09-13T00:00:00"/>
    <m/>
    <s v="X"/>
    <m/>
    <n v="309"/>
    <x v="2"/>
    <x v="20"/>
    <s v="Caisse"/>
  </r>
  <r>
    <x v="1"/>
    <s v=""/>
    <n v="9"/>
    <n v="58"/>
    <d v="2024-09-13T00:00:00"/>
    <m/>
    <s v="X"/>
    <m/>
    <n v="310"/>
    <x v="2"/>
    <x v="2"/>
    <s v="Caisse"/>
  </r>
  <r>
    <x v="1"/>
    <s v="Comptabilisé"/>
    <n v="9"/>
    <n v="7.5"/>
    <d v="2024-09-13T00:00:00"/>
    <m/>
    <s v="X"/>
    <m/>
    <n v="311"/>
    <x v="83"/>
    <x v="2"/>
    <s v="Banque"/>
  </r>
  <r>
    <x v="1"/>
    <s v="Comptabilisé"/>
    <n v="9"/>
    <n v="12"/>
    <d v="2024-09-13T00:00:00"/>
    <m/>
    <s v="X"/>
    <m/>
    <n v="312"/>
    <x v="84"/>
    <x v="2"/>
    <s v="Banque"/>
  </r>
  <r>
    <x v="1"/>
    <s v="Comptabilisé"/>
    <n v="9"/>
    <n v="35"/>
    <d v="2024-09-13T00:00:00"/>
    <m/>
    <s v="X"/>
    <m/>
    <n v="313"/>
    <x v="85"/>
    <x v="2"/>
    <s v="Banque"/>
  </r>
  <r>
    <x v="2"/>
    <s v="Comptabilisé"/>
    <n v="9"/>
    <n v="-664.41"/>
    <d v="2024-09-20T00:00:00"/>
    <n v="2556179"/>
    <s v="X"/>
    <s v="2024-52"/>
    <n v="314"/>
    <x v="86"/>
    <x v="6"/>
    <s v="Banque"/>
  </r>
  <r>
    <x v="2"/>
    <s v="Comptabilisé"/>
    <n v="9"/>
    <n v="-150"/>
    <d v="2024-09-20T00:00:00"/>
    <n v="2556180"/>
    <s v="X"/>
    <s v="2024-53"/>
    <n v="315"/>
    <x v="87"/>
    <x v="5"/>
    <s v="Banque"/>
  </r>
  <r>
    <x v="1"/>
    <s v=""/>
    <n v="9"/>
    <n v="45"/>
    <d v="2024-09-21T00:00:00"/>
    <m/>
    <s v="X"/>
    <m/>
    <n v="316"/>
    <x v="1"/>
    <x v="1"/>
    <s v="Caisse"/>
  </r>
  <r>
    <x v="1"/>
    <s v=""/>
    <n v="9"/>
    <n v="52.5"/>
    <d v="2024-09-21T00:00:00"/>
    <m/>
    <s v="X"/>
    <m/>
    <n v="317"/>
    <x v="2"/>
    <x v="19"/>
    <s v="Caisse"/>
  </r>
  <r>
    <x v="1"/>
    <s v=""/>
    <n v="9"/>
    <n v="11"/>
    <d v="2024-09-21T00:00:00"/>
    <m/>
    <s v="X"/>
    <m/>
    <n v="318"/>
    <x v="2"/>
    <x v="20"/>
    <s v="Caisse"/>
  </r>
  <r>
    <x v="1"/>
    <s v=""/>
    <n v="9"/>
    <n v="38"/>
    <d v="2024-09-21T00:00:00"/>
    <m/>
    <s v="X"/>
    <m/>
    <n v="319"/>
    <x v="2"/>
    <x v="2"/>
    <s v="Caisse"/>
  </r>
  <r>
    <x v="1"/>
    <s v="Comptabilisé"/>
    <n v="9"/>
    <n v="5"/>
    <d v="2024-09-21T00:00:00"/>
    <m/>
    <s v="X"/>
    <m/>
    <n v="320"/>
    <x v="74"/>
    <x v="2"/>
    <s v="Banque"/>
  </r>
  <r>
    <x v="1"/>
    <s v=""/>
    <n v="9"/>
    <n v="111"/>
    <d v="2024-09-27T00:00:00"/>
    <m/>
    <s v="X"/>
    <m/>
    <n v="321"/>
    <x v="1"/>
    <x v="1"/>
    <s v="Caisse"/>
  </r>
  <r>
    <x v="1"/>
    <s v=""/>
    <n v="9"/>
    <n v="79.5"/>
    <d v="2024-09-27T00:00:00"/>
    <m/>
    <s v="X"/>
    <m/>
    <n v="322"/>
    <x v="2"/>
    <x v="19"/>
    <s v="Caisse"/>
  </r>
  <r>
    <x v="1"/>
    <s v=""/>
    <n v="9"/>
    <n v="28"/>
    <d v="2024-09-27T00:00:00"/>
    <m/>
    <s v="X"/>
    <m/>
    <n v="323"/>
    <x v="2"/>
    <x v="20"/>
    <s v="Caisse"/>
  </r>
  <r>
    <x v="1"/>
    <s v=""/>
    <n v="9"/>
    <n v="89"/>
    <d v="2024-09-27T00:00:00"/>
    <m/>
    <s v="X"/>
    <m/>
    <n v="324"/>
    <x v="2"/>
    <x v="2"/>
    <s v="Caisse"/>
  </r>
  <r>
    <x v="1"/>
    <s v="Comptabilisé"/>
    <n v="9"/>
    <n v="15.5"/>
    <d v="2024-09-27T00:00:00"/>
    <m/>
    <s v="X"/>
    <m/>
    <n v="325"/>
    <x v="88"/>
    <x v="2"/>
    <s v="Banque"/>
  </r>
  <r>
    <x v="1"/>
    <s v="Comptabilisé"/>
    <n v="9"/>
    <n v="100"/>
    <d v="2024-09-03T00:00:00"/>
    <m/>
    <s v="X"/>
    <m/>
    <n v="327"/>
    <x v="89"/>
    <x v="18"/>
    <s v="Banque"/>
  </r>
  <r>
    <x v="2"/>
    <s v="Comptabilisé"/>
    <n v="10"/>
    <n v="-365.3"/>
    <d v="2024-10-01T00:00:00"/>
    <m/>
    <s v="X"/>
    <m/>
    <n v="328"/>
    <x v="90"/>
    <x v="21"/>
    <s v="Banque"/>
  </r>
  <r>
    <x v="1"/>
    <s v=""/>
    <n v="10"/>
    <n v="177.07"/>
    <d v="2024-10-01T00:00:00"/>
    <m/>
    <s v="X"/>
    <m/>
    <n v="329"/>
    <x v="91"/>
    <x v="21"/>
    <s v="Caisse"/>
  </r>
  <r>
    <x v="1"/>
    <s v=""/>
    <n v="10"/>
    <n v="47"/>
    <d v="2024-10-02T00:00:00"/>
    <m/>
    <s v="X"/>
    <m/>
    <n v="330"/>
    <x v="1"/>
    <x v="1"/>
    <s v="Caisse"/>
  </r>
  <r>
    <x v="1"/>
    <s v=""/>
    <n v="10"/>
    <n v="15.5"/>
    <d v="2024-10-02T00:00:00"/>
    <m/>
    <s v="X"/>
    <m/>
    <n v="331"/>
    <x v="2"/>
    <x v="19"/>
    <s v="Caisse"/>
  </r>
  <r>
    <x v="1"/>
    <s v=""/>
    <n v="10"/>
    <n v="18"/>
    <d v="2024-10-02T00:00:00"/>
    <m/>
    <s v="X"/>
    <m/>
    <n v="332"/>
    <x v="2"/>
    <x v="20"/>
    <s v="Caisse"/>
  </r>
  <r>
    <x v="1"/>
    <s v=""/>
    <n v="10"/>
    <n v="11.5"/>
    <d v="2024-10-02T00:00:00"/>
    <m/>
    <s v="X"/>
    <m/>
    <n v="333"/>
    <x v="2"/>
    <x v="2"/>
    <s v="Caisse"/>
  </r>
  <r>
    <x v="1"/>
    <s v=""/>
    <n v="10"/>
    <n v="66.099999999999994"/>
    <d v="2024-10-02T00:00:00"/>
    <m/>
    <s v="X"/>
    <m/>
    <n v="334"/>
    <x v="92"/>
    <x v="3"/>
    <s v="Caisse"/>
  </r>
  <r>
    <x v="1"/>
    <s v=""/>
    <n v="10"/>
    <n v="88"/>
    <d v="2024-10-09T00:00:00"/>
    <m/>
    <s v="X"/>
    <m/>
    <n v="335"/>
    <x v="1"/>
    <x v="1"/>
    <s v="Caisse"/>
  </r>
  <r>
    <x v="1"/>
    <s v=""/>
    <n v="10"/>
    <n v="50"/>
    <d v="2024-10-09T00:00:00"/>
    <m/>
    <s v="X"/>
    <m/>
    <n v="336"/>
    <x v="2"/>
    <x v="19"/>
    <s v="Caisse"/>
  </r>
  <r>
    <x v="1"/>
    <s v=""/>
    <n v="10"/>
    <n v="13"/>
    <d v="2024-10-09T00:00:00"/>
    <m/>
    <s v="X"/>
    <m/>
    <n v="337"/>
    <x v="2"/>
    <x v="20"/>
    <s v="Caisse"/>
  </r>
  <r>
    <x v="1"/>
    <s v=""/>
    <n v="10"/>
    <n v="58.5"/>
    <d v="2024-10-09T00:00:00"/>
    <m/>
    <s v="X"/>
    <m/>
    <n v="338"/>
    <x v="2"/>
    <x v="2"/>
    <s v="Caisse"/>
  </r>
  <r>
    <x v="1"/>
    <s v=""/>
    <n v="10"/>
    <n v="108"/>
    <d v="2024-10-21T00:00:00"/>
    <m/>
    <s v="X"/>
    <m/>
    <n v="339"/>
    <x v="1"/>
    <x v="1"/>
    <s v="Caisse"/>
  </r>
  <r>
    <x v="1"/>
    <s v=""/>
    <n v="10"/>
    <n v="55.3"/>
    <d v="2024-10-21T00:00:00"/>
    <m/>
    <s v="X"/>
    <m/>
    <n v="340"/>
    <x v="2"/>
    <x v="19"/>
    <s v="Caisse"/>
  </r>
  <r>
    <x v="1"/>
    <s v=""/>
    <n v="10"/>
    <n v="73"/>
    <d v="2024-10-21T00:00:00"/>
    <m/>
    <s v="X"/>
    <m/>
    <n v="341"/>
    <x v="2"/>
    <x v="2"/>
    <s v="Caisse"/>
  </r>
  <r>
    <x v="2"/>
    <s v="Non Comptabilisé"/>
    <n v="9"/>
    <n v="-93"/>
    <d v="2024-09-25T00:00:00"/>
    <n v="2556181"/>
    <m/>
    <s v="2024-54"/>
    <n v="342"/>
    <x v="93"/>
    <x v="5"/>
    <s v="Banque"/>
  </r>
  <r>
    <x v="2"/>
    <s v="Comptabilisé"/>
    <n v="10"/>
    <n v="-4.33"/>
    <d v="2024-10-02T00:00:00"/>
    <m/>
    <s v="X"/>
    <m/>
    <n v="343"/>
    <x v="94"/>
    <x v="11"/>
    <s v="Banque"/>
  </r>
  <r>
    <x v="2"/>
    <s v="Comptabilisé"/>
    <n v="10"/>
    <n v="-2.5499999999999998"/>
    <d v="2024-10-02T00:00:00"/>
    <m/>
    <s v="X"/>
    <m/>
    <n v="344"/>
    <x v="95"/>
    <x v="11"/>
    <s v="Banque"/>
  </r>
  <r>
    <x v="2"/>
    <s v="Comptabilisé"/>
    <n v="10"/>
    <n v="-5.99"/>
    <d v="2024-10-02T00:00:00"/>
    <m/>
    <s v="X"/>
    <m/>
    <n v="345"/>
    <x v="96"/>
    <x v="8"/>
    <s v="Banque"/>
  </r>
  <r>
    <x v="2"/>
    <s v="Non Comptabilisé"/>
    <n v="10"/>
    <n v="-4.33"/>
    <d v="2024-10-02T00:00:00"/>
    <m/>
    <m/>
    <m/>
    <n v="346"/>
    <x v="97"/>
    <x v="11"/>
    <s v="Banque"/>
  </r>
  <r>
    <x v="2"/>
    <s v="Non Comptabilisé"/>
    <n v="10"/>
    <n v="-2.5499999999999998"/>
    <d v="2024-10-02T00:00:00"/>
    <m/>
    <m/>
    <m/>
    <n v="347"/>
    <x v="98"/>
    <x v="11"/>
    <s v="Banque"/>
  </r>
  <r>
    <x v="2"/>
    <s v="Non Comptabilisé"/>
    <n v="10"/>
    <n v="-5.99"/>
    <d v="2024-10-02T00:00:00"/>
    <m/>
    <m/>
    <m/>
    <n v="348"/>
    <x v="99"/>
    <x v="8"/>
    <s v="Banque"/>
  </r>
  <r>
    <x v="2"/>
    <s v="Non Comptabilisé"/>
    <n v="10"/>
    <n v="-648.49"/>
    <d v="2024-10-22T00:00:00"/>
    <n v="2556182"/>
    <m/>
    <s v="2024-55"/>
    <n v="349"/>
    <x v="100"/>
    <x v="6"/>
    <s v="Banque"/>
  </r>
  <r>
    <x v="1"/>
    <s v=""/>
    <n v="10"/>
    <n v="110"/>
    <d v="2024-10-22T00:00:00"/>
    <m/>
    <s v="X"/>
    <m/>
    <n v="350"/>
    <x v="101"/>
    <x v="21"/>
    <s v="Caisse"/>
  </r>
  <r>
    <x v="1"/>
    <s v="Non Comptabilisé"/>
    <n v="10"/>
    <n v="27"/>
    <d v="2024-10-22T00:00:00"/>
    <m/>
    <m/>
    <m/>
    <n v="351"/>
    <x v="102"/>
    <x v="2"/>
    <s v="Banque"/>
  </r>
  <r>
    <x v="1"/>
    <s v="Non Comptabilisé"/>
    <n v="10"/>
    <n v="6.5"/>
    <d v="2024-10-22T00:00:00"/>
    <m/>
    <m/>
    <m/>
    <n v="352"/>
    <x v="83"/>
    <x v="2"/>
    <s v="Banque"/>
  </r>
  <r>
    <x v="1"/>
    <s v="Non Comptabilisé"/>
    <n v="10"/>
    <n v="20"/>
    <d v="2024-10-22T00:00:00"/>
    <m/>
    <m/>
    <m/>
    <n v="353"/>
    <x v="74"/>
    <x v="2"/>
    <s v="Banque"/>
  </r>
  <r>
    <x v="1"/>
    <s v="Non Comptabilisé"/>
    <n v="10"/>
    <n v="10"/>
    <d v="2024-10-22T00:00:00"/>
    <m/>
    <m/>
    <m/>
    <n v="354"/>
    <x v="74"/>
    <x v="2"/>
    <s v="Banque"/>
  </r>
  <r>
    <x v="1"/>
    <s v="Non Comptabilisé"/>
    <n v="10"/>
    <n v="21"/>
    <d v="2024-10-22T00:00:00"/>
    <m/>
    <m/>
    <m/>
    <n v="355"/>
    <x v="103"/>
    <x v="2"/>
    <s v="Banque"/>
  </r>
  <r>
    <x v="2"/>
    <s v=""/>
    <n v="10"/>
    <n v="-885"/>
    <d v="2024-10-01T00:00:00"/>
    <m/>
    <s v="X"/>
    <m/>
    <n v="356"/>
    <x v="11"/>
    <x v="9"/>
    <s v="Caisse"/>
  </r>
  <r>
    <x v="1"/>
    <s v="Comptabilisé"/>
    <n v="10"/>
    <n v="885"/>
    <d v="2024-10-01T00:00:00"/>
    <m/>
    <s v="X"/>
    <m/>
    <n v="357"/>
    <x v="11"/>
    <x v="9"/>
    <s v="Banque"/>
  </r>
  <r>
    <x v="2"/>
    <s v=""/>
    <n v="10"/>
    <n v="-110.5"/>
    <d v="2024-10-01T00:00:00"/>
    <m/>
    <s v="X"/>
    <m/>
    <n v="358"/>
    <x v="12"/>
    <x v="10"/>
    <s v="Caisse"/>
  </r>
  <r>
    <x v="1"/>
    <s v="Comptabilisé"/>
    <n v="10"/>
    <n v="110.5"/>
    <d v="2024-10-01T00:00:00"/>
    <m/>
    <s v="X"/>
    <m/>
    <n v="359"/>
    <x v="12"/>
    <x v="10"/>
    <s v="Banque"/>
  </r>
  <r>
    <x v="1"/>
    <s v="Non Comptabilisé"/>
    <n v="10"/>
    <n v="80"/>
    <d v="2024-10-19T00:00:00"/>
    <m/>
    <m/>
    <m/>
    <n v="360"/>
    <x v="104"/>
    <x v="3"/>
    <s v="Banque"/>
  </r>
  <r>
    <x v="1"/>
    <s v="Comptabilisé"/>
    <n v="9"/>
    <n v="100"/>
    <d v="2024-09-11T00:00:00"/>
    <m/>
    <s v="X"/>
    <m/>
    <n v="361"/>
    <x v="105"/>
    <x v="18"/>
    <s v="Banque"/>
  </r>
  <r>
    <x v="2"/>
    <s v="Non Comptabilisé"/>
    <n v="10"/>
    <n v="-27.35"/>
    <d v="2024-10-25T00:00:00"/>
    <m/>
    <m/>
    <s v="2024-56"/>
    <n v="362"/>
    <x v="106"/>
    <x v="12"/>
    <s v="Banque"/>
  </r>
  <r>
    <x v="1"/>
    <s v=""/>
    <n v="10"/>
    <n v="53.5"/>
    <d v="2024-10-26T00:00:00"/>
    <m/>
    <s v="X"/>
    <m/>
    <n v="363"/>
    <x v="1"/>
    <x v="1"/>
    <s v="Caisse"/>
  </r>
  <r>
    <x v="1"/>
    <s v=""/>
    <n v="10"/>
    <n v="36.5"/>
    <d v="2024-10-26T00:00:00"/>
    <m/>
    <s v="X"/>
    <m/>
    <n v="364"/>
    <x v="2"/>
    <x v="19"/>
    <s v="Caisse"/>
  </r>
  <r>
    <x v="1"/>
    <s v=""/>
    <n v="10"/>
    <n v="26.5"/>
    <d v="2024-10-26T00:00:00"/>
    <m/>
    <s v="X"/>
    <m/>
    <n v="365"/>
    <x v="2"/>
    <x v="20"/>
    <s v="Caisse"/>
  </r>
  <r>
    <x v="1"/>
    <s v=""/>
    <n v="10"/>
    <n v="23.4"/>
    <d v="2024-10-26T00:00:00"/>
    <m/>
    <s v="X"/>
    <m/>
    <n v="366"/>
    <x v="2"/>
    <x v="2"/>
    <s v="Caisse"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  <r>
    <x v="3"/>
    <s v=""/>
    <s v=""/>
    <m/>
    <m/>
    <m/>
    <m/>
    <m/>
    <m/>
    <x v="107"/>
    <x v="25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">
  <r>
    <x v="0"/>
    <s v=" initial"/>
    <n v="1"/>
    <n v="60"/>
    <d v="2024-01-01T00:00:00"/>
    <m/>
    <m/>
    <m/>
    <m/>
    <s v=" Solde initial"/>
    <x v="0"/>
    <s v="Caisse"/>
  </r>
  <r>
    <x v="0"/>
    <s v=" initial"/>
    <n v="1"/>
    <n v="11358.04"/>
    <d v="2024-01-01T00:00:00"/>
    <m/>
    <n v="0"/>
    <m/>
    <m/>
    <s v=" Solde initial"/>
    <x v="0"/>
    <s v="Banque"/>
  </r>
  <r>
    <x v="0"/>
    <s v=" initial"/>
    <n v="1"/>
    <n v="20857.75"/>
    <d v="2024-01-01T00:00:00"/>
    <m/>
    <m/>
    <m/>
    <m/>
    <s v=" Solde initial"/>
    <x v="0"/>
    <s v="Livret"/>
  </r>
  <r>
    <x v="1"/>
    <s v=""/>
    <n v="1"/>
    <n v="51"/>
    <d v="2024-01-03T00:00:00"/>
    <m/>
    <s v="X"/>
    <m/>
    <n v="1"/>
    <s v="Part bénéficiaires"/>
    <x v="1"/>
    <s v="Caisse"/>
  </r>
  <r>
    <x v="1"/>
    <s v=""/>
    <n v="1"/>
    <n v="51"/>
    <d v="2024-01-03T00:00:00"/>
    <m/>
    <s v="X"/>
    <m/>
    <n v="2"/>
    <s v="Vente boutique"/>
    <x v="2"/>
    <s v="Caisse"/>
  </r>
  <r>
    <x v="1"/>
    <s v=""/>
    <n v="1"/>
    <n v="68.5"/>
    <d v="2024-01-05T00:00:00"/>
    <m/>
    <s v="X"/>
    <m/>
    <n v="3"/>
    <s v="Vente boutique"/>
    <x v="2"/>
    <s v="Caisse"/>
  </r>
  <r>
    <x v="1"/>
    <s v="Comptabilisé"/>
    <n v="1"/>
    <n v="70"/>
    <d v="2024-01-06T00:00:00"/>
    <m/>
    <s v="X"/>
    <m/>
    <n v="4"/>
    <s v="Don Claudine"/>
    <x v="3"/>
    <s v="Banque"/>
  </r>
  <r>
    <x v="1"/>
    <s v=""/>
    <n v="1"/>
    <n v="105"/>
    <d v="2024-01-10T00:00:00"/>
    <m/>
    <s v="X"/>
    <m/>
    <n v="5"/>
    <s v="Part bénéficiaires"/>
    <x v="1"/>
    <s v="Caisse"/>
  </r>
  <r>
    <x v="1"/>
    <s v=""/>
    <n v="1"/>
    <n v="53"/>
    <d v="2024-01-10T00:00:00"/>
    <m/>
    <s v="X"/>
    <m/>
    <n v="6"/>
    <s v="Vente boutique"/>
    <x v="2"/>
    <s v="Caisse"/>
  </r>
  <r>
    <x v="1"/>
    <s v=""/>
    <n v="1"/>
    <n v="52"/>
    <d v="2024-01-12T00:00:00"/>
    <m/>
    <s v="X"/>
    <m/>
    <n v="8"/>
    <s v="Vente boutique"/>
    <x v="2"/>
    <s v="Caisse"/>
  </r>
  <r>
    <x v="1"/>
    <s v=""/>
    <n v="1"/>
    <n v="75.5"/>
    <d v="2024-01-17T00:00:00"/>
    <m/>
    <s v="X"/>
    <m/>
    <n v="9"/>
    <s v="Part bénéficiaires"/>
    <x v="1"/>
    <s v="Caisse"/>
  </r>
  <r>
    <x v="1"/>
    <s v=""/>
    <n v="1"/>
    <n v="50.5"/>
    <d v="2024-01-17T00:00:00"/>
    <m/>
    <s v="X"/>
    <m/>
    <n v="10"/>
    <s v="Vente boutique"/>
    <x v="2"/>
    <s v="Caisse"/>
  </r>
  <r>
    <x v="2"/>
    <s v="Comptabilisé"/>
    <n v="1"/>
    <n v="-100"/>
    <d v="2024-01-18T00:00:00"/>
    <n v="2464174"/>
    <s v="X"/>
    <s v="2024-02"/>
    <n v="11"/>
    <s v="AIDE  GARNAUD EDF"/>
    <x v="4"/>
    <s v="Banque"/>
  </r>
  <r>
    <x v="2"/>
    <s v="Comptabilisé"/>
    <n v="1"/>
    <n v="-100"/>
    <d v="2024-01-18T00:00:00"/>
    <n v="2164172"/>
    <s v="X"/>
    <s v="2024-03"/>
    <n v="12"/>
    <s v="AIDER MOTTE GARAGE"/>
    <x v="5"/>
    <s v="Banque"/>
  </r>
  <r>
    <x v="2"/>
    <s v="Comptabilisé"/>
    <n v="1"/>
    <n v="-150"/>
    <d v="2024-01-18T00:00:00"/>
    <n v="2556160"/>
    <s v="X"/>
    <s v="2024-01"/>
    <n v="13"/>
    <s v="AIDE St MAZARD PICOTY"/>
    <x v="4"/>
    <s v="Banque"/>
  </r>
  <r>
    <x v="2"/>
    <s v="Comptabilisé"/>
    <n v="1"/>
    <n v="-746.23"/>
    <d v="2024-01-18T00:00:00"/>
    <n v="2556161"/>
    <s v="X"/>
    <s v="2024-04"/>
    <n v="14"/>
    <s v="Loyer janvier"/>
    <x v="6"/>
    <s v="Banque"/>
  </r>
  <r>
    <x v="1"/>
    <s v=""/>
    <n v="1"/>
    <n v="100.5"/>
    <d v="2024-01-19T00:00:00"/>
    <m/>
    <s v="X"/>
    <m/>
    <n v="15"/>
    <s v="Vente boutique"/>
    <x v="2"/>
    <s v="Caisse"/>
  </r>
  <r>
    <x v="2"/>
    <s v="Comptabilisé"/>
    <n v="1"/>
    <n v="-8000"/>
    <d v="2024-01-21T00:00:00"/>
    <m/>
    <s v="X"/>
    <m/>
    <n v="16"/>
    <s v="Virement livret CMSO"/>
    <x v="7"/>
    <s v="Banque"/>
  </r>
  <r>
    <x v="1"/>
    <s v=""/>
    <n v="1"/>
    <n v="8000"/>
    <d v="2024-01-21T00:00:00"/>
    <m/>
    <s v="X"/>
    <m/>
    <n v="17"/>
    <s v="Virement livret CMSO"/>
    <x v="7"/>
    <s v="Livret"/>
  </r>
  <r>
    <x v="2"/>
    <s v="Comptabilisé"/>
    <n v="1"/>
    <n v="-5.99"/>
    <d v="2024-01-22T00:00:00"/>
    <m/>
    <s v="X"/>
    <m/>
    <n v="18"/>
    <s v="Téléphone"/>
    <x v="8"/>
    <s v="Banque"/>
  </r>
  <r>
    <x v="1"/>
    <s v=""/>
    <n v="1"/>
    <n v="91.5"/>
    <d v="2024-01-24T00:00:00"/>
    <m/>
    <s v="X"/>
    <m/>
    <n v="19"/>
    <s v="Part bénéficiaires"/>
    <x v="1"/>
    <s v="Caisse"/>
  </r>
  <r>
    <x v="1"/>
    <s v=""/>
    <n v="1"/>
    <n v="131.5"/>
    <d v="2024-01-24T00:00:00"/>
    <m/>
    <s v="X"/>
    <m/>
    <n v="20"/>
    <s v="Vente boutique"/>
    <x v="2"/>
    <s v="Caisse"/>
  </r>
  <r>
    <x v="2"/>
    <s v="Comptabilisé"/>
    <n v="1"/>
    <n v="-100"/>
    <d v="2024-01-30T00:00:00"/>
    <n v="2164175"/>
    <s v="X"/>
    <s v="2024-05"/>
    <n v="21"/>
    <s v="AIDE  TREDINNICK GARAGE"/>
    <x v="5"/>
    <s v="Banque"/>
  </r>
  <r>
    <x v="2"/>
    <s v=""/>
    <n v="1"/>
    <n v="-930"/>
    <d v="2024-01-31T00:00:00"/>
    <m/>
    <s v="X"/>
    <m/>
    <n v="22"/>
    <s v="Dépôt billets"/>
    <x v="9"/>
    <s v="Caisse"/>
  </r>
  <r>
    <x v="1"/>
    <s v="Comptabilisé"/>
    <n v="1"/>
    <n v="930"/>
    <d v="2024-01-31T00:00:00"/>
    <m/>
    <s v="X"/>
    <m/>
    <n v="23"/>
    <s v="Dépôt billets"/>
    <x v="9"/>
    <s v="Banque"/>
  </r>
  <r>
    <x v="2"/>
    <s v=""/>
    <n v="1"/>
    <n v="-106.8"/>
    <d v="2024-01-31T00:00:00"/>
    <m/>
    <s v="X"/>
    <m/>
    <n v="24"/>
    <s v="Dépôt pièces"/>
    <x v="10"/>
    <s v="Caisse"/>
  </r>
  <r>
    <x v="1"/>
    <s v="Comptabilisé"/>
    <n v="1"/>
    <n v="106.8"/>
    <d v="2024-01-31T00:00:00"/>
    <m/>
    <s v="X"/>
    <m/>
    <n v="25"/>
    <s v="Dépôt pièces"/>
    <x v="10"/>
    <s v="Banque"/>
  </r>
  <r>
    <x v="1"/>
    <s v=""/>
    <n v="1"/>
    <n v="72.5"/>
    <d v="2024-01-31T00:00:00"/>
    <m/>
    <s v="X"/>
    <m/>
    <n v="26"/>
    <s v="Part bénéficiaires"/>
    <x v="1"/>
    <s v="Caisse"/>
  </r>
  <r>
    <x v="1"/>
    <s v=""/>
    <n v="1"/>
    <n v="134.5"/>
    <d v="2024-01-31T00:00:00"/>
    <m/>
    <s v="X"/>
    <m/>
    <n v="27"/>
    <s v="Vente boutique"/>
    <x v="2"/>
    <s v="Caisse"/>
  </r>
  <r>
    <x v="1"/>
    <s v="Comptabilisé"/>
    <n v="1"/>
    <n v="22"/>
    <d v="2024-01-31T00:00:00"/>
    <m/>
    <s v="X"/>
    <m/>
    <n v="28"/>
    <s v="Chèque boutique"/>
    <x v="2"/>
    <s v="Banque"/>
  </r>
  <r>
    <x v="1"/>
    <s v="Comptabilisé"/>
    <n v="1"/>
    <n v="9"/>
    <d v="2024-01-31T00:00:00"/>
    <m/>
    <s v="X"/>
    <m/>
    <n v="29"/>
    <s v="Chèque boutique"/>
    <x v="2"/>
    <s v="Banque"/>
  </r>
  <r>
    <x v="2"/>
    <s v="Comptabilisé"/>
    <n v="2"/>
    <n v="-4.33"/>
    <d v="2024-02-01T00:00:00"/>
    <m/>
    <s v="X"/>
    <m/>
    <n v="30"/>
    <s v="Carte bancaire"/>
    <x v="11"/>
    <s v="Banque"/>
  </r>
  <r>
    <x v="1"/>
    <s v=""/>
    <n v="2"/>
    <n v="82.5"/>
    <d v="2024-02-02T00:00:00"/>
    <m/>
    <s v="X"/>
    <m/>
    <n v="31"/>
    <s v="Vente boutique"/>
    <x v="2"/>
    <s v="Caisse"/>
  </r>
  <r>
    <x v="1"/>
    <s v=""/>
    <n v="2"/>
    <n v="102"/>
    <d v="2024-02-06T00:00:00"/>
    <m/>
    <s v="X"/>
    <m/>
    <n v="32"/>
    <s v="Part bénéficiaires"/>
    <x v="1"/>
    <s v="Caisse"/>
  </r>
  <r>
    <x v="1"/>
    <s v=""/>
    <n v="2"/>
    <n v="143.5"/>
    <d v="2024-02-06T00:00:00"/>
    <m/>
    <s v="X"/>
    <m/>
    <n v="33"/>
    <s v="Vente boutique"/>
    <x v="2"/>
    <s v="Caisse"/>
  </r>
  <r>
    <x v="1"/>
    <s v=""/>
    <n v="2"/>
    <n v="48"/>
    <d v="2024-02-09T00:00:00"/>
    <m/>
    <s v="X"/>
    <m/>
    <n v="34"/>
    <s v="Vente boutique"/>
    <x v="2"/>
    <s v="Caisse"/>
  </r>
  <r>
    <x v="2"/>
    <s v="Comptabilisé"/>
    <n v="2"/>
    <n v="-17.54"/>
    <d v="2024-02-13T00:00:00"/>
    <s v="CB"/>
    <s v="X"/>
    <m/>
    <n v="35"/>
    <s v="Achats Leclerc"/>
    <x v="12"/>
    <s v="Banque"/>
  </r>
  <r>
    <x v="1"/>
    <s v=""/>
    <n v="2"/>
    <n v="79.5"/>
    <d v="2024-02-14T00:00:00"/>
    <m/>
    <s v="X"/>
    <m/>
    <n v="36"/>
    <s v="Part bénéficiaires"/>
    <x v="1"/>
    <s v="Caisse"/>
  </r>
  <r>
    <x v="1"/>
    <s v=""/>
    <n v="2"/>
    <n v="265"/>
    <d v="2024-02-14T00:00:00"/>
    <m/>
    <s v="X"/>
    <m/>
    <n v="37"/>
    <s v="Vente boutique"/>
    <x v="2"/>
    <s v="Caisse"/>
  </r>
  <r>
    <x v="2"/>
    <s v="Comptabilisé"/>
    <n v="2"/>
    <n v="-80"/>
    <d v="2024-02-16T00:00:00"/>
    <n v="2556162"/>
    <s v="X"/>
    <s v="2024-06"/>
    <n v="38"/>
    <s v="AIDE CAZELLE CENTRE PNEU"/>
    <x v="5"/>
    <s v="Banque"/>
  </r>
  <r>
    <x v="1"/>
    <s v=""/>
    <n v="2"/>
    <n v="153.5"/>
    <d v="2024-02-16T00:00:00"/>
    <m/>
    <s v="X"/>
    <m/>
    <n v="39"/>
    <s v="Vente boutique"/>
    <x v="2"/>
    <s v="Caisse"/>
  </r>
  <r>
    <x v="2"/>
    <s v="Comptabilisé"/>
    <n v="2"/>
    <n v="-5.99"/>
    <d v="2024-02-19T00:00:00"/>
    <m/>
    <s v="X"/>
    <s v="2024-31"/>
    <n v="40"/>
    <s v="Téléphone"/>
    <x v="8"/>
    <s v="Banque"/>
  </r>
  <r>
    <x v="2"/>
    <s v="Comptabilisé"/>
    <n v="2"/>
    <n v="-100"/>
    <d v="2024-02-20T00:00:00"/>
    <n v="2464176"/>
    <s v="X"/>
    <s v="2024-07"/>
    <n v="41"/>
    <s v="DON ASSOCIATION VITAM"/>
    <x v="13"/>
    <s v="Banque"/>
  </r>
  <r>
    <x v="2"/>
    <s v="Comptabilisé"/>
    <n v="2"/>
    <n v="-732.66"/>
    <d v="2024-02-20T00:00:00"/>
    <n v="2556163"/>
    <s v="X"/>
    <s v="2024-09"/>
    <n v="42"/>
    <s v="loyer février"/>
    <x v="6"/>
    <s v="Banque"/>
  </r>
  <r>
    <x v="2"/>
    <s v="Comptabilisé"/>
    <n v="2"/>
    <n v="-146.81"/>
    <d v="2024-02-21T00:00:00"/>
    <n v="2556167"/>
    <s v="X"/>
    <s v="2024-16"/>
    <n v="43"/>
    <s v="Achats Leclerc"/>
    <x v="14"/>
    <s v="Banque"/>
  </r>
  <r>
    <x v="1"/>
    <s v=""/>
    <n v="2"/>
    <n v="71.5"/>
    <d v="2024-02-21T00:00:00"/>
    <m/>
    <s v="X"/>
    <m/>
    <n v="44"/>
    <s v="Part bénéficiaires"/>
    <x v="1"/>
    <s v="Caisse"/>
  </r>
  <r>
    <x v="1"/>
    <s v=""/>
    <n v="2"/>
    <n v="50.5"/>
    <d v="2024-02-21T00:00:00"/>
    <m/>
    <s v="X"/>
    <m/>
    <n v="45"/>
    <s v="Vente boutique"/>
    <x v="2"/>
    <s v="Caisse"/>
  </r>
  <r>
    <x v="2"/>
    <s v=""/>
    <n v="2"/>
    <n v="-950"/>
    <d v="2024-02-22T00:00:00"/>
    <m/>
    <s v="X"/>
    <m/>
    <n v="47"/>
    <s v="Dépôt billets"/>
    <x v="9"/>
    <s v="Caisse"/>
  </r>
  <r>
    <x v="1"/>
    <s v="Comptabilisé"/>
    <n v="2"/>
    <n v="950"/>
    <d v="2024-02-22T00:00:00"/>
    <m/>
    <s v="X"/>
    <m/>
    <n v="48"/>
    <s v="Dépôt billets"/>
    <x v="9"/>
    <s v="Banque"/>
  </r>
  <r>
    <x v="2"/>
    <s v=""/>
    <n v="2"/>
    <n v="-187.26"/>
    <d v="2024-02-22T00:00:00"/>
    <m/>
    <s v="X"/>
    <m/>
    <n v="49"/>
    <s v="Dépôt pièces"/>
    <x v="10"/>
    <s v="Caisse"/>
  </r>
  <r>
    <x v="1"/>
    <s v="Comptabilisé"/>
    <n v="2"/>
    <n v="187.26"/>
    <d v="2024-02-22T00:00:00"/>
    <m/>
    <s v="X"/>
    <m/>
    <n v="50"/>
    <s v="Dépôt pièces"/>
    <x v="10"/>
    <s v="Banque"/>
  </r>
  <r>
    <x v="1"/>
    <s v=""/>
    <n v="2"/>
    <n v="950"/>
    <d v="2024-02-22T00:00:00"/>
    <m/>
    <s v="X"/>
    <m/>
    <n v="51"/>
    <s v="DON'ACTION"/>
    <x v="15"/>
    <s v="Caisse"/>
  </r>
  <r>
    <x v="1"/>
    <s v=""/>
    <n v="2"/>
    <n v="187.26"/>
    <d v="2024-02-22T00:00:00"/>
    <m/>
    <s v="X"/>
    <m/>
    <n v="52"/>
    <s v="DON'ACTION"/>
    <x v="15"/>
    <s v="Caisse"/>
  </r>
  <r>
    <x v="1"/>
    <s v="Comptabilisé"/>
    <n v="2"/>
    <n v="20"/>
    <d v="2024-02-22T00:00:00"/>
    <m/>
    <s v="X"/>
    <m/>
    <n v="53"/>
    <s v="Chèque DON'Action"/>
    <x v="15"/>
    <s v="Banque"/>
  </r>
  <r>
    <x v="1"/>
    <s v="Comptabilisé"/>
    <n v="2"/>
    <n v="20"/>
    <d v="2024-02-22T00:00:00"/>
    <m/>
    <s v="X"/>
    <m/>
    <n v="54"/>
    <s v="Chèque DON'Action"/>
    <x v="15"/>
    <s v="Banque"/>
  </r>
  <r>
    <x v="1"/>
    <s v="Comptabilisé"/>
    <n v="2"/>
    <n v="20"/>
    <d v="2024-02-22T00:00:00"/>
    <m/>
    <s v="X"/>
    <m/>
    <n v="55"/>
    <s v="Chèque DON'Action"/>
    <x v="15"/>
    <s v="Banque"/>
  </r>
  <r>
    <x v="1"/>
    <s v="Comptabilisé"/>
    <n v="2"/>
    <n v="20"/>
    <d v="2024-02-22T00:00:00"/>
    <m/>
    <s v="X"/>
    <m/>
    <n v="56"/>
    <s v="Chèque DON'Action"/>
    <x v="15"/>
    <s v="Banque"/>
  </r>
  <r>
    <x v="1"/>
    <s v="Comptabilisé"/>
    <n v="2"/>
    <n v="20"/>
    <d v="2024-02-22T00:00:00"/>
    <m/>
    <s v="X"/>
    <m/>
    <n v="57"/>
    <s v="Chèque DON'Action"/>
    <x v="15"/>
    <s v="Banque"/>
  </r>
  <r>
    <x v="1"/>
    <s v="Comptabilisé"/>
    <n v="2"/>
    <n v="20"/>
    <d v="2024-02-22T00:00:00"/>
    <m/>
    <s v="X"/>
    <m/>
    <n v="58"/>
    <s v="Chèque DON'Action"/>
    <x v="15"/>
    <s v="Banque"/>
  </r>
  <r>
    <x v="1"/>
    <s v="Comptabilisé"/>
    <n v="2"/>
    <n v="10"/>
    <d v="2024-02-22T00:00:00"/>
    <m/>
    <s v="X"/>
    <m/>
    <n v="59"/>
    <s v="Chèque DON'Action"/>
    <x v="15"/>
    <s v="Banque"/>
  </r>
  <r>
    <x v="1"/>
    <s v="Comptabilisé"/>
    <n v="2"/>
    <n v="16"/>
    <d v="2024-02-22T00:00:00"/>
    <m/>
    <s v="X"/>
    <m/>
    <n v="60"/>
    <s v="Chèque DON'Action"/>
    <x v="15"/>
    <s v="Banque"/>
  </r>
  <r>
    <x v="1"/>
    <s v=""/>
    <n v="2"/>
    <n v="35.5"/>
    <d v="2024-02-23T00:00:00"/>
    <m/>
    <s v="X"/>
    <m/>
    <n v="61"/>
    <s v="Vente boutique"/>
    <x v="2"/>
    <s v="Caisse"/>
  </r>
  <r>
    <x v="1"/>
    <s v="Comptabilisé"/>
    <n v="2"/>
    <n v="20"/>
    <d v="2024-02-24T00:00:00"/>
    <m/>
    <s v="X"/>
    <m/>
    <n v="62"/>
    <s v="Chèque DON'Action"/>
    <x v="15"/>
    <s v="Banque"/>
  </r>
  <r>
    <x v="1"/>
    <s v=""/>
    <n v="2"/>
    <n v="36.5"/>
    <d v="2024-02-28T00:00:00"/>
    <m/>
    <s v="X"/>
    <m/>
    <n v="63"/>
    <s v="Part bénéficiaires"/>
    <x v="1"/>
    <s v="Caisse"/>
  </r>
  <r>
    <x v="1"/>
    <s v=""/>
    <n v="2"/>
    <n v="60"/>
    <d v="2024-02-28T00:00:00"/>
    <m/>
    <s v="X"/>
    <m/>
    <n v="64"/>
    <s v="Vente boutique"/>
    <x v="2"/>
    <s v="Caisse"/>
  </r>
  <r>
    <x v="2"/>
    <s v=""/>
    <n v="2"/>
    <n v="-1110"/>
    <d v="2024-02-29T00:00:00"/>
    <m/>
    <s v="X"/>
    <m/>
    <n v="65"/>
    <s v="Dépôt billets"/>
    <x v="9"/>
    <s v="Caisse"/>
  </r>
  <r>
    <x v="1"/>
    <s v="Comptabilisé"/>
    <n v="2"/>
    <n v="950"/>
    <d v="2024-02-29T00:00:00"/>
    <m/>
    <s v="X"/>
    <m/>
    <n v="66"/>
    <s v="Dépôt billets"/>
    <x v="9"/>
    <s v="Banque"/>
  </r>
  <r>
    <x v="2"/>
    <s v=""/>
    <n v="2"/>
    <n v="-13"/>
    <d v="2024-02-29T00:00:00"/>
    <m/>
    <s v="X"/>
    <m/>
    <n v="67"/>
    <s v="Dépôt pièces"/>
    <x v="10"/>
    <s v="Caisse"/>
  </r>
  <r>
    <x v="1"/>
    <s v="Comptabilisé"/>
    <n v="2"/>
    <n v="13"/>
    <d v="2024-02-29T00:00:00"/>
    <m/>
    <s v="X"/>
    <m/>
    <n v="68"/>
    <s v="Dépôt pièces"/>
    <x v="10"/>
    <s v="Banque"/>
  </r>
  <r>
    <x v="1"/>
    <s v=""/>
    <n v="3"/>
    <n v="110"/>
    <d v="2024-03-01T00:00:00"/>
    <m/>
    <s v="X"/>
    <m/>
    <n v="69"/>
    <s v="Vente boutique"/>
    <x v="2"/>
    <s v="Caisse"/>
  </r>
  <r>
    <x v="2"/>
    <s v="Comptabilisé"/>
    <n v="3"/>
    <n v="-4.33"/>
    <d v="2024-03-01T00:00:00"/>
    <m/>
    <s v="X"/>
    <s v="2024-33"/>
    <n v="70"/>
    <s v="Carte bancaire"/>
    <x v="11"/>
    <s v="Banque"/>
  </r>
  <r>
    <x v="1"/>
    <s v=""/>
    <n v="3"/>
    <n v="108"/>
    <d v="2024-03-06T00:00:00"/>
    <m/>
    <s v="X"/>
    <m/>
    <n v="71"/>
    <s v="Part bénéficiaires"/>
    <x v="1"/>
    <s v="Caisse"/>
  </r>
  <r>
    <x v="1"/>
    <s v=""/>
    <n v="3"/>
    <n v="175.5"/>
    <d v="2024-03-06T00:00:00"/>
    <m/>
    <s v="X"/>
    <m/>
    <n v="72"/>
    <s v="Vente boutique"/>
    <x v="2"/>
    <s v="Caisse"/>
  </r>
  <r>
    <x v="1"/>
    <s v="Comptabilisé"/>
    <n v="3"/>
    <n v="55.5"/>
    <d v="2024-03-06T00:00:00"/>
    <m/>
    <s v="X"/>
    <m/>
    <n v="73"/>
    <s v="Chèque boutique"/>
    <x v="2"/>
    <s v="Banque"/>
  </r>
  <r>
    <x v="1"/>
    <s v="Comptabilisé"/>
    <n v="3"/>
    <n v="12"/>
    <d v="2024-03-06T00:00:00"/>
    <m/>
    <s v="X"/>
    <m/>
    <n v="74"/>
    <s v="Chèque boutique"/>
    <x v="2"/>
    <s v="Banque"/>
  </r>
  <r>
    <x v="1"/>
    <s v="Comptabilisé"/>
    <n v="3"/>
    <n v="8"/>
    <d v="2024-03-06T00:00:00"/>
    <m/>
    <s v="X"/>
    <m/>
    <n v="75"/>
    <s v="Chèque boutique"/>
    <x v="2"/>
    <s v="Banque"/>
  </r>
  <r>
    <x v="1"/>
    <s v="Comptabilisé"/>
    <n v="3"/>
    <n v="14.5"/>
    <d v="2024-03-06T00:00:00"/>
    <m/>
    <s v="X"/>
    <m/>
    <n v="76"/>
    <s v="Chèque boutique"/>
    <x v="2"/>
    <s v="Banque"/>
  </r>
  <r>
    <x v="1"/>
    <s v="Comptabilisé"/>
    <n v="3"/>
    <n v="14.5"/>
    <d v="2024-03-06T00:00:00"/>
    <m/>
    <s v="X"/>
    <m/>
    <n v="77"/>
    <s v="Chèque boutique"/>
    <x v="2"/>
    <s v="Banque"/>
  </r>
  <r>
    <x v="1"/>
    <s v="Comptabilisé"/>
    <n v="3"/>
    <n v="4"/>
    <d v="2024-03-06T00:00:00"/>
    <m/>
    <s v="X"/>
    <m/>
    <n v="78"/>
    <s v="Chèque boutique"/>
    <x v="2"/>
    <s v="Banque"/>
  </r>
  <r>
    <x v="1"/>
    <s v="Comptabilisé"/>
    <n v="3"/>
    <n v="15.5"/>
    <d v="2024-03-06T00:00:00"/>
    <m/>
    <s v="X"/>
    <m/>
    <n v="79"/>
    <s v="Chèque boutique"/>
    <x v="2"/>
    <s v="Banque"/>
  </r>
  <r>
    <x v="1"/>
    <s v="Comptabilisé"/>
    <n v="3"/>
    <n v="19"/>
    <d v="2024-03-06T00:00:00"/>
    <m/>
    <s v="X"/>
    <m/>
    <n v="80"/>
    <s v="Chèque boutique"/>
    <x v="2"/>
    <s v="Banque"/>
  </r>
  <r>
    <x v="1"/>
    <s v="Comptabilisé"/>
    <n v="3"/>
    <n v="20"/>
    <d v="2024-03-06T00:00:00"/>
    <m/>
    <s v="X"/>
    <m/>
    <n v="81"/>
    <s v="Chèque boutique"/>
    <x v="2"/>
    <s v="Banque"/>
  </r>
  <r>
    <x v="1"/>
    <s v="Comptabilisé"/>
    <n v="3"/>
    <n v="31"/>
    <d v="2024-03-06T00:00:00"/>
    <m/>
    <s v="X"/>
    <m/>
    <n v="82"/>
    <s v="Chèque boutique"/>
    <x v="2"/>
    <s v="Banque"/>
  </r>
  <r>
    <x v="1"/>
    <s v="Comptabilisé"/>
    <n v="3"/>
    <n v="31"/>
    <d v="2024-03-06T00:00:00"/>
    <m/>
    <s v="X"/>
    <m/>
    <n v="83"/>
    <s v="Chèque boutique"/>
    <x v="2"/>
    <s v="Banque"/>
  </r>
  <r>
    <x v="1"/>
    <s v="Comptabilisé"/>
    <n v="3"/>
    <n v="11"/>
    <d v="2024-03-06T00:00:00"/>
    <m/>
    <s v="X"/>
    <m/>
    <n v="84"/>
    <s v="Chèque boutique"/>
    <x v="2"/>
    <s v="Banque"/>
  </r>
  <r>
    <x v="1"/>
    <s v=""/>
    <n v="3"/>
    <n v="81"/>
    <d v="2024-03-08T00:00:00"/>
    <m/>
    <s v="X"/>
    <m/>
    <n v="85"/>
    <s v="Part bénéficiaires"/>
    <x v="1"/>
    <s v="Caisse"/>
  </r>
  <r>
    <x v="1"/>
    <s v=""/>
    <n v="3"/>
    <n v="111"/>
    <d v="2024-03-08T00:00:00"/>
    <m/>
    <s v="X"/>
    <m/>
    <n v="86"/>
    <s v="Vente boutique"/>
    <x v="2"/>
    <s v="Caisse"/>
  </r>
  <r>
    <x v="1"/>
    <s v=""/>
    <n v="3"/>
    <n v="81.5"/>
    <d v="2024-03-08T00:00:00"/>
    <m/>
    <s v="X"/>
    <m/>
    <n v="87"/>
    <s v="Vente boutique"/>
    <x v="2"/>
    <s v="Caisse"/>
  </r>
  <r>
    <x v="2"/>
    <s v=""/>
    <n v="3"/>
    <n v="-16.45"/>
    <d v="2024-03-13T00:00:00"/>
    <m/>
    <s v="X"/>
    <s v="2024-18"/>
    <n v="88"/>
    <s v="Achats Chasse aux œufs"/>
    <x v="12"/>
    <s v="Caisse"/>
  </r>
  <r>
    <x v="2"/>
    <s v="Comptabilisé"/>
    <n v="3"/>
    <n v="-110"/>
    <d v="2024-03-14T00:00:00"/>
    <n v="2556164"/>
    <s v="X"/>
    <s v="2024-10"/>
    <n v="89"/>
    <s v="Aide SERRA EDF"/>
    <x v="4"/>
    <s v="Banque"/>
  </r>
  <r>
    <x v="1"/>
    <s v=""/>
    <n v="3"/>
    <n v="54.5"/>
    <d v="2024-03-15T00:00:00"/>
    <m/>
    <s v="X"/>
    <m/>
    <n v="90"/>
    <s v="Vente boutique"/>
    <x v="2"/>
    <s v="Caisse"/>
  </r>
  <r>
    <x v="2"/>
    <s v="Comptabilisé"/>
    <n v="3"/>
    <n v="-27.9"/>
    <d v="2024-03-16T00:00:00"/>
    <n v="2556165"/>
    <s v="X"/>
    <s v="2024-11"/>
    <n v="91"/>
    <s v="Achat EXACOMPTA"/>
    <x v="12"/>
    <s v="Banque"/>
  </r>
  <r>
    <x v="2"/>
    <s v="Comptabilisé"/>
    <n v="3"/>
    <n v="-715.24"/>
    <d v="2024-03-18T00:00:00"/>
    <n v="2464177"/>
    <s v="X"/>
    <s v="2024-13"/>
    <n v="92"/>
    <s v="Loyer mars"/>
    <x v="6"/>
    <s v="Banque"/>
  </r>
  <r>
    <x v="2"/>
    <s v="Comptabilisé"/>
    <n v="3"/>
    <n v="-100"/>
    <d v="2024-03-20T00:00:00"/>
    <n v="2464178"/>
    <s v="X"/>
    <s v="2024-12"/>
    <n v="93"/>
    <s v="AIDE de RIBE ENGIE"/>
    <x v="4"/>
    <s v="Banque"/>
  </r>
  <r>
    <x v="1"/>
    <s v=""/>
    <n v="3"/>
    <n v="58"/>
    <d v="2024-03-20T00:00:00"/>
    <m/>
    <s v="X"/>
    <m/>
    <n v="94"/>
    <s v="Part bénéficiaires"/>
    <x v="1"/>
    <s v="Caisse"/>
  </r>
  <r>
    <x v="1"/>
    <s v=""/>
    <n v="3"/>
    <n v="35.700000000000003"/>
    <d v="2024-03-20T00:00:00"/>
    <m/>
    <s v="X"/>
    <m/>
    <n v="95"/>
    <s v="Vente boutique"/>
    <x v="2"/>
    <s v="Caisse"/>
  </r>
  <r>
    <x v="1"/>
    <s v=""/>
    <n v="3"/>
    <n v="11.99"/>
    <d v="2024-03-21T00:00:00"/>
    <m/>
    <s v="X"/>
    <s v="2024-20"/>
    <n v="96"/>
    <s v="Achats Chasse aux œufs"/>
    <x v="12"/>
    <s v="Caisse"/>
  </r>
  <r>
    <x v="1"/>
    <s v=""/>
    <n v="3"/>
    <n v="46"/>
    <d v="2024-03-22T00:00:00"/>
    <m/>
    <s v="X"/>
    <m/>
    <n v="97"/>
    <s v="Vente boutique"/>
    <x v="2"/>
    <s v="Caisse"/>
  </r>
  <r>
    <x v="2"/>
    <s v="Comptabilisé"/>
    <n v="3"/>
    <n v="-5.99"/>
    <d v="2024-03-22T00:00:00"/>
    <m/>
    <s v="X"/>
    <s v="2024-37"/>
    <n v="98"/>
    <s v="Téléphone"/>
    <x v="8"/>
    <s v="Banque"/>
  </r>
  <r>
    <x v="2"/>
    <s v=""/>
    <n v="3"/>
    <n v="-37.99"/>
    <d v="2024-03-24T00:00:00"/>
    <m/>
    <s v="X"/>
    <s v="2024-19"/>
    <n v="99"/>
    <s v="Achats Chasse aux œufs"/>
    <x v="12"/>
    <s v="Caisse"/>
  </r>
  <r>
    <x v="1"/>
    <s v=""/>
    <n v="3"/>
    <n v="61"/>
    <d v="2024-03-27T00:00:00"/>
    <m/>
    <s v="X"/>
    <m/>
    <n v="100"/>
    <s v="Part bénéficiaires"/>
    <x v="1"/>
    <s v="Caisse"/>
  </r>
  <r>
    <x v="1"/>
    <s v=""/>
    <n v="3"/>
    <n v="85"/>
    <d v="2024-03-27T00:00:00"/>
    <m/>
    <s v="X"/>
    <m/>
    <n v="101"/>
    <s v="Vente boutique"/>
    <x v="2"/>
    <s v="Caisse"/>
  </r>
  <r>
    <x v="2"/>
    <s v=""/>
    <n v="3"/>
    <n v="-40"/>
    <d v="2024-03-29T00:00:00"/>
    <m/>
    <s v="X"/>
    <m/>
    <n v="102"/>
    <s v="Dépôt pièces"/>
    <x v="10"/>
    <s v="Caisse"/>
  </r>
  <r>
    <x v="1"/>
    <s v="Comptabilisé"/>
    <n v="3"/>
    <n v="40"/>
    <d v="2024-03-29T00:00:00"/>
    <m/>
    <s v="X"/>
    <m/>
    <n v="103"/>
    <s v="Dépôt pièces"/>
    <x v="10"/>
    <s v="Banque"/>
  </r>
  <r>
    <x v="1"/>
    <s v=""/>
    <n v="3"/>
    <n v="40"/>
    <d v="2024-03-29T00:00:00"/>
    <m/>
    <s v="X"/>
    <m/>
    <n v="104"/>
    <s v="DON'ACTION"/>
    <x v="15"/>
    <s v="Caisse"/>
  </r>
  <r>
    <x v="1"/>
    <s v=""/>
    <n v="3"/>
    <n v="47"/>
    <d v="2024-03-29T00:00:00"/>
    <m/>
    <s v="X"/>
    <m/>
    <n v="105"/>
    <s v="Vente boutique"/>
    <x v="2"/>
    <s v="Caisse"/>
  </r>
  <r>
    <x v="2"/>
    <s v="Comptabilisé"/>
    <n v="3"/>
    <n v="-4.33"/>
    <d v="2024-03-30T00:00:00"/>
    <m/>
    <s v="X"/>
    <s v="2024-34"/>
    <n v="106"/>
    <s v="Carte bancaire"/>
    <x v="11"/>
    <s v="Banque"/>
  </r>
  <r>
    <x v="1"/>
    <s v="Comptabilisé"/>
    <n v="3"/>
    <n v="20"/>
    <d v="2024-03-31T00:00:00"/>
    <m/>
    <s v="X"/>
    <m/>
    <n v="11"/>
    <s v="Chèque boutique"/>
    <x v="2"/>
    <s v="Banque"/>
  </r>
  <r>
    <x v="1"/>
    <s v="Comptabilisé"/>
    <n v="3"/>
    <n v="19"/>
    <d v="2024-03-31T00:00:00"/>
    <m/>
    <s v="X"/>
    <m/>
    <n v="107"/>
    <s v="Chèque boutique"/>
    <x v="2"/>
    <s v="Banque"/>
  </r>
  <r>
    <x v="1"/>
    <s v="Comptabilisé"/>
    <n v="3"/>
    <n v="25"/>
    <d v="2024-03-31T00:00:00"/>
    <m/>
    <s v="X"/>
    <m/>
    <n v="108"/>
    <s v="Chèque boutique"/>
    <x v="2"/>
    <s v="Banque"/>
  </r>
  <r>
    <x v="1"/>
    <s v="Comptabilisé"/>
    <n v="3"/>
    <n v="14.5"/>
    <d v="2024-03-31T00:00:00"/>
    <m/>
    <s v="X"/>
    <m/>
    <n v="109"/>
    <s v="Chèque boutique"/>
    <x v="2"/>
    <s v="Banque"/>
  </r>
  <r>
    <x v="1"/>
    <s v="Comptabilisé"/>
    <n v="3"/>
    <n v="17"/>
    <d v="2024-03-31T00:00:00"/>
    <m/>
    <s v="X"/>
    <m/>
    <n v="110"/>
    <s v="Chèque boutique"/>
    <x v="2"/>
    <s v="Banque"/>
  </r>
  <r>
    <x v="1"/>
    <s v="Comptabilisé"/>
    <n v="3"/>
    <n v="19"/>
    <d v="2024-03-31T00:00:00"/>
    <m/>
    <s v="X"/>
    <m/>
    <n v="112"/>
    <s v="Chèque boutique"/>
    <x v="2"/>
    <s v="Banque"/>
  </r>
  <r>
    <x v="2"/>
    <s v=""/>
    <n v="4"/>
    <n v="-155"/>
    <d v="2024-04-03T00:00:00"/>
    <m/>
    <s v="X"/>
    <m/>
    <n v="113"/>
    <s v="Dépôt billets"/>
    <x v="9"/>
    <s v="Caisse"/>
  </r>
  <r>
    <x v="2"/>
    <s v=""/>
    <n v="4"/>
    <n v="-795"/>
    <d v="2024-04-03T00:00:00"/>
    <m/>
    <s v="X"/>
    <m/>
    <n v="114"/>
    <s v="Dépôt billets"/>
    <x v="9"/>
    <s v="Caisse"/>
  </r>
  <r>
    <x v="1"/>
    <s v="Comptabilisé"/>
    <n v="4"/>
    <n v="155"/>
    <d v="2024-04-03T00:00:00"/>
    <m/>
    <s v="X"/>
    <m/>
    <n v="115"/>
    <s v="Dépôt billets"/>
    <x v="9"/>
    <s v="Banque"/>
  </r>
  <r>
    <x v="1"/>
    <s v="Comptabilisé"/>
    <n v="4"/>
    <n v="795"/>
    <d v="2024-04-03T00:00:00"/>
    <m/>
    <s v="X"/>
    <m/>
    <n v="116"/>
    <s v="Dépôt billets"/>
    <x v="9"/>
    <s v="Banque"/>
  </r>
  <r>
    <x v="2"/>
    <s v=""/>
    <n v="4"/>
    <n v="-190"/>
    <d v="2024-04-03T00:00:00"/>
    <m/>
    <s v="X"/>
    <m/>
    <n v="117"/>
    <s v="Dépôt pièces"/>
    <x v="10"/>
    <s v="Caisse"/>
  </r>
  <r>
    <x v="1"/>
    <s v="Comptabilisé"/>
    <n v="4"/>
    <n v="190"/>
    <d v="2024-04-03T00:00:00"/>
    <m/>
    <s v="X"/>
    <m/>
    <n v="118"/>
    <s v="Dépôt pièces"/>
    <x v="10"/>
    <s v="Banque"/>
  </r>
  <r>
    <x v="1"/>
    <s v=""/>
    <n v="4"/>
    <n v="65"/>
    <d v="2024-04-03T00:00:00"/>
    <m/>
    <s v="X"/>
    <m/>
    <n v="119"/>
    <s v="Part bénéficiaires"/>
    <x v="1"/>
    <s v="Caisse"/>
  </r>
  <r>
    <x v="1"/>
    <s v=""/>
    <n v="4"/>
    <n v="31.5"/>
    <d v="2024-04-03T00:00:00"/>
    <m/>
    <s v="X"/>
    <m/>
    <n v="120"/>
    <s v="Vente boutique"/>
    <x v="2"/>
    <s v="Caisse"/>
  </r>
  <r>
    <x v="1"/>
    <s v=""/>
    <n v="4"/>
    <n v="74.5"/>
    <d v="2024-04-05T00:00:00"/>
    <m/>
    <s v="X"/>
    <m/>
    <n v="121"/>
    <s v="Vente boutique"/>
    <x v="2"/>
    <s v="Caisse"/>
  </r>
  <r>
    <x v="1"/>
    <s v=""/>
    <n v="4"/>
    <n v="103"/>
    <d v="2024-04-10T00:00:00"/>
    <m/>
    <s v="X"/>
    <m/>
    <n v="122"/>
    <s v="Part bénéficiaires"/>
    <x v="1"/>
    <s v="Caisse"/>
  </r>
  <r>
    <x v="1"/>
    <s v=""/>
    <n v="4"/>
    <n v="50.7"/>
    <d v="2024-04-10T00:00:00"/>
    <m/>
    <s v="X"/>
    <m/>
    <n v="123"/>
    <s v="Vente boutique"/>
    <x v="2"/>
    <s v="Caisse"/>
  </r>
  <r>
    <x v="2"/>
    <s v="Comptabilisé"/>
    <n v="4"/>
    <n v="-31.98"/>
    <d v="2024-04-12T00:00:00"/>
    <s v="CB"/>
    <s v="X"/>
    <s v="2024-14"/>
    <n v="124"/>
    <s v="Achat cartouches encre"/>
    <x v="12"/>
    <s v="Banque"/>
  </r>
  <r>
    <x v="1"/>
    <s v=""/>
    <n v="4"/>
    <n v="40.5"/>
    <d v="2024-04-12T00:00:00"/>
    <m/>
    <s v="X"/>
    <m/>
    <n v="125"/>
    <s v="Vente boutique"/>
    <x v="2"/>
    <s v="Caisse"/>
  </r>
  <r>
    <x v="2"/>
    <s v="Comptabilisé"/>
    <n v="4"/>
    <n v="-632.15"/>
    <d v="2024-04-17T00:00:00"/>
    <n v="25556166"/>
    <s v="X"/>
    <s v="2024-15"/>
    <n v="126"/>
    <s v="Loyer avril"/>
    <x v="6"/>
    <s v="Banque"/>
  </r>
  <r>
    <x v="1"/>
    <s v=""/>
    <n v="4"/>
    <n v="68.5"/>
    <d v="2024-04-17T00:00:00"/>
    <m/>
    <s v="X"/>
    <m/>
    <n v="127"/>
    <s v="Part bénéficiaires"/>
    <x v="1"/>
    <s v="Caisse"/>
  </r>
  <r>
    <x v="1"/>
    <s v=""/>
    <n v="4"/>
    <n v="98.5"/>
    <d v="2024-04-17T00:00:00"/>
    <m/>
    <s v="X"/>
    <m/>
    <n v="128"/>
    <s v="Vente boutique"/>
    <x v="2"/>
    <s v="Caisse"/>
  </r>
  <r>
    <x v="1"/>
    <s v=""/>
    <n v="4"/>
    <n v="50.5"/>
    <d v="2024-04-19T00:00:00"/>
    <m/>
    <s v="X"/>
    <m/>
    <n v="129"/>
    <s v="Vente boutique"/>
    <x v="2"/>
    <s v="Caisse"/>
  </r>
  <r>
    <x v="2"/>
    <s v="Comptabilisé"/>
    <n v="4"/>
    <n v="-5.99"/>
    <d v="2024-04-22T00:00:00"/>
    <m/>
    <s v="X"/>
    <s v="2024-35"/>
    <n v="130"/>
    <s v="Téléphone"/>
    <x v="8"/>
    <s v="Banque"/>
  </r>
  <r>
    <x v="1"/>
    <s v=""/>
    <n v="4"/>
    <n v="50.5"/>
    <d v="2024-04-24T00:00:00"/>
    <m/>
    <s v="X"/>
    <m/>
    <n v="131"/>
    <s v="Part bénéficiaires"/>
    <x v="1"/>
    <s v="Caisse"/>
  </r>
  <r>
    <x v="1"/>
    <s v=""/>
    <n v="4"/>
    <n v="101"/>
    <d v="2024-04-24T00:00:00"/>
    <m/>
    <s v="X"/>
    <m/>
    <n v="132"/>
    <s v="Vente boutique"/>
    <x v="2"/>
    <s v="Caisse"/>
  </r>
  <r>
    <x v="1"/>
    <s v=""/>
    <n v="4"/>
    <n v="39"/>
    <d v="2024-04-26T00:00:00"/>
    <m/>
    <s v="X"/>
    <m/>
    <n v="133"/>
    <s v="Vente boutique"/>
    <x v="2"/>
    <s v="Caisse"/>
  </r>
  <r>
    <x v="2"/>
    <s v="Comptabilisé"/>
    <n v="4"/>
    <n v="-13.95"/>
    <d v="2024-04-27T00:00:00"/>
    <n v="2556168"/>
    <s v="X"/>
    <s v="2024-17"/>
    <n v="134"/>
    <s v="Achat EXACOMPTA"/>
    <x v="12"/>
    <s v="Banque"/>
  </r>
  <r>
    <x v="2"/>
    <s v=""/>
    <n v="4"/>
    <n v="-13"/>
    <d v="2024-04-29T00:00:00"/>
    <m/>
    <s v="X"/>
    <m/>
    <n v="135"/>
    <s v="Dépôt pièces"/>
    <x v="10"/>
    <s v="Caisse"/>
  </r>
  <r>
    <x v="1"/>
    <s v="Comptabilisé"/>
    <n v="4"/>
    <n v="190"/>
    <d v="2024-04-29T00:00:00"/>
    <m/>
    <s v="X"/>
    <m/>
    <n v="136"/>
    <s v="Dépôt pièces"/>
    <x v="10"/>
    <s v="Banque"/>
  </r>
  <r>
    <x v="2"/>
    <s v="Comptabilisé"/>
    <n v="4"/>
    <n v="-28"/>
    <d v="2024-04-30T00:00:00"/>
    <n v="2464179"/>
    <s v="X"/>
    <s v="2024-22"/>
    <n v="137"/>
    <s v="Achat pommes EPINOUX"/>
    <x v="14"/>
    <s v="Banque"/>
  </r>
  <r>
    <x v="2"/>
    <s v="Comptabilisé"/>
    <n v="4"/>
    <n v="-23.92"/>
    <d v="2024-04-30T00:00:00"/>
    <n v="2464180"/>
    <s v="X"/>
    <s v="2024-21"/>
    <n v="138"/>
    <s v="Achats Leclerc"/>
    <x v="14"/>
    <s v="Banque"/>
  </r>
  <r>
    <x v="1"/>
    <s v=""/>
    <n v="4"/>
    <n v="55.5"/>
    <d v="2024-04-30T00:00:00"/>
    <m/>
    <s v="X"/>
    <m/>
    <n v="139"/>
    <s v="Part bénéficiaires"/>
    <x v="1"/>
    <s v="Caisse"/>
  </r>
  <r>
    <x v="1"/>
    <s v=""/>
    <n v="4"/>
    <n v="65"/>
    <d v="2024-04-30T00:00:00"/>
    <m/>
    <s v="X"/>
    <m/>
    <n v="140"/>
    <s v="Vente boutique"/>
    <x v="2"/>
    <s v="Caisse"/>
  </r>
  <r>
    <x v="2"/>
    <s v="Comptabilisé"/>
    <n v="5"/>
    <n v="-4.33"/>
    <d v="2024-05-02T00:00:00"/>
    <m/>
    <s v="X"/>
    <s v="2024-36"/>
    <n v="141"/>
    <s v="Carte bancaire"/>
    <x v="11"/>
    <s v="Banque"/>
  </r>
  <r>
    <x v="1"/>
    <s v=""/>
    <n v="5"/>
    <n v="83.6"/>
    <d v="2024-05-03T00:00:00"/>
    <m/>
    <s v="X"/>
    <m/>
    <n v="142"/>
    <s v="Vente boutique"/>
    <x v="2"/>
    <s v="Caisse"/>
  </r>
  <r>
    <x v="2"/>
    <s v="Comptabilisé"/>
    <n v="5"/>
    <n v="-29.35"/>
    <d v="2024-05-04T00:00:00"/>
    <s v="CB"/>
    <s v="X"/>
    <s v="2024-26"/>
    <n v="143"/>
    <s v="Achats Leclerc"/>
    <x v="12"/>
    <s v="Banque"/>
  </r>
  <r>
    <x v="2"/>
    <s v="Comptabilisé"/>
    <n v="5"/>
    <n v="-200"/>
    <d v="2024-05-04T00:00:00"/>
    <m/>
    <s v="X"/>
    <m/>
    <n v="144"/>
    <s v="Retrait monnaie braderie"/>
    <x v="16"/>
    <s v="Banque"/>
  </r>
  <r>
    <x v="1"/>
    <s v=""/>
    <n v="5"/>
    <n v="200"/>
    <d v="2024-05-04T00:00:00"/>
    <m/>
    <s v="X"/>
    <m/>
    <n v="145"/>
    <s v="Retrait monnaie braderie"/>
    <x v="16"/>
    <s v="Caisse"/>
  </r>
  <r>
    <x v="2"/>
    <s v="Comptabilisé"/>
    <n v="5"/>
    <n v="-240"/>
    <d v="2024-05-04T00:00:00"/>
    <m/>
    <s v="X"/>
    <m/>
    <n v="146"/>
    <s v="Retrait monnaie braderie"/>
    <x v="16"/>
    <s v="Banque"/>
  </r>
  <r>
    <x v="1"/>
    <s v=""/>
    <n v="5"/>
    <n v="200"/>
    <d v="2024-05-04T00:00:00"/>
    <m/>
    <s v="X"/>
    <m/>
    <n v="147"/>
    <s v="Retrait monnaie braderie"/>
    <x v="16"/>
    <s v="Caisse"/>
  </r>
  <r>
    <x v="1"/>
    <s v="Comptabilisé"/>
    <n v="5"/>
    <n v="31"/>
    <d v="2024-05-05T00:00:00"/>
    <m/>
    <s v="X"/>
    <m/>
    <n v="148"/>
    <s v="Chèque CHESTIER"/>
    <x v="17"/>
    <s v="Banque"/>
  </r>
  <r>
    <x v="1"/>
    <s v="Comptabilisé"/>
    <n v="5"/>
    <n v="70.5"/>
    <d v="2024-05-05T00:00:00"/>
    <m/>
    <s v="X"/>
    <m/>
    <n v="149"/>
    <s v="Chèque DUPAIX Alice"/>
    <x v="17"/>
    <s v="Banque"/>
  </r>
  <r>
    <x v="1"/>
    <s v="Comptabilisé"/>
    <n v="5"/>
    <n v="20"/>
    <d v="2024-05-05T00:00:00"/>
    <m/>
    <s v="X"/>
    <m/>
    <n v="150"/>
    <s v="Chèque GRENET"/>
    <x v="17"/>
    <s v="Banque"/>
  </r>
  <r>
    <x v="1"/>
    <s v="Comptabilisé"/>
    <n v="5"/>
    <n v="7"/>
    <d v="2024-05-05T00:00:00"/>
    <m/>
    <s v="X"/>
    <m/>
    <n v="151"/>
    <s v="Chèque HARDOUIN"/>
    <x v="17"/>
    <s v="Banque"/>
  </r>
  <r>
    <x v="1"/>
    <s v="Comptabilisé"/>
    <n v="5"/>
    <n v="16"/>
    <d v="2024-05-05T00:00:00"/>
    <m/>
    <s v="X"/>
    <m/>
    <n v="152"/>
    <s v="Chèque MAINIER ANAELLE"/>
    <x v="17"/>
    <s v="Banque"/>
  </r>
  <r>
    <x v="1"/>
    <s v="Comptabilisé"/>
    <n v="5"/>
    <n v="12"/>
    <d v="2024-05-05T00:00:00"/>
    <m/>
    <s v="X"/>
    <m/>
    <n v="153"/>
    <s v="Chèque MAINIER Anita"/>
    <x v="17"/>
    <s v="Banque"/>
  </r>
  <r>
    <x v="1"/>
    <s v="Comptabilisé"/>
    <n v="5"/>
    <n v="11"/>
    <d v="2024-05-05T00:00:00"/>
    <m/>
    <s v="X"/>
    <m/>
    <n v="154"/>
    <s v="Chèque RAYNEY"/>
    <x v="17"/>
    <s v="Banque"/>
  </r>
  <r>
    <x v="1"/>
    <s v="Comptabilisé"/>
    <n v="5"/>
    <n v="42.5"/>
    <d v="2024-05-05T00:00:00"/>
    <m/>
    <s v="X"/>
    <m/>
    <n v="155"/>
    <s v="Chèque VIGNIER"/>
    <x v="17"/>
    <s v="Banque"/>
  </r>
  <r>
    <x v="1"/>
    <s v=""/>
    <n v="5"/>
    <n v="516.5"/>
    <d v="2024-05-05T00:00:00"/>
    <m/>
    <s v="X"/>
    <m/>
    <n v="156"/>
    <s v="Vente braderie"/>
    <x v="17"/>
    <s v="Caisse"/>
  </r>
  <r>
    <x v="1"/>
    <s v="Comptabilisé"/>
    <n v="5"/>
    <n v="66"/>
    <d v="2024-05-06T00:00:00"/>
    <m/>
    <s v="X"/>
    <m/>
    <n v="157"/>
    <s v="Chèque boutique"/>
    <x v="2"/>
    <s v="Banque"/>
  </r>
  <r>
    <x v="1"/>
    <s v="Comptabilisé"/>
    <n v="5"/>
    <n v="55"/>
    <d v="2024-05-06T00:00:00"/>
    <m/>
    <s v="X"/>
    <m/>
    <n v="158"/>
    <s v="Chèque boutique"/>
    <x v="2"/>
    <s v="Banque"/>
  </r>
  <r>
    <x v="1"/>
    <s v="Comptabilisé"/>
    <n v="5"/>
    <n v="10"/>
    <d v="2024-05-06T00:00:00"/>
    <m/>
    <s v="X"/>
    <m/>
    <n v="159"/>
    <s v="Chèque boutique"/>
    <x v="2"/>
    <s v="Banque"/>
  </r>
  <r>
    <x v="1"/>
    <s v="Comptabilisé"/>
    <n v="5"/>
    <n v="10"/>
    <d v="2024-05-06T00:00:00"/>
    <m/>
    <s v="X"/>
    <m/>
    <n v="160"/>
    <s v="Chèque boutique"/>
    <x v="2"/>
    <s v="Banque"/>
  </r>
  <r>
    <x v="1"/>
    <s v="Comptabilisé"/>
    <n v="5"/>
    <n v="10"/>
    <d v="2024-05-06T00:00:00"/>
    <m/>
    <s v="X"/>
    <m/>
    <n v="161"/>
    <s v="Chèque boutique"/>
    <x v="2"/>
    <s v="Banque"/>
  </r>
  <r>
    <x v="1"/>
    <s v="Comptabilisé"/>
    <n v="5"/>
    <n v="6"/>
    <d v="2024-05-06T00:00:00"/>
    <m/>
    <s v="X"/>
    <m/>
    <n v="162"/>
    <s v="Chèque boutique"/>
    <x v="2"/>
    <s v="Banque"/>
  </r>
  <r>
    <x v="1"/>
    <s v="Comptabilisé"/>
    <n v="5"/>
    <n v="40"/>
    <d v="2024-05-06T00:00:00"/>
    <m/>
    <s v="X"/>
    <m/>
    <n v="163"/>
    <s v="Chèque boutique"/>
    <x v="2"/>
    <s v="Banque"/>
  </r>
  <r>
    <x v="1"/>
    <s v="Comptabilisé"/>
    <n v="5"/>
    <n v="11"/>
    <d v="2024-05-06T00:00:00"/>
    <m/>
    <s v="X"/>
    <m/>
    <n v="164"/>
    <s v="Chèque boutique"/>
    <x v="2"/>
    <s v="Banque"/>
  </r>
  <r>
    <x v="1"/>
    <s v="Comptabilisé"/>
    <n v="5"/>
    <n v="10"/>
    <d v="2024-05-06T00:00:00"/>
    <m/>
    <s v="X"/>
    <m/>
    <n v="165"/>
    <s v="Chèque boutique"/>
    <x v="2"/>
    <s v="Banque"/>
  </r>
  <r>
    <x v="1"/>
    <s v="Comptabilisé"/>
    <n v="5"/>
    <n v="17"/>
    <d v="2024-05-06T00:00:00"/>
    <m/>
    <s v="X"/>
    <m/>
    <n v="166"/>
    <s v="Chèque boutique"/>
    <x v="2"/>
    <s v="Banque"/>
  </r>
  <r>
    <x v="1"/>
    <s v="Comptabilisé"/>
    <n v="5"/>
    <n v="16.5"/>
    <d v="2024-05-06T00:00:00"/>
    <m/>
    <s v="X"/>
    <m/>
    <n v="167"/>
    <s v="Chèque boutique"/>
    <x v="2"/>
    <s v="Banque"/>
  </r>
  <r>
    <x v="1"/>
    <s v="Comptabilisé"/>
    <n v="5"/>
    <n v="100"/>
    <d v="2024-05-06T00:00:00"/>
    <m/>
    <s v="X"/>
    <m/>
    <n v="168"/>
    <s v="Subvention LONDIGNY"/>
    <x v="18"/>
    <s v="Banque"/>
  </r>
  <r>
    <x v="2"/>
    <s v="Comptabilisé"/>
    <n v="5"/>
    <n v="-28"/>
    <d v="2024-05-07T00:00:00"/>
    <n v="2464181"/>
    <s v="X"/>
    <s v="2024-23"/>
    <n v="169"/>
    <s v="Achat pommes EPINOUX"/>
    <x v="14"/>
    <s v="Banque"/>
  </r>
  <r>
    <x v="2"/>
    <s v="Comptabilisé"/>
    <n v="5"/>
    <n v="-67.239999999999995"/>
    <d v="2024-05-07T00:00:00"/>
    <s v="CB"/>
    <s v="X"/>
    <s v="2024-24"/>
    <n v="170"/>
    <s v="Achats Leclerc"/>
    <x v="14"/>
    <s v="Banque"/>
  </r>
  <r>
    <x v="2"/>
    <s v="Comptabilisé"/>
    <n v="5"/>
    <n v="-21.5"/>
    <d v="2024-05-07T00:00:00"/>
    <n v="2556169"/>
    <s v="X"/>
    <s v="2024-25"/>
    <n v="171"/>
    <s v="Achats viennoiseries"/>
    <x v="12"/>
    <s v="Banque"/>
  </r>
  <r>
    <x v="2"/>
    <s v=""/>
    <n v="5"/>
    <n v="-860"/>
    <d v="2024-05-07T00:00:00"/>
    <m/>
    <s v="X"/>
    <m/>
    <n v="172"/>
    <s v="Dépôt billets"/>
    <x v="9"/>
    <s v="Caisse"/>
  </r>
  <r>
    <x v="1"/>
    <s v="Comptabilisé"/>
    <n v="5"/>
    <n v="860"/>
    <d v="2024-05-07T00:00:00"/>
    <m/>
    <s v="X"/>
    <m/>
    <n v="173"/>
    <s v="Dépôt billets"/>
    <x v="9"/>
    <s v="Banque"/>
  </r>
  <r>
    <x v="2"/>
    <s v=""/>
    <n v="5"/>
    <n v="-200"/>
    <d v="2024-05-07T00:00:00"/>
    <m/>
    <s v="X"/>
    <m/>
    <n v="174"/>
    <s v="Dépôt billets"/>
    <x v="9"/>
    <s v="Caisse"/>
  </r>
  <r>
    <x v="1"/>
    <s v="Comptabilisé"/>
    <n v="5"/>
    <n v="200"/>
    <d v="2024-05-07T00:00:00"/>
    <m/>
    <s v="X"/>
    <m/>
    <n v="175"/>
    <s v="Dépôt billets"/>
    <x v="9"/>
    <s v="Banque"/>
  </r>
  <r>
    <x v="2"/>
    <s v=""/>
    <n v="5"/>
    <n v="-33.700000000000003"/>
    <d v="2024-05-07T00:00:00"/>
    <m/>
    <s v="X"/>
    <m/>
    <n v="176"/>
    <s v="Dépôt pièces"/>
    <x v="10"/>
    <s v="Caisse"/>
  </r>
  <r>
    <x v="1"/>
    <s v="Comptabilisé"/>
    <n v="5"/>
    <n v="33.700000000000003"/>
    <d v="2024-05-07T00:00:00"/>
    <m/>
    <s v="X"/>
    <m/>
    <n v="177"/>
    <s v="Dépôt pièces"/>
    <x v="10"/>
    <s v="Banque"/>
  </r>
  <r>
    <x v="2"/>
    <s v=""/>
    <n v="5"/>
    <n v="-240"/>
    <d v="2024-05-07T00:00:00"/>
    <m/>
    <s v="X"/>
    <m/>
    <n v="178"/>
    <s v="Dépôt pièces"/>
    <x v="10"/>
    <s v="Caisse"/>
  </r>
  <r>
    <x v="1"/>
    <s v="Comptabilisé"/>
    <n v="5"/>
    <n v="240"/>
    <d v="2024-05-07T00:00:00"/>
    <m/>
    <s v="X"/>
    <m/>
    <n v="179"/>
    <s v="Dépôt pièces"/>
    <x v="10"/>
    <s v="Banque"/>
  </r>
  <r>
    <x v="1"/>
    <s v=""/>
    <n v="5"/>
    <n v="78.5"/>
    <d v="2024-05-07T00:00:00"/>
    <m/>
    <s v="X"/>
    <m/>
    <n v="180"/>
    <s v="Part bénéficiaires"/>
    <x v="1"/>
    <s v="Caisse"/>
  </r>
  <r>
    <x v="1"/>
    <s v=""/>
    <n v="5"/>
    <n v="43.5"/>
    <d v="2024-05-07T00:00:00"/>
    <m/>
    <s v="X"/>
    <m/>
    <n v="181"/>
    <s v="Vente boutique"/>
    <x v="19"/>
    <s v="Caisse"/>
  </r>
  <r>
    <x v="1"/>
    <s v=""/>
    <n v="5"/>
    <n v="31"/>
    <d v="2024-05-07T00:00:00"/>
    <m/>
    <s v="X"/>
    <m/>
    <n v="182"/>
    <s v="Vente boutique"/>
    <x v="20"/>
    <s v="Caisse"/>
  </r>
  <r>
    <x v="1"/>
    <s v=""/>
    <n v="5"/>
    <n v="23"/>
    <d v="2024-05-07T00:00:00"/>
    <m/>
    <s v="X"/>
    <m/>
    <n v="183"/>
    <s v="Vente boutique"/>
    <x v="2"/>
    <s v="Caisse"/>
  </r>
  <r>
    <x v="2"/>
    <s v=""/>
    <n v="5"/>
    <n v="-430"/>
    <d v="2024-05-13T00:00:00"/>
    <m/>
    <s v="X"/>
    <m/>
    <n v="184"/>
    <s v="Dépôt billets"/>
    <x v="9"/>
    <s v="Caisse"/>
  </r>
  <r>
    <x v="1"/>
    <s v="Comptabilisé"/>
    <n v="5"/>
    <n v="430"/>
    <d v="2024-05-13T00:00:00"/>
    <m/>
    <s v="X"/>
    <m/>
    <n v="185"/>
    <s v="Dépôt billets"/>
    <x v="9"/>
    <s v="Banque"/>
  </r>
  <r>
    <x v="2"/>
    <s v=""/>
    <n v="5"/>
    <n v="-86.5"/>
    <d v="2024-05-13T00:00:00"/>
    <m/>
    <s v="X"/>
    <m/>
    <n v="186"/>
    <s v="Dépôt pièces"/>
    <x v="10"/>
    <s v="Caisse"/>
  </r>
  <r>
    <x v="1"/>
    <s v="Comptabilisé"/>
    <n v="5"/>
    <n v="86.5"/>
    <d v="2024-05-13T00:00:00"/>
    <m/>
    <s v="X"/>
    <m/>
    <n v="187"/>
    <s v="Dépôt pièces"/>
    <x v="10"/>
    <s v="Banque"/>
  </r>
  <r>
    <x v="2"/>
    <s v="Comptabilisé"/>
    <n v="5"/>
    <n v="-159.6"/>
    <d v="2024-05-13T00:00:00"/>
    <s v="CB"/>
    <s v="X"/>
    <s v="2024-29"/>
    <n v="188"/>
    <s v="Achat étagères M Bricolage"/>
    <x v="12"/>
    <s v="Banque"/>
  </r>
  <r>
    <x v="2"/>
    <s v="Comptabilisé"/>
    <n v="5"/>
    <n v="-16.5"/>
    <d v="2024-05-14T00:00:00"/>
    <m/>
    <s v="X"/>
    <m/>
    <n v="203"/>
    <s v="Rejet chèque BABEAU "/>
    <x v="21"/>
    <s v="Banque"/>
  </r>
  <r>
    <x v="1"/>
    <s v=""/>
    <n v="5"/>
    <n v="68.5"/>
    <d v="2024-05-15T00:00:00"/>
    <m/>
    <s v="X"/>
    <m/>
    <n v="189"/>
    <s v="Part bénéficiaires"/>
    <x v="1"/>
    <s v="Caisse"/>
  </r>
  <r>
    <x v="1"/>
    <s v="Comptabilisé"/>
    <n v="5"/>
    <n v="16.5"/>
    <d v="2024-05-15T00:00:00"/>
    <s v="BRC 1371"/>
    <s v="X"/>
    <m/>
    <n v="190"/>
    <s v="Chèque BABEAU "/>
    <x v="2"/>
    <s v="Banque"/>
  </r>
  <r>
    <x v="1"/>
    <s v=""/>
    <n v="5"/>
    <n v="22"/>
    <d v="2024-05-15T00:00:00"/>
    <m/>
    <s v="X"/>
    <m/>
    <n v="191"/>
    <s v="Vente boutique"/>
    <x v="19"/>
    <s v="Caisse"/>
  </r>
  <r>
    <x v="1"/>
    <s v=""/>
    <n v="5"/>
    <n v="14"/>
    <d v="2024-05-15T00:00:00"/>
    <m/>
    <s v="X"/>
    <m/>
    <n v="192"/>
    <s v="Vente boutique"/>
    <x v="20"/>
    <s v="Caisse"/>
  </r>
  <r>
    <x v="1"/>
    <s v=""/>
    <n v="5"/>
    <n v="93.5"/>
    <d v="2024-05-15T00:00:00"/>
    <m/>
    <s v="X"/>
    <m/>
    <n v="193"/>
    <s v="Vente boutique"/>
    <x v="2"/>
    <s v="Caisse"/>
  </r>
  <r>
    <x v="2"/>
    <s v="Comptabilisé"/>
    <n v="5"/>
    <n v="-666.74"/>
    <d v="2024-05-15T00:00:00"/>
    <n v="2556172"/>
    <s v="X"/>
    <s v="2024-27"/>
    <n v="194"/>
    <s v="Loyer mai "/>
    <x v="6"/>
    <s v="Banque"/>
  </r>
  <r>
    <x v="2"/>
    <s v="Comptabilisé"/>
    <n v="5"/>
    <n v="-261.98"/>
    <d v="2024-05-17T00:00:00"/>
    <n v="2556171"/>
    <s v="X"/>
    <s v="2024-28"/>
    <n v="195"/>
    <s v="Prêt Sylvie MARCK EDF"/>
    <x v="4"/>
    <s v="Banque"/>
  </r>
  <r>
    <x v="2"/>
    <s v="Comptabilisé"/>
    <n v="5"/>
    <n v="-5.99"/>
    <d v="2024-05-21T00:00:00"/>
    <m/>
    <s v="X"/>
    <m/>
    <n v="234"/>
    <s v="Téléphone"/>
    <x v="8"/>
    <s v="Banque"/>
  </r>
  <r>
    <x v="1"/>
    <s v=""/>
    <n v="5"/>
    <n v="47.4"/>
    <d v="2024-05-22T00:00:00"/>
    <m/>
    <s v="X"/>
    <m/>
    <n v="199"/>
    <s v="Part bénéficiaires"/>
    <x v="1"/>
    <s v="Caisse"/>
  </r>
  <r>
    <x v="1"/>
    <s v=""/>
    <n v="5"/>
    <n v="10"/>
    <d v="2024-05-22T00:00:00"/>
    <m/>
    <s v="X"/>
    <m/>
    <n v="200"/>
    <s v="Vente boutique"/>
    <x v="19"/>
    <s v="Caisse"/>
  </r>
  <r>
    <x v="1"/>
    <s v=""/>
    <n v="5"/>
    <n v="80.900000000000006"/>
    <d v="2024-05-22T00:00:00"/>
    <m/>
    <s v="X"/>
    <m/>
    <n v="201"/>
    <s v="Vente boutique"/>
    <x v="20"/>
    <s v="Caisse"/>
  </r>
  <r>
    <x v="1"/>
    <s v=""/>
    <n v="5"/>
    <n v="39"/>
    <d v="2024-05-22T00:00:00"/>
    <m/>
    <s v="X"/>
    <m/>
    <n v="202"/>
    <s v="Vente boutique"/>
    <x v="2"/>
    <s v="Caisse"/>
  </r>
  <r>
    <x v="2"/>
    <s v="Comptabilisé"/>
    <n v="5"/>
    <n v="-4.33"/>
    <d v="2024-05-22T00:00:00"/>
    <m/>
    <s v="X"/>
    <m/>
    <n v="235"/>
    <s v="Carte bancaire"/>
    <x v="11"/>
    <s v="Banque"/>
  </r>
  <r>
    <x v="2"/>
    <s v="Comptabilisé"/>
    <n v="5"/>
    <n v="-13.45"/>
    <d v="2024-05-23T00:00:00"/>
    <s v="CB"/>
    <s v="X"/>
    <s v="2024-38"/>
    <n v="197"/>
    <s v="Achat Leclerc repas electriciens"/>
    <x v="12"/>
    <s v="Banque"/>
  </r>
  <r>
    <x v="2"/>
    <s v="Comptabilisé"/>
    <n v="5"/>
    <n v="-15.25"/>
    <d v="2024-05-23T00:00:00"/>
    <s v="CB"/>
    <s v="X"/>
    <s v="2024-39"/>
    <n v="198"/>
    <s v="Achats fournitures electriques"/>
    <x v="12"/>
    <s v="Banque"/>
  </r>
  <r>
    <x v="2"/>
    <s v="Comptabilisé"/>
    <n v="5"/>
    <n v="-15.6"/>
    <d v="2024-05-24T00:00:00"/>
    <n v="2556173"/>
    <s v="X"/>
    <s v="2024-37"/>
    <n v="196"/>
    <s v="Achat Leclerc repas electriciens"/>
    <x v="12"/>
    <s v="Banque"/>
  </r>
  <r>
    <x v="1"/>
    <s v="Comptabilisé"/>
    <n v="5"/>
    <n v="16.5"/>
    <d v="2024-05-31T00:00:00"/>
    <m/>
    <s v="X"/>
    <m/>
    <n v="204"/>
    <s v="Régularisation chèque BABEAU"/>
    <x v="21"/>
    <s v="Banque"/>
  </r>
  <r>
    <x v="1"/>
    <s v=""/>
    <n v="5"/>
    <n v="54.6"/>
    <d v="2024-05-31T00:00:00"/>
    <m/>
    <s v="X"/>
    <m/>
    <n v="205"/>
    <s v="Part bénéficiaires"/>
    <x v="1"/>
    <s v="Caisse"/>
  </r>
  <r>
    <x v="1"/>
    <s v=""/>
    <n v="5"/>
    <n v="58.5"/>
    <d v="2024-05-31T00:00:00"/>
    <m/>
    <s v="X"/>
    <m/>
    <n v="206"/>
    <s v="Vente boutique"/>
    <x v="19"/>
    <s v="Caisse"/>
  </r>
  <r>
    <x v="1"/>
    <s v=""/>
    <n v="5"/>
    <n v="68"/>
    <d v="2024-05-31T00:00:00"/>
    <m/>
    <s v="X"/>
    <m/>
    <n v="207"/>
    <s v="Vente boutique"/>
    <x v="20"/>
    <s v="Caisse"/>
  </r>
  <r>
    <x v="1"/>
    <s v=""/>
    <n v="5"/>
    <n v="26"/>
    <d v="2024-05-31T00:00:00"/>
    <m/>
    <s v="X"/>
    <m/>
    <n v="208"/>
    <s v="Vente boutique"/>
    <x v="2"/>
    <s v="Caisse"/>
  </r>
  <r>
    <x v="1"/>
    <s v="Comptabilisé"/>
    <n v="5"/>
    <n v="24"/>
    <d v="2024-05-31T00:00:00"/>
    <s v="BRC 1271"/>
    <s v="X"/>
    <m/>
    <n v="209"/>
    <s v="Chèque BOISNIER"/>
    <x v="2"/>
    <s v="Banque"/>
  </r>
  <r>
    <x v="1"/>
    <s v="Comptabilisé"/>
    <n v="5"/>
    <n v="15"/>
    <d v="2024-05-31T00:00:00"/>
    <s v="BRC 1271"/>
    <s v="X"/>
    <m/>
    <n v="210"/>
    <s v="Chèque ARDOUIN"/>
    <x v="2"/>
    <s v="Banque"/>
  </r>
  <r>
    <x v="1"/>
    <s v="Comptabilisé"/>
    <n v="5"/>
    <n v="10"/>
    <d v="2024-05-31T00:00:00"/>
    <s v="BRC 1271"/>
    <s v="X"/>
    <m/>
    <n v="211"/>
    <s v="Chèque HANNAN"/>
    <x v="2"/>
    <s v="Banque"/>
  </r>
  <r>
    <x v="2"/>
    <s v="Comptabilisé"/>
    <n v="6"/>
    <n v="-100"/>
    <d v="2024-06-01T00:00:00"/>
    <n v="24644182"/>
    <s v="X"/>
    <s v="2024-42"/>
    <n v="227"/>
    <s v="AIDE FINANCIERE ROBIN"/>
    <x v="22"/>
    <s v="Banque"/>
  </r>
  <r>
    <x v="2"/>
    <s v="Comptabilisé"/>
    <n v="6"/>
    <n v="-80.900000000000006"/>
    <d v="2024-06-03T00:00:00"/>
    <s v="CB"/>
    <s v="X"/>
    <s v="2024-40"/>
    <n v="225"/>
    <s v="Achats Leclerc"/>
    <x v="14"/>
    <s v="Banque"/>
  </r>
  <r>
    <x v="1"/>
    <s v=""/>
    <n v="6"/>
    <n v="142"/>
    <d v="2024-06-05T00:00:00"/>
    <m/>
    <s v="X"/>
    <m/>
    <n v="216"/>
    <s v="Remboursement Sylvie MARCK"/>
    <x v="4"/>
    <s v="Caisse"/>
  </r>
  <r>
    <x v="1"/>
    <s v="Comptabilisé"/>
    <n v="6"/>
    <n v="50"/>
    <d v="2024-06-05T00:00:00"/>
    <m/>
    <s v="X"/>
    <m/>
    <n v="238"/>
    <s v="Subvention BERNAC"/>
    <x v="18"/>
    <s v="Banque"/>
  </r>
  <r>
    <x v="1"/>
    <s v="Comptabilisé"/>
    <n v="6"/>
    <n v="50"/>
    <d v="2024-06-05T00:00:00"/>
    <m/>
    <s v="X"/>
    <m/>
    <n v="239"/>
    <s v="Subvention St MARTIN DU CLO"/>
    <x v="18"/>
    <s v="Banque"/>
  </r>
  <r>
    <x v="2"/>
    <s v=""/>
    <n v="6"/>
    <n v="-640"/>
    <d v="2024-06-06T00:00:00"/>
    <m/>
    <s v="X"/>
    <m/>
    <n v="212"/>
    <s v="Dépôt billets"/>
    <x v="9"/>
    <s v="Caisse"/>
  </r>
  <r>
    <x v="1"/>
    <s v="Comptabilisé"/>
    <n v="6"/>
    <n v="640"/>
    <d v="2024-06-06T00:00:00"/>
    <m/>
    <s v="X"/>
    <m/>
    <n v="213"/>
    <s v="Dépôt billets"/>
    <x v="9"/>
    <s v="Banque"/>
  </r>
  <r>
    <x v="2"/>
    <s v=""/>
    <n v="6"/>
    <n v="-142.19999999999999"/>
    <d v="2024-06-06T00:00:00"/>
    <m/>
    <s v="X"/>
    <m/>
    <n v="214"/>
    <s v="Dépôt pièces"/>
    <x v="10"/>
    <s v="Caisse"/>
  </r>
  <r>
    <x v="1"/>
    <s v="Comptabilisé"/>
    <n v="6"/>
    <n v="142.19999999999999"/>
    <d v="2024-06-06T00:00:00"/>
    <m/>
    <s v="X"/>
    <m/>
    <n v="215"/>
    <s v="Dépôt pièces"/>
    <x v="10"/>
    <s v="Banque"/>
  </r>
  <r>
    <x v="2"/>
    <s v=""/>
    <n v="6"/>
    <n v="-4000"/>
    <d v="2024-06-06T00:00:00"/>
    <m/>
    <s v="X"/>
    <m/>
    <n v="217"/>
    <s v="Virement pour paiement Fédé"/>
    <x v="7"/>
    <s v="Livret"/>
  </r>
  <r>
    <x v="1"/>
    <s v="Comptabilisé"/>
    <n v="6"/>
    <n v="4000"/>
    <d v="2024-06-06T00:00:00"/>
    <m/>
    <s v="X"/>
    <m/>
    <n v="218"/>
    <s v="Virement pour paiement Fédé"/>
    <x v="7"/>
    <s v="Banque"/>
  </r>
  <r>
    <x v="1"/>
    <s v=""/>
    <n v="6"/>
    <n v="130"/>
    <d v="2024-06-07T00:00:00"/>
    <m/>
    <s v="X"/>
    <m/>
    <n v="219"/>
    <s v="Part bénéficiaires"/>
    <x v="1"/>
    <s v="Caisse"/>
  </r>
  <r>
    <x v="1"/>
    <s v=""/>
    <n v="6"/>
    <n v="33"/>
    <d v="2024-06-07T00:00:00"/>
    <m/>
    <s v="X"/>
    <m/>
    <n v="220"/>
    <s v="Vente boutique"/>
    <x v="19"/>
    <s v="Caisse"/>
  </r>
  <r>
    <x v="1"/>
    <s v=""/>
    <n v="6"/>
    <n v="90.5"/>
    <d v="2024-06-07T00:00:00"/>
    <m/>
    <s v="X"/>
    <m/>
    <n v="221"/>
    <s v="Vente boutique"/>
    <x v="20"/>
    <s v="Caisse"/>
  </r>
  <r>
    <x v="1"/>
    <s v=""/>
    <n v="6"/>
    <n v="82"/>
    <d v="2024-06-07T00:00:00"/>
    <m/>
    <s v="X"/>
    <m/>
    <n v="223"/>
    <s v="Vente boutique"/>
    <x v="2"/>
    <s v="Caisse"/>
  </r>
  <r>
    <x v="1"/>
    <s v="Comptabilisé"/>
    <n v="6"/>
    <n v="7"/>
    <d v="2024-06-07T00:00:00"/>
    <s v="BRC 1372"/>
    <s v="X"/>
    <m/>
    <n v="224"/>
    <s v="Chèque DORFIAC Jacky"/>
    <x v="2"/>
    <s v="Banque"/>
  </r>
  <r>
    <x v="1"/>
    <s v="Comptabilisé"/>
    <n v="6"/>
    <n v="11"/>
    <d v="2024-06-07T00:00:00"/>
    <s v="BRC 1372"/>
    <s v="X"/>
    <m/>
    <n v="225"/>
    <s v="Chèque MICHELET Francois"/>
    <x v="2"/>
    <s v="Banque"/>
  </r>
  <r>
    <x v="2"/>
    <s v="Comptabilisé"/>
    <n v="6"/>
    <n v="-8254"/>
    <d v="2024-06-10T00:00:00"/>
    <n v="2556174"/>
    <s v="X"/>
    <s v="2024-41"/>
    <n v="226"/>
    <s v="Cotisation Fédération"/>
    <x v="23"/>
    <s v="Banque"/>
  </r>
  <r>
    <x v="1"/>
    <s v="Comptabilisé"/>
    <n v="6"/>
    <n v="200"/>
    <d v="2024-06-10T00:00:00"/>
    <m/>
    <s v="X"/>
    <m/>
    <n v="240"/>
    <s v="SUBVENTION LA FAYE"/>
    <x v="18"/>
    <s v="Banque"/>
  </r>
  <r>
    <x v="1"/>
    <s v=""/>
    <n v="6"/>
    <n v="67"/>
    <d v="2024-06-12T00:00:00"/>
    <m/>
    <s v="X"/>
    <m/>
    <n v="228"/>
    <s v="Part bénéficiaires"/>
    <x v="1"/>
    <s v="Caisse"/>
  </r>
  <r>
    <x v="1"/>
    <s v=""/>
    <n v="6"/>
    <n v="9.5"/>
    <d v="2024-06-12T00:00:00"/>
    <m/>
    <s v="X"/>
    <m/>
    <n v="229"/>
    <s v="Vente boutique"/>
    <x v="19"/>
    <s v="Caisse"/>
  </r>
  <r>
    <x v="1"/>
    <s v=""/>
    <n v="6"/>
    <n v="21"/>
    <d v="2024-06-12T00:00:00"/>
    <m/>
    <s v="X"/>
    <m/>
    <n v="230"/>
    <s v="Vente boutique"/>
    <x v="20"/>
    <s v="Caisse"/>
  </r>
  <r>
    <x v="1"/>
    <s v=""/>
    <n v="6"/>
    <n v="42"/>
    <d v="2024-06-12T00:00:00"/>
    <m/>
    <s v="X"/>
    <m/>
    <n v="231"/>
    <s v="Vente boutique"/>
    <x v="2"/>
    <s v="Caisse"/>
  </r>
  <r>
    <x v="1"/>
    <s v="Comptabilisé"/>
    <n v="6"/>
    <n v="15"/>
    <d v="2024-06-12T00:00:00"/>
    <s v="BRC 1372"/>
    <s v="X"/>
    <m/>
    <n v="232"/>
    <s v="Chèque BABEAU "/>
    <x v="2"/>
    <s v="Banque"/>
  </r>
  <r>
    <x v="1"/>
    <s v="Comptabilisé"/>
    <n v="6"/>
    <n v="13"/>
    <d v="2024-06-12T00:00:00"/>
    <s v="BRC 1372"/>
    <s v="X"/>
    <m/>
    <n v="233"/>
    <s v="Chèque DANGLADE"/>
    <x v="2"/>
    <s v="Banque"/>
  </r>
  <r>
    <x v="2"/>
    <s v="Comptabilisé"/>
    <n v="6"/>
    <n v="-647.86"/>
    <d v="2024-06-15T00:00:00"/>
    <n v="25556175"/>
    <s v="X"/>
    <s v="2024-43"/>
    <n v="241"/>
    <s v="Loyer juin"/>
    <x v="6"/>
    <s v="Banque"/>
  </r>
  <r>
    <x v="2"/>
    <s v="Comptabilisé"/>
    <n v="6"/>
    <n v="-5.99"/>
    <d v="2024-06-16T00:00:00"/>
    <m/>
    <s v="X"/>
    <m/>
    <n v="236"/>
    <s v="Téléphone"/>
    <x v="8"/>
    <s v="Banque"/>
  </r>
  <r>
    <x v="2"/>
    <s v="Comptabilisé"/>
    <n v="6"/>
    <n v="-4.33"/>
    <d v="2024-06-16T00:00:00"/>
    <m/>
    <s v="X"/>
    <m/>
    <n v="237"/>
    <s v="Carte bancaire"/>
    <x v="11"/>
    <s v="Banque"/>
  </r>
  <r>
    <x v="1"/>
    <s v="Comptabilisé"/>
    <n v="6"/>
    <n v="100"/>
    <d v="2024-06-21T00:00:00"/>
    <s v="BRC 1372"/>
    <s v="X"/>
    <m/>
    <n v="242"/>
    <s v="Don PLASSARD"/>
    <x v="3"/>
    <s v="Banque"/>
  </r>
  <r>
    <x v="1"/>
    <s v=""/>
    <n v="6"/>
    <n v="49.5"/>
    <d v="2024-06-21T00:00:00"/>
    <m/>
    <s v="X"/>
    <m/>
    <n v="243"/>
    <s v="Part bénéficiaires"/>
    <x v="1"/>
    <s v="Caisse"/>
  </r>
  <r>
    <x v="1"/>
    <s v=""/>
    <n v="6"/>
    <n v="18"/>
    <d v="2024-06-21T00:00:00"/>
    <m/>
    <s v="X"/>
    <m/>
    <n v="244"/>
    <s v="Vente boutique"/>
    <x v="19"/>
    <s v="Caisse"/>
  </r>
  <r>
    <x v="1"/>
    <s v=""/>
    <n v="6"/>
    <n v="63"/>
    <d v="2024-06-21T00:00:00"/>
    <m/>
    <s v="X"/>
    <m/>
    <n v="245"/>
    <s v="Vente boutique"/>
    <x v="20"/>
    <s v="Caisse"/>
  </r>
  <r>
    <x v="1"/>
    <s v=""/>
    <n v="6"/>
    <n v="37.6"/>
    <d v="2024-06-21T00:00:00"/>
    <m/>
    <s v="X"/>
    <m/>
    <n v="246"/>
    <s v="Vente boutique"/>
    <x v="2"/>
    <s v="Caisse"/>
  </r>
  <r>
    <x v="1"/>
    <s v="Comptabilisé"/>
    <n v="6"/>
    <n v="14"/>
    <d v="2024-06-21T00:00:00"/>
    <s v="BRC 1372"/>
    <s v="X"/>
    <m/>
    <n v="247"/>
    <s v="Chèque LEVY"/>
    <x v="2"/>
    <s v="Banque"/>
  </r>
  <r>
    <x v="1"/>
    <s v="Comptabilisé"/>
    <n v="6"/>
    <n v="9"/>
    <d v="2024-06-21T00:00:00"/>
    <s v="BRC 1372"/>
    <s v="X"/>
    <m/>
    <n v="248"/>
    <s v="Chéque BABEAU"/>
    <x v="2"/>
    <s v="Banque"/>
  </r>
  <r>
    <x v="1"/>
    <s v="Comptabilisé"/>
    <n v="6"/>
    <n v="159.6"/>
    <d v="2024-06-25T00:00:00"/>
    <m/>
    <s v="X"/>
    <m/>
    <n v="257"/>
    <s v="Remboursement étagères Fédé"/>
    <x v="12"/>
    <s v="Banque"/>
  </r>
  <r>
    <x v="1"/>
    <s v=""/>
    <n v="6"/>
    <n v="51.5"/>
    <d v="2024-06-28T00:00:00"/>
    <m/>
    <s v="X"/>
    <m/>
    <n v="249"/>
    <s v="Part bénéficiaires"/>
    <x v="1"/>
    <s v="Caisse"/>
  </r>
  <r>
    <x v="1"/>
    <s v=""/>
    <n v="6"/>
    <n v="7"/>
    <d v="2024-06-28T00:00:00"/>
    <m/>
    <s v="X"/>
    <m/>
    <n v="250"/>
    <s v="Vente boutique"/>
    <x v="19"/>
    <s v="Caisse"/>
  </r>
  <r>
    <x v="1"/>
    <s v=""/>
    <n v="6"/>
    <n v="61"/>
    <d v="2024-06-28T00:00:00"/>
    <m/>
    <s v="X"/>
    <m/>
    <n v="251"/>
    <s v="Vente boutique"/>
    <x v="2"/>
    <s v="Caisse"/>
  </r>
  <r>
    <x v="1"/>
    <s v="Comptabilisé"/>
    <n v="6"/>
    <n v="11"/>
    <d v="2024-06-28T00:00:00"/>
    <s v="BRC 1372"/>
    <s v="X"/>
    <m/>
    <n v="252"/>
    <s v="Chèque DANGLADE"/>
    <x v="2"/>
    <s v="Banque"/>
  </r>
  <r>
    <x v="2"/>
    <s v=""/>
    <n v="7"/>
    <n v="-850"/>
    <d v="2024-07-01T00:00:00"/>
    <m/>
    <s v="X"/>
    <m/>
    <n v="253"/>
    <s v="Dépôt billets"/>
    <x v="9"/>
    <s v="Caisse"/>
  </r>
  <r>
    <x v="1"/>
    <s v="Comptabilisé"/>
    <n v="7"/>
    <n v="850"/>
    <d v="2024-07-01T00:00:00"/>
    <m/>
    <s v="X"/>
    <m/>
    <n v="254"/>
    <s v="Dépôt billets"/>
    <x v="9"/>
    <s v="Banque"/>
  </r>
  <r>
    <x v="2"/>
    <s v=""/>
    <n v="7"/>
    <n v="-55.42"/>
    <d v="2024-07-01T00:00:00"/>
    <m/>
    <s v="X"/>
    <m/>
    <n v="255"/>
    <s v="Dépôt pièces"/>
    <x v="10"/>
    <s v="Caisse"/>
  </r>
  <r>
    <x v="1"/>
    <s v="Comptabilisé"/>
    <n v="7"/>
    <n v="55.42"/>
    <d v="2024-07-01T00:00:00"/>
    <m/>
    <s v="X"/>
    <m/>
    <n v="256"/>
    <s v="Dépôt pièces"/>
    <x v="10"/>
    <s v="Banque"/>
  </r>
  <r>
    <x v="2"/>
    <s v="Comptabilisé"/>
    <n v="7"/>
    <n v="-1.49"/>
    <d v="2024-07-01T00:00:00"/>
    <m/>
    <s v="X"/>
    <m/>
    <n v="258"/>
    <s v="Régularisation écarts dépôts"/>
    <x v="21"/>
    <s v="Banque"/>
  </r>
  <r>
    <x v="2"/>
    <s v="Comptabilisé"/>
    <n v="7"/>
    <n v="-4.33"/>
    <d v="2024-07-01T00:00:00"/>
    <m/>
    <s v="X"/>
    <m/>
    <n v="259"/>
    <s v="Carte bancaire"/>
    <x v="11"/>
    <s v="Banque"/>
  </r>
  <r>
    <x v="2"/>
    <s v="Comptabilisé"/>
    <n v="7"/>
    <n v="-5.99"/>
    <d v="2024-07-01T00:00:00"/>
    <m/>
    <s v="X"/>
    <m/>
    <n v="260"/>
    <s v="Téléphone"/>
    <x v="8"/>
    <s v="Banque"/>
  </r>
  <r>
    <x v="1"/>
    <s v=""/>
    <n v="7"/>
    <n v="40"/>
    <d v="2024-07-03T00:00:00"/>
    <m/>
    <s v="X"/>
    <m/>
    <n v="261"/>
    <s v="Part bénéficiaires"/>
    <x v="1"/>
    <s v="Caisse"/>
  </r>
  <r>
    <x v="1"/>
    <s v=""/>
    <n v="7"/>
    <n v="20"/>
    <d v="2024-07-03T00:00:00"/>
    <m/>
    <s v="X"/>
    <m/>
    <n v="262"/>
    <s v="Vente boutique"/>
    <x v="19"/>
    <s v="Caisse"/>
  </r>
  <r>
    <x v="1"/>
    <s v=""/>
    <n v="7"/>
    <n v="82.5"/>
    <d v="2024-07-03T00:00:00"/>
    <m/>
    <s v="X"/>
    <m/>
    <n v="263"/>
    <s v="Vente boutique"/>
    <x v="20"/>
    <s v="Caisse"/>
  </r>
  <r>
    <x v="1"/>
    <s v=""/>
    <n v="7"/>
    <n v="47"/>
    <d v="2024-07-03T00:00:00"/>
    <m/>
    <s v="X"/>
    <m/>
    <n v="264"/>
    <s v="Vente boutique"/>
    <x v="2"/>
    <s v="Caisse"/>
  </r>
  <r>
    <x v="2"/>
    <s v="Comptabilisé"/>
    <n v="7"/>
    <n v="-100"/>
    <d v="2024-07-03T00:00:00"/>
    <n v="2464184"/>
    <s v="X"/>
    <s v="2024-45"/>
    <n v="277"/>
    <s v="AIDE FINANCIERE FIELD"/>
    <x v="4"/>
    <s v="Banque"/>
  </r>
  <r>
    <x v="2"/>
    <s v="Comptabilisé"/>
    <n v="7"/>
    <n v="-142"/>
    <d v="2024-07-03T00:00:00"/>
    <n v="2464183"/>
    <s v="X"/>
    <s v="2024-46"/>
    <n v="278"/>
    <s v="AIDE FINANCIERE MELON DAVID"/>
    <x v="4"/>
    <s v="Banque"/>
  </r>
  <r>
    <x v="2"/>
    <s v="Comptabilisé"/>
    <n v="7"/>
    <n v="-2.5499999999999998"/>
    <d v="2024-07-07T00:00:00"/>
    <m/>
    <s v="X"/>
    <m/>
    <n v="265"/>
    <s v="Consultation Internet"/>
    <x v="11"/>
    <s v="Banque"/>
  </r>
  <r>
    <x v="1"/>
    <s v="Comptabilisé"/>
    <n v="7"/>
    <n v="150"/>
    <d v="2024-07-08T00:00:00"/>
    <m/>
    <s v="X"/>
    <m/>
    <n v="274"/>
    <s v="SUBVENTION NANTEUIL"/>
    <x v="18"/>
    <s v="Banque"/>
  </r>
  <r>
    <x v="1"/>
    <s v=""/>
    <n v="7"/>
    <n v="46"/>
    <d v="2024-07-10T00:00:00"/>
    <m/>
    <s v="X"/>
    <m/>
    <n v="266"/>
    <s v="Part bénéficiaires"/>
    <x v="1"/>
    <s v="Caisse"/>
  </r>
  <r>
    <x v="1"/>
    <s v=""/>
    <n v="7"/>
    <n v="26"/>
    <d v="2024-07-10T00:00:00"/>
    <m/>
    <s v="X"/>
    <m/>
    <n v="267"/>
    <s v="Vente boutique"/>
    <x v="19"/>
    <s v="Caisse"/>
  </r>
  <r>
    <x v="1"/>
    <s v=""/>
    <n v="7"/>
    <n v="55.5"/>
    <d v="2024-07-10T00:00:00"/>
    <m/>
    <s v="X"/>
    <m/>
    <n v="268"/>
    <s v="Vente boutique"/>
    <x v="20"/>
    <s v="Caisse"/>
  </r>
  <r>
    <x v="1"/>
    <s v=""/>
    <n v="7"/>
    <n v="51"/>
    <d v="2024-07-10T00:00:00"/>
    <m/>
    <s v="X"/>
    <m/>
    <n v="269"/>
    <s v="Vente boutique"/>
    <x v="2"/>
    <s v="Caisse"/>
  </r>
  <r>
    <x v="1"/>
    <s v="Comptabilisé"/>
    <n v="8"/>
    <n v="400"/>
    <d v="2024-08-02T00:00:00"/>
    <m/>
    <s v="X"/>
    <m/>
    <n v="275"/>
    <s v="SUBVENTION RUFFEC"/>
    <x v="18"/>
    <s v="Banque"/>
  </r>
  <r>
    <x v="2"/>
    <s v="Comptabilisé"/>
    <n v="8"/>
    <n v="-641.39"/>
    <d v="2024-08-15T00:00:00"/>
    <n v="2464185"/>
    <s v="X"/>
    <s v="2024-44"/>
    <n v="276"/>
    <s v="Loyer juillet"/>
    <x v="6"/>
    <s v="Banque"/>
  </r>
  <r>
    <x v="1"/>
    <s v=""/>
    <n v="8"/>
    <n v="20.5"/>
    <d v="2024-08-16T00:00:00"/>
    <m/>
    <s v="X"/>
    <m/>
    <n v="270"/>
    <s v="Vente boutique"/>
    <x v="19"/>
    <s v="Caisse"/>
  </r>
  <r>
    <x v="1"/>
    <s v=""/>
    <n v="8"/>
    <n v="53"/>
    <d v="2024-08-16T00:00:00"/>
    <m/>
    <s v="X"/>
    <m/>
    <n v="271"/>
    <s v="Vente boutique"/>
    <x v="20"/>
    <s v="Caisse"/>
  </r>
  <r>
    <x v="1"/>
    <s v=""/>
    <n v="8"/>
    <n v="5"/>
    <d v="2024-08-16T00:00:00"/>
    <m/>
    <s v="X"/>
    <m/>
    <n v="272"/>
    <s v="Vente boutique"/>
    <x v="2"/>
    <s v="Caisse"/>
  </r>
  <r>
    <x v="1"/>
    <s v="Comptabilisé"/>
    <n v="8"/>
    <n v="11"/>
    <d v="2024-08-16T00:00:00"/>
    <s v="BRC 1373"/>
    <s v="X"/>
    <m/>
    <n v="273"/>
    <s v="CHEQUE DANGLADE"/>
    <x v="2"/>
    <s v="Banque"/>
  </r>
  <r>
    <x v="2"/>
    <s v="Comptabilisé"/>
    <n v="8"/>
    <n v="-763.2"/>
    <d v="2024-08-23T00:00:00"/>
    <n v="2556176"/>
    <s v="X"/>
    <s v="2024-47"/>
    <n v="279"/>
    <s v="Loyer Aout"/>
    <x v="6"/>
    <s v="Banque"/>
  </r>
  <r>
    <x v="2"/>
    <s v="Comptabilisé"/>
    <n v="8"/>
    <n v="-5.99"/>
    <d v="2024-08-19T00:00:00"/>
    <m/>
    <s v="X"/>
    <s v="2024-48"/>
    <n v="280"/>
    <s v="Téléphone"/>
    <x v="8"/>
    <s v="Banque"/>
  </r>
  <r>
    <x v="2"/>
    <s v="Comptabilisé"/>
    <n v="8"/>
    <n v="-4.33"/>
    <d v="2024-08-23T00:00:00"/>
    <m/>
    <s v="X"/>
    <s v="2024-48"/>
    <n v="281"/>
    <s v="Carte bancaire"/>
    <x v="11"/>
    <s v="Banque"/>
  </r>
  <r>
    <x v="2"/>
    <s v="Comptabilisé"/>
    <n v="8"/>
    <n v="-2.5499999999999998"/>
    <d v="2024-08-23T00:00:00"/>
    <m/>
    <s v="X"/>
    <s v="2024-48"/>
    <n v="282"/>
    <s v="Consultation Internet"/>
    <x v="11"/>
    <s v="Banque"/>
  </r>
  <r>
    <x v="1"/>
    <s v=""/>
    <n v="8"/>
    <n v="78"/>
    <d v="2024-08-23T00:00:00"/>
    <m/>
    <s v="X"/>
    <m/>
    <n v="289"/>
    <s v="Part bénéficiaires"/>
    <x v="1"/>
    <s v="Caisse"/>
  </r>
  <r>
    <x v="1"/>
    <s v=""/>
    <n v="8"/>
    <n v="21.5"/>
    <d v="2024-08-23T00:00:00"/>
    <m/>
    <s v="X"/>
    <m/>
    <n v="290"/>
    <s v="Vente boutique"/>
    <x v="19"/>
    <s v="Caisse"/>
  </r>
  <r>
    <x v="1"/>
    <s v=""/>
    <n v="8"/>
    <n v="44.5"/>
    <d v="2024-08-23T00:00:00"/>
    <m/>
    <s v="X"/>
    <m/>
    <n v="291"/>
    <s v="Vente boutique"/>
    <x v="20"/>
    <s v="Caisse"/>
  </r>
  <r>
    <x v="1"/>
    <s v=""/>
    <n v="8"/>
    <n v="48"/>
    <d v="2024-08-23T00:00:00"/>
    <m/>
    <s v="X"/>
    <m/>
    <n v="292"/>
    <s v="Vente boutique"/>
    <x v="2"/>
    <s v="Caisse"/>
  </r>
  <r>
    <x v="2"/>
    <s v="Comptabilisé"/>
    <n v="8"/>
    <n v="-100"/>
    <d v="2024-08-24T00:00:00"/>
    <n v="2464186"/>
    <s v="X"/>
    <s v="2024-49"/>
    <n v="283"/>
    <s v="AIDE FINANCIERE SACHI"/>
    <x v="24"/>
    <s v="Banque"/>
  </r>
  <r>
    <x v="2"/>
    <s v="Comptabilisé"/>
    <n v="8"/>
    <n v="-100"/>
    <d v="2024-08-27T00:00:00"/>
    <n v="2556177"/>
    <s v="X"/>
    <s v="2024-50"/>
    <n v="284"/>
    <s v="AIDE FINANCIERE RAPINAT"/>
    <x v="4"/>
    <s v="Banque"/>
  </r>
  <r>
    <x v="1"/>
    <s v=""/>
    <n v="8"/>
    <n v="87"/>
    <d v="2024-08-30T00:00:00"/>
    <m/>
    <s v="X"/>
    <m/>
    <n v="285"/>
    <s v="Part bénéficiaires"/>
    <x v="1"/>
    <s v="Caisse"/>
  </r>
  <r>
    <x v="1"/>
    <s v=""/>
    <n v="8"/>
    <n v="31"/>
    <d v="2024-08-30T00:00:00"/>
    <m/>
    <s v="X"/>
    <m/>
    <n v="286"/>
    <s v="Vente boutique"/>
    <x v="19"/>
    <s v="Caisse"/>
  </r>
  <r>
    <x v="1"/>
    <s v=""/>
    <n v="8"/>
    <n v="67"/>
    <d v="2024-08-30T00:00:00"/>
    <m/>
    <s v="X"/>
    <m/>
    <n v="287"/>
    <s v="Vente boutique"/>
    <x v="20"/>
    <s v="Caisse"/>
  </r>
  <r>
    <x v="1"/>
    <s v=""/>
    <n v="8"/>
    <n v="70"/>
    <d v="2024-08-30T00:00:00"/>
    <m/>
    <s v="X"/>
    <m/>
    <n v="288"/>
    <s v="Vente boutique"/>
    <x v="2"/>
    <s v="Caisse"/>
  </r>
  <r>
    <x v="2"/>
    <s v="Comptabilisé"/>
    <n v="8"/>
    <n v="-100"/>
    <d v="2024-08-31T00:00:00"/>
    <n v="2556178"/>
    <s v="X"/>
    <s v="2024-51"/>
    <n v="293"/>
    <s v="AIDE FINANCIERE DENIS"/>
    <x v="4"/>
    <s v="Banque"/>
  </r>
  <r>
    <x v="2"/>
    <s v=""/>
    <n v="8"/>
    <n v="-93.5"/>
    <d v="2024-08-31T00:00:00"/>
    <m/>
    <s v="X"/>
    <m/>
    <n v="294"/>
    <s v="Dépôt pièces"/>
    <x v="10"/>
    <s v="Caisse"/>
  </r>
  <r>
    <x v="1"/>
    <s v="Comptabilisé"/>
    <n v="8"/>
    <n v="93.5"/>
    <d v="2024-08-31T00:00:00"/>
    <m/>
    <s v="X"/>
    <m/>
    <n v="295"/>
    <s v="Dépôt pièces"/>
    <x v="10"/>
    <s v="Banque"/>
  </r>
  <r>
    <x v="2"/>
    <s v=""/>
    <n v="8"/>
    <n v="-800"/>
    <d v="2024-08-31T00:00:00"/>
    <m/>
    <s v="X"/>
    <m/>
    <n v="296"/>
    <s v="Dépôt billets"/>
    <x v="9"/>
    <s v="Caisse"/>
  </r>
  <r>
    <x v="1"/>
    <s v="Comptabilisé"/>
    <n v="8"/>
    <n v="800"/>
    <d v="2024-08-31T00:00:00"/>
    <m/>
    <s v="X"/>
    <m/>
    <n v="297"/>
    <s v="Dépôt billets"/>
    <x v="9"/>
    <s v="Banque"/>
  </r>
  <r>
    <x v="1"/>
    <s v=""/>
    <n v="9"/>
    <n v="66"/>
    <d v="2024-09-06T00:00:00"/>
    <m/>
    <s v="X"/>
    <m/>
    <n v="298"/>
    <s v="Part bénéficiaires"/>
    <x v="1"/>
    <s v="Caisse"/>
  </r>
  <r>
    <x v="1"/>
    <s v=""/>
    <n v="9"/>
    <n v="124"/>
    <d v="2024-09-06T00:00:00"/>
    <m/>
    <s v="X"/>
    <m/>
    <n v="299"/>
    <s v="Vente boutique"/>
    <x v="19"/>
    <s v="Caisse"/>
  </r>
  <r>
    <x v="1"/>
    <s v=""/>
    <n v="9"/>
    <n v="70"/>
    <d v="2024-09-06T00:00:00"/>
    <m/>
    <s v="X"/>
    <m/>
    <n v="300"/>
    <s v="Vente boutique"/>
    <x v="20"/>
    <s v="Caisse"/>
  </r>
  <r>
    <x v="1"/>
    <s v=""/>
    <n v="9"/>
    <n v="72"/>
    <d v="2024-09-06T00:00:00"/>
    <m/>
    <s v="X"/>
    <m/>
    <n v="301"/>
    <s v="Vente boutique"/>
    <x v="2"/>
    <s v="Caisse"/>
  </r>
  <r>
    <x v="1"/>
    <s v="Comptabilisé"/>
    <n v="9"/>
    <n v="80"/>
    <d v="2024-09-06T00:00:00"/>
    <m/>
    <s v="X"/>
    <m/>
    <n v="302"/>
    <s v="CHEQUE LEVY"/>
    <x v="2"/>
    <s v="Banque"/>
  </r>
  <r>
    <x v="1"/>
    <s v="Comptabilisé"/>
    <n v="9"/>
    <n v="10"/>
    <d v="2024-09-06T00:00:00"/>
    <m/>
    <s v="X"/>
    <m/>
    <n v="303"/>
    <s v="CHEQUE SARDIN"/>
    <x v="2"/>
    <s v="Banque"/>
  </r>
  <r>
    <x v="1"/>
    <s v="Comptabilisé"/>
    <n v="9"/>
    <n v="14"/>
    <d v="2024-09-06T00:00:00"/>
    <m/>
    <s v="X"/>
    <m/>
    <n v="304"/>
    <s v="CHEQUE RAGOT"/>
    <x v="2"/>
    <s v="Banque"/>
  </r>
  <r>
    <x v="1"/>
    <s v="Comptabilisé"/>
    <n v="9"/>
    <n v="61.5"/>
    <d v="2024-09-06T00:00:00"/>
    <m/>
    <s v="X"/>
    <m/>
    <n v="305"/>
    <s v="CHEQUE PAPOT"/>
    <x v="2"/>
    <s v="Banque"/>
  </r>
  <r>
    <x v="1"/>
    <s v="Comptabilisé"/>
    <n v="9"/>
    <n v="12"/>
    <d v="2024-09-06T00:00:00"/>
    <m/>
    <s v="X"/>
    <m/>
    <n v="306"/>
    <s v="CHEQUE DANGLADE"/>
    <x v="2"/>
    <s v="Banque"/>
  </r>
  <r>
    <x v="1"/>
    <s v=""/>
    <n v="9"/>
    <n v="40"/>
    <d v="2024-09-13T00:00:00"/>
    <m/>
    <s v="X"/>
    <m/>
    <n v="307"/>
    <s v="Part bénéficiaires"/>
    <x v="1"/>
    <s v="Caisse"/>
  </r>
  <r>
    <x v="1"/>
    <s v=""/>
    <n v="9"/>
    <n v="50.5"/>
    <d v="2024-09-13T00:00:00"/>
    <m/>
    <s v="X"/>
    <m/>
    <n v="308"/>
    <s v="Vente boutique"/>
    <x v="19"/>
    <s v="Caisse"/>
  </r>
  <r>
    <x v="1"/>
    <s v=""/>
    <n v="9"/>
    <n v="61"/>
    <d v="2024-09-13T00:00:00"/>
    <m/>
    <s v="X"/>
    <m/>
    <n v="309"/>
    <s v="Vente boutique"/>
    <x v="20"/>
    <s v="Caisse"/>
  </r>
  <r>
    <x v="1"/>
    <s v=""/>
    <n v="9"/>
    <n v="58"/>
    <d v="2024-09-13T00:00:00"/>
    <m/>
    <s v="X"/>
    <m/>
    <n v="310"/>
    <s v="Vente boutique"/>
    <x v="2"/>
    <s v="Caisse"/>
  </r>
  <r>
    <x v="1"/>
    <s v="Comptabilisé"/>
    <n v="9"/>
    <n v="7.5"/>
    <d v="2024-09-13T00:00:00"/>
    <m/>
    <s v="X"/>
    <m/>
    <n v="311"/>
    <s v="CHEQUE RAMALLI"/>
    <x v="2"/>
    <s v="Banque"/>
  </r>
  <r>
    <x v="1"/>
    <s v="Comptabilisé"/>
    <n v="9"/>
    <n v="12"/>
    <d v="2024-09-13T00:00:00"/>
    <m/>
    <s v="X"/>
    <m/>
    <n v="312"/>
    <s v="CHEQUE OLMOS"/>
    <x v="2"/>
    <s v="Banque"/>
  </r>
  <r>
    <x v="1"/>
    <s v="Comptabilisé"/>
    <n v="9"/>
    <n v="35"/>
    <d v="2024-09-13T00:00:00"/>
    <m/>
    <s v="X"/>
    <m/>
    <n v="313"/>
    <s v="CHEQUE BROSSARD"/>
    <x v="2"/>
    <s v="Banque"/>
  </r>
  <r>
    <x v="2"/>
    <s v="Comptabilisé"/>
    <n v="9"/>
    <n v="-664.41"/>
    <d v="2024-09-20T00:00:00"/>
    <n v="2556179"/>
    <s v="X"/>
    <s v="2024-52"/>
    <n v="314"/>
    <s v="LOYER SEPTEMBRE"/>
    <x v="6"/>
    <s v="Banque"/>
  </r>
  <r>
    <x v="2"/>
    <s v="Comptabilisé"/>
    <n v="9"/>
    <n v="-150"/>
    <d v="2024-09-20T00:00:00"/>
    <n v="2556180"/>
    <s v="X"/>
    <s v="2024-53"/>
    <n v="315"/>
    <s v="AIDE FINANCIERE SERRA"/>
    <x v="5"/>
    <s v="Banque"/>
  </r>
  <r>
    <x v="1"/>
    <s v=""/>
    <n v="9"/>
    <n v="45"/>
    <d v="2024-09-21T00:00:00"/>
    <m/>
    <s v="X"/>
    <m/>
    <n v="316"/>
    <s v="Part bénéficiaires"/>
    <x v="1"/>
    <s v="Caisse"/>
  </r>
  <r>
    <x v="1"/>
    <s v=""/>
    <n v="9"/>
    <n v="52.5"/>
    <d v="2024-09-21T00:00:00"/>
    <m/>
    <s v="X"/>
    <m/>
    <n v="317"/>
    <s v="Vente boutique"/>
    <x v="19"/>
    <s v="Caisse"/>
  </r>
  <r>
    <x v="1"/>
    <s v=""/>
    <n v="9"/>
    <n v="11"/>
    <d v="2024-09-21T00:00:00"/>
    <m/>
    <s v="X"/>
    <m/>
    <n v="318"/>
    <s v="Vente boutique"/>
    <x v="20"/>
    <s v="Caisse"/>
  </r>
  <r>
    <x v="1"/>
    <s v=""/>
    <n v="9"/>
    <n v="38"/>
    <d v="2024-09-21T00:00:00"/>
    <m/>
    <s v="X"/>
    <m/>
    <n v="319"/>
    <s v="Vente boutique"/>
    <x v="2"/>
    <s v="Caisse"/>
  </r>
  <r>
    <x v="1"/>
    <s v="Comptabilisé"/>
    <n v="9"/>
    <n v="5"/>
    <d v="2024-09-21T00:00:00"/>
    <m/>
    <s v="X"/>
    <m/>
    <n v="320"/>
    <s v="CHEQUE DANGLADE"/>
    <x v="2"/>
    <s v="Banque"/>
  </r>
  <r>
    <x v="1"/>
    <s v=""/>
    <n v="9"/>
    <n v="111"/>
    <d v="2024-09-27T00:00:00"/>
    <m/>
    <s v="X"/>
    <m/>
    <n v="321"/>
    <s v="Part bénéficiaires"/>
    <x v="1"/>
    <s v="Caisse"/>
  </r>
  <r>
    <x v="1"/>
    <s v=""/>
    <n v="9"/>
    <n v="79.5"/>
    <d v="2024-09-27T00:00:00"/>
    <m/>
    <s v="X"/>
    <m/>
    <n v="322"/>
    <s v="Vente boutique"/>
    <x v="19"/>
    <s v="Caisse"/>
  </r>
  <r>
    <x v="1"/>
    <s v=""/>
    <n v="9"/>
    <n v="28"/>
    <d v="2024-09-27T00:00:00"/>
    <m/>
    <s v="X"/>
    <m/>
    <n v="323"/>
    <s v="Vente boutique"/>
    <x v="20"/>
    <s v="Caisse"/>
  </r>
  <r>
    <x v="1"/>
    <s v=""/>
    <n v="9"/>
    <n v="89"/>
    <d v="2024-09-27T00:00:00"/>
    <m/>
    <s v="X"/>
    <m/>
    <n v="324"/>
    <s v="Vente boutique"/>
    <x v="2"/>
    <s v="Caisse"/>
  </r>
  <r>
    <x v="1"/>
    <s v="Comptabilisé"/>
    <n v="9"/>
    <n v="15.5"/>
    <d v="2024-09-27T00:00:00"/>
    <m/>
    <s v="X"/>
    <m/>
    <n v="325"/>
    <s v="CHEQUE BABEAU"/>
    <x v="2"/>
    <s v="Banque"/>
  </r>
  <r>
    <x v="1"/>
    <s v="Comptabilisé"/>
    <n v="9"/>
    <n v="100"/>
    <d v="2024-09-03T00:00:00"/>
    <m/>
    <s v="X"/>
    <m/>
    <n v="327"/>
    <s v="SUBVENTION AIGRE"/>
    <x v="18"/>
    <s v="Banque"/>
  </r>
  <r>
    <x v="2"/>
    <s v="Comptabilisé"/>
    <n v="10"/>
    <n v="-365.3"/>
    <d v="2024-10-01T00:00:00"/>
    <m/>
    <s v="X"/>
    <m/>
    <n v="328"/>
    <s v="REGULARISATION BANQUE"/>
    <x v="21"/>
    <s v="Banque"/>
  </r>
  <r>
    <x v="1"/>
    <s v=""/>
    <n v="10"/>
    <n v="177.07"/>
    <d v="2024-10-01T00:00:00"/>
    <m/>
    <s v="X"/>
    <m/>
    <n v="329"/>
    <s v="REGULAQRISATION  CAISSE"/>
    <x v="21"/>
    <s v="Caisse"/>
  </r>
  <r>
    <x v="1"/>
    <s v=""/>
    <n v="10"/>
    <n v="47"/>
    <d v="2024-10-02T00:00:00"/>
    <m/>
    <s v="X"/>
    <m/>
    <n v="330"/>
    <s v="Part bénéficiaires"/>
    <x v="1"/>
    <s v="Caisse"/>
  </r>
  <r>
    <x v="1"/>
    <s v=""/>
    <n v="10"/>
    <n v="15.5"/>
    <d v="2024-10-02T00:00:00"/>
    <m/>
    <s v="X"/>
    <m/>
    <n v="331"/>
    <s v="Vente boutique"/>
    <x v="19"/>
    <s v="Caisse"/>
  </r>
  <r>
    <x v="1"/>
    <s v=""/>
    <n v="10"/>
    <n v="18"/>
    <d v="2024-10-02T00:00:00"/>
    <m/>
    <s v="X"/>
    <m/>
    <n v="332"/>
    <s v="Vente boutique"/>
    <x v="20"/>
    <s v="Caisse"/>
  </r>
  <r>
    <x v="1"/>
    <s v=""/>
    <n v="10"/>
    <n v="11.5"/>
    <d v="2024-10-02T00:00:00"/>
    <m/>
    <s v="X"/>
    <m/>
    <n v="333"/>
    <s v="Vente boutique"/>
    <x v="2"/>
    <s v="Caisse"/>
  </r>
  <r>
    <x v="1"/>
    <s v=""/>
    <n v="10"/>
    <n v="66.099999999999994"/>
    <d v="2024-10-02T00:00:00"/>
    <m/>
    <s v="X"/>
    <m/>
    <n v="334"/>
    <s v="DON COLLECTE ALIMENTAIRE"/>
    <x v="3"/>
    <s v="Caisse"/>
  </r>
  <r>
    <x v="1"/>
    <s v=""/>
    <n v="10"/>
    <n v="88"/>
    <d v="2024-10-09T00:00:00"/>
    <m/>
    <s v="X"/>
    <m/>
    <n v="335"/>
    <s v="Part bénéficiaires"/>
    <x v="1"/>
    <s v="Caisse"/>
  </r>
  <r>
    <x v="1"/>
    <s v=""/>
    <n v="10"/>
    <n v="50"/>
    <d v="2024-10-09T00:00:00"/>
    <m/>
    <s v="X"/>
    <m/>
    <n v="336"/>
    <s v="Vente boutique"/>
    <x v="19"/>
    <s v="Caisse"/>
  </r>
  <r>
    <x v="1"/>
    <s v=""/>
    <n v="10"/>
    <n v="13"/>
    <d v="2024-10-09T00:00:00"/>
    <m/>
    <s v="X"/>
    <m/>
    <n v="337"/>
    <s v="Vente boutique"/>
    <x v="20"/>
    <s v="Caisse"/>
  </r>
  <r>
    <x v="1"/>
    <s v=""/>
    <n v="10"/>
    <n v="58.5"/>
    <d v="2024-10-09T00:00:00"/>
    <m/>
    <s v="X"/>
    <m/>
    <n v="338"/>
    <s v="Vente boutique"/>
    <x v="2"/>
    <s v="Caisse"/>
  </r>
  <r>
    <x v="1"/>
    <s v=""/>
    <n v="10"/>
    <n v="108"/>
    <d v="2024-10-21T00:00:00"/>
    <m/>
    <s v="X"/>
    <m/>
    <n v="339"/>
    <s v="Part bénéficiaires"/>
    <x v="1"/>
    <s v="Caisse"/>
  </r>
  <r>
    <x v="1"/>
    <s v=""/>
    <n v="10"/>
    <n v="55.3"/>
    <d v="2024-10-21T00:00:00"/>
    <m/>
    <s v="X"/>
    <m/>
    <n v="340"/>
    <s v="Vente boutique"/>
    <x v="19"/>
    <s v="Caisse"/>
  </r>
  <r>
    <x v="1"/>
    <s v=""/>
    <n v="10"/>
    <n v="73"/>
    <d v="2024-10-21T00:00:00"/>
    <m/>
    <s v="X"/>
    <m/>
    <n v="341"/>
    <s v="Vente boutique"/>
    <x v="2"/>
    <s v="Caisse"/>
  </r>
  <r>
    <x v="2"/>
    <s v="Non Comptabilisé"/>
    <n v="9"/>
    <n v="-93"/>
    <d v="2024-09-25T00:00:00"/>
    <n v="2556181"/>
    <m/>
    <s v="2024-54"/>
    <n v="342"/>
    <s v="AIDE FINANCIERE ABRAHAM"/>
    <x v="5"/>
    <s v="Banque"/>
  </r>
  <r>
    <x v="2"/>
    <s v="Comptabilisé"/>
    <n v="10"/>
    <n v="-4.33"/>
    <d v="2024-10-02T00:00:00"/>
    <m/>
    <s v="X"/>
    <m/>
    <n v="343"/>
    <s v="CARTE BANCAIRE SEPT"/>
    <x v="11"/>
    <s v="Banque"/>
  </r>
  <r>
    <x v="2"/>
    <s v="Comptabilisé"/>
    <n v="10"/>
    <n v="-2.5499999999999998"/>
    <d v="2024-10-02T00:00:00"/>
    <m/>
    <s v="X"/>
    <m/>
    <n v="344"/>
    <s v="INTERNET SEPT"/>
    <x v="11"/>
    <s v="Banque"/>
  </r>
  <r>
    <x v="2"/>
    <s v="Comptabilisé"/>
    <n v="10"/>
    <n v="-5.99"/>
    <d v="2024-10-02T00:00:00"/>
    <m/>
    <s v="X"/>
    <m/>
    <n v="345"/>
    <s v="TELEPHONE SEPT"/>
    <x v="8"/>
    <s v="Banque"/>
  </r>
  <r>
    <x v="2"/>
    <s v="Non Comptabilisé"/>
    <n v="10"/>
    <n v="-4.33"/>
    <d v="2024-10-02T00:00:00"/>
    <m/>
    <m/>
    <m/>
    <n v="346"/>
    <s v="CARTE BANCAIRE OCTOBRE"/>
    <x v="11"/>
    <s v="Banque"/>
  </r>
  <r>
    <x v="2"/>
    <s v="Non Comptabilisé"/>
    <n v="10"/>
    <n v="-2.5499999999999998"/>
    <d v="2024-10-02T00:00:00"/>
    <m/>
    <m/>
    <m/>
    <n v="347"/>
    <s v="INTERNET OCTOBRE"/>
    <x v="11"/>
    <s v="Banque"/>
  </r>
  <r>
    <x v="2"/>
    <s v="Non Comptabilisé"/>
    <n v="10"/>
    <n v="-5.99"/>
    <d v="2024-10-02T00:00:00"/>
    <m/>
    <m/>
    <m/>
    <n v="348"/>
    <s v="TELEPHONE OCTOBRE"/>
    <x v="8"/>
    <s v="Banque"/>
  </r>
  <r>
    <x v="2"/>
    <s v="Non Comptabilisé"/>
    <n v="10"/>
    <n v="-648.49"/>
    <d v="2024-10-22T00:00:00"/>
    <n v="2556182"/>
    <m/>
    <s v="2024-55"/>
    <n v="349"/>
    <s v="LOYER OCTOBRE"/>
    <x v="6"/>
    <s v="Banque"/>
  </r>
  <r>
    <x v="1"/>
    <s v=""/>
    <n v="10"/>
    <n v="110"/>
    <d v="2024-10-22T00:00:00"/>
    <m/>
    <s v="X"/>
    <m/>
    <n v="350"/>
    <s v="JOURNEE JOV"/>
    <x v="21"/>
    <s v="Caisse"/>
  </r>
  <r>
    <x v="1"/>
    <s v="Non Comptabilisé"/>
    <n v="10"/>
    <n v="27"/>
    <d v="2024-10-22T00:00:00"/>
    <m/>
    <m/>
    <m/>
    <n v="351"/>
    <s v="CHEQUE VIGNER"/>
    <x v="2"/>
    <s v="Banque"/>
  </r>
  <r>
    <x v="1"/>
    <s v="Non Comptabilisé"/>
    <n v="10"/>
    <n v="6.5"/>
    <d v="2024-10-22T00:00:00"/>
    <m/>
    <m/>
    <m/>
    <n v="352"/>
    <s v="CHEQUE RAMALLI"/>
    <x v="2"/>
    <s v="Banque"/>
  </r>
  <r>
    <x v="1"/>
    <s v="Non Comptabilisé"/>
    <n v="10"/>
    <n v="20"/>
    <d v="2024-10-22T00:00:00"/>
    <m/>
    <m/>
    <m/>
    <n v="353"/>
    <s v="CHEQUE DANGLADE"/>
    <x v="2"/>
    <s v="Banque"/>
  </r>
  <r>
    <x v="1"/>
    <s v="Non Comptabilisé"/>
    <n v="10"/>
    <n v="10"/>
    <d v="2024-10-22T00:00:00"/>
    <m/>
    <m/>
    <m/>
    <n v="354"/>
    <s v="CHEQUE DANGLADE"/>
    <x v="2"/>
    <s v="Banque"/>
  </r>
  <r>
    <x v="1"/>
    <s v="Non Comptabilisé"/>
    <n v="10"/>
    <n v="21"/>
    <d v="2024-10-22T00:00:00"/>
    <m/>
    <m/>
    <m/>
    <n v="355"/>
    <s v="CHEQUE GIRARD"/>
    <x v="2"/>
    <s v="Banque"/>
  </r>
  <r>
    <x v="2"/>
    <s v=""/>
    <n v="10"/>
    <n v="-885"/>
    <d v="2024-10-01T00:00:00"/>
    <m/>
    <s v="X"/>
    <m/>
    <n v="356"/>
    <s v="Dépôt billets"/>
    <x v="9"/>
    <s v="Caisse"/>
  </r>
  <r>
    <x v="1"/>
    <s v="Comptabilisé"/>
    <n v="10"/>
    <n v="885"/>
    <d v="2024-10-01T00:00:00"/>
    <m/>
    <s v="X"/>
    <m/>
    <n v="357"/>
    <s v="Dépôt billets"/>
    <x v="9"/>
    <s v="Banque"/>
  </r>
  <r>
    <x v="2"/>
    <s v=""/>
    <n v="10"/>
    <n v="-110.5"/>
    <d v="2024-10-01T00:00:00"/>
    <m/>
    <s v="X"/>
    <m/>
    <n v="358"/>
    <s v="Dépôt pièces"/>
    <x v="10"/>
    <s v="Caisse"/>
  </r>
  <r>
    <x v="1"/>
    <s v="Comptabilisé"/>
    <n v="10"/>
    <n v="110.5"/>
    <d v="2024-10-01T00:00:00"/>
    <m/>
    <s v="X"/>
    <m/>
    <n v="359"/>
    <s v="Dépôt pièces"/>
    <x v="10"/>
    <s v="Banque"/>
  </r>
  <r>
    <x v="1"/>
    <s v="Non Comptabilisé"/>
    <n v="10"/>
    <n v="80"/>
    <d v="2024-10-19T00:00:00"/>
    <m/>
    <m/>
    <m/>
    <n v="360"/>
    <s v="DON MOUTON CLAUDINE"/>
    <x v="3"/>
    <s v="Banque"/>
  </r>
  <r>
    <x v="1"/>
    <s v="Comptabilisé"/>
    <n v="9"/>
    <n v="100"/>
    <d v="2024-09-11T00:00:00"/>
    <m/>
    <s v="X"/>
    <m/>
    <n v="361"/>
    <s v="DON COMMUNE BARRO"/>
    <x v="18"/>
    <s v="Banque"/>
  </r>
  <r>
    <x v="2"/>
    <s v="Non Comptabilisé"/>
    <n v="10"/>
    <n v="-27.35"/>
    <d v="2024-10-25T00:00:00"/>
    <m/>
    <m/>
    <s v="2024-56"/>
    <n v="362"/>
    <s v="SERRURE LOCAL  MICHELLE"/>
    <x v="12"/>
    <s v="Banque"/>
  </r>
  <r>
    <x v="1"/>
    <s v=""/>
    <n v="10"/>
    <n v="53.5"/>
    <d v="2024-10-26T00:00:00"/>
    <m/>
    <s v="X"/>
    <m/>
    <n v="363"/>
    <s v="Part bénéficiaires"/>
    <x v="1"/>
    <s v="Caisse"/>
  </r>
  <r>
    <x v="1"/>
    <s v=""/>
    <n v="10"/>
    <n v="36.5"/>
    <d v="2024-10-26T00:00:00"/>
    <m/>
    <s v="X"/>
    <m/>
    <n v="364"/>
    <s v="Vente boutique"/>
    <x v="19"/>
    <s v="Caisse"/>
  </r>
  <r>
    <x v="1"/>
    <s v=""/>
    <n v="10"/>
    <n v="26.5"/>
    <d v="2024-10-26T00:00:00"/>
    <m/>
    <s v="X"/>
    <m/>
    <n v="365"/>
    <s v="Vente boutique"/>
    <x v="20"/>
    <s v="Caisse"/>
  </r>
  <r>
    <x v="1"/>
    <s v=""/>
    <n v="10"/>
    <n v="23.4"/>
    <d v="2024-10-26T00:00:00"/>
    <m/>
    <s v="X"/>
    <m/>
    <n v="366"/>
    <s v="Vente boutique"/>
    <x v="2"/>
    <s v="Caisse"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  <r>
    <x v="3"/>
    <s v=""/>
    <s v=""/>
    <m/>
    <m/>
    <m/>
    <m/>
    <m/>
    <m/>
    <m/>
    <x v="25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">
  <r>
    <x v="0"/>
    <x v="0"/>
    <n v="1"/>
    <n v="60"/>
    <d v="2024-01-01T00:00:00"/>
    <m/>
    <m/>
    <m/>
    <m/>
    <s v=" Solde initial"/>
    <s v="Gestion"/>
    <x v="0"/>
  </r>
  <r>
    <x v="0"/>
    <x v="0"/>
    <n v="1"/>
    <n v="11358.04"/>
    <d v="2024-01-01T00:00:00"/>
    <m/>
    <n v="0"/>
    <m/>
    <m/>
    <s v=" Solde initial"/>
    <s v="Gestion"/>
    <x v="1"/>
  </r>
  <r>
    <x v="0"/>
    <x v="0"/>
    <n v="1"/>
    <n v="20857.75"/>
    <d v="2024-01-01T00:00:00"/>
    <m/>
    <m/>
    <m/>
    <m/>
    <s v=" Solde initial"/>
    <s v="Gestion"/>
    <x v="2"/>
  </r>
  <r>
    <x v="1"/>
    <x v="1"/>
    <n v="1"/>
    <n v="51"/>
    <d v="2024-01-03T00:00:00"/>
    <m/>
    <s v="X"/>
    <m/>
    <n v="1"/>
    <s v="Part bénéficiaires"/>
    <s v="Contribution des bénéficiaires"/>
    <x v="0"/>
  </r>
  <r>
    <x v="1"/>
    <x v="1"/>
    <n v="1"/>
    <n v="51"/>
    <d v="2024-01-03T00:00:00"/>
    <m/>
    <s v="X"/>
    <m/>
    <n v="2"/>
    <s v="Vente boutique"/>
    <s v="Vente boutique"/>
    <x v="0"/>
  </r>
  <r>
    <x v="1"/>
    <x v="1"/>
    <n v="1"/>
    <n v="68.5"/>
    <d v="2024-01-05T00:00:00"/>
    <m/>
    <s v="X"/>
    <m/>
    <n v="3"/>
    <s v="Vente boutique"/>
    <s v="Vente boutique"/>
    <x v="0"/>
  </r>
  <r>
    <x v="1"/>
    <x v="2"/>
    <n v="1"/>
    <n v="70"/>
    <d v="2024-01-06T00:00:00"/>
    <m/>
    <s v="X"/>
    <m/>
    <n v="4"/>
    <s v="Don Claudine"/>
    <s v="Dons des particuliers"/>
    <x v="1"/>
  </r>
  <r>
    <x v="1"/>
    <x v="1"/>
    <n v="1"/>
    <n v="105"/>
    <d v="2024-01-10T00:00:00"/>
    <m/>
    <s v="X"/>
    <m/>
    <n v="5"/>
    <s v="Part bénéficiaires"/>
    <s v="Contribution des bénéficiaires"/>
    <x v="0"/>
  </r>
  <r>
    <x v="1"/>
    <x v="1"/>
    <n v="1"/>
    <n v="53"/>
    <d v="2024-01-10T00:00:00"/>
    <m/>
    <s v="X"/>
    <m/>
    <n v="6"/>
    <s v="Vente boutique"/>
    <s v="Vente boutique"/>
    <x v="0"/>
  </r>
  <r>
    <x v="1"/>
    <x v="1"/>
    <n v="1"/>
    <n v="52"/>
    <d v="2024-01-12T00:00:00"/>
    <m/>
    <s v="X"/>
    <m/>
    <n v="8"/>
    <s v="Vente boutique"/>
    <s v="Vente boutique"/>
    <x v="0"/>
  </r>
  <r>
    <x v="1"/>
    <x v="1"/>
    <n v="1"/>
    <n v="75.5"/>
    <d v="2024-01-17T00:00:00"/>
    <m/>
    <s v="X"/>
    <m/>
    <n v="9"/>
    <s v="Part bénéficiaires"/>
    <s v="Contribution des bénéficiaires"/>
    <x v="0"/>
  </r>
  <r>
    <x v="1"/>
    <x v="1"/>
    <n v="1"/>
    <n v="50.5"/>
    <d v="2024-01-17T00:00:00"/>
    <m/>
    <s v="X"/>
    <m/>
    <n v="10"/>
    <s v="Vente boutique"/>
    <s v="Vente boutique"/>
    <x v="0"/>
  </r>
  <r>
    <x v="2"/>
    <x v="2"/>
    <n v="1"/>
    <n v="-100"/>
    <d v="2024-01-18T00:00:00"/>
    <n v="2464174"/>
    <s v="X"/>
    <s v="2024-02"/>
    <n v="11"/>
    <s v="AIDE  GARNAUD EDF"/>
    <s v="Aide logement, énergie, eau"/>
    <x v="1"/>
  </r>
  <r>
    <x v="2"/>
    <x v="2"/>
    <n v="1"/>
    <n v="-100"/>
    <d v="2024-01-18T00:00:00"/>
    <n v="2164172"/>
    <s v="X"/>
    <s v="2024-03"/>
    <n v="12"/>
    <s v="AIDER MOTTE GARAGE"/>
    <s v="Aides transport garage"/>
    <x v="1"/>
  </r>
  <r>
    <x v="2"/>
    <x v="2"/>
    <n v="1"/>
    <n v="-150"/>
    <d v="2024-01-18T00:00:00"/>
    <n v="2556160"/>
    <s v="X"/>
    <s v="2024-01"/>
    <n v="13"/>
    <s v="AIDE St MAZARD PICOTY"/>
    <s v="Aide logement, énergie, eau"/>
    <x v="1"/>
  </r>
  <r>
    <x v="2"/>
    <x v="2"/>
    <n v="1"/>
    <n v="-746.23"/>
    <d v="2024-01-18T00:00:00"/>
    <n v="2556161"/>
    <s v="X"/>
    <s v="2024-04"/>
    <n v="14"/>
    <s v="Loyer janvier"/>
    <s v="Loyer"/>
    <x v="1"/>
  </r>
  <r>
    <x v="1"/>
    <x v="1"/>
    <n v="1"/>
    <n v="100.5"/>
    <d v="2024-01-19T00:00:00"/>
    <m/>
    <s v="X"/>
    <m/>
    <n v="15"/>
    <s v="Vente boutique"/>
    <s v="Vente boutique"/>
    <x v="0"/>
  </r>
  <r>
    <x v="2"/>
    <x v="2"/>
    <n v="1"/>
    <n v="-8000"/>
    <d v="2024-01-21T00:00:00"/>
    <m/>
    <s v="X"/>
    <m/>
    <n v="16"/>
    <s v="Virement livret CMSO"/>
    <s v="Virement livret CMSO"/>
    <x v="1"/>
  </r>
  <r>
    <x v="1"/>
    <x v="1"/>
    <n v="1"/>
    <n v="8000"/>
    <d v="2024-01-21T00:00:00"/>
    <m/>
    <s v="X"/>
    <m/>
    <n v="17"/>
    <s v="Virement livret CMSO"/>
    <s v="Virement livret CMSO"/>
    <x v="2"/>
  </r>
  <r>
    <x v="2"/>
    <x v="2"/>
    <n v="1"/>
    <n v="-5.99"/>
    <d v="2024-01-22T00:00:00"/>
    <m/>
    <s v="X"/>
    <m/>
    <n v="18"/>
    <s v="Téléphone"/>
    <s v="Téléphone-affranchissement"/>
    <x v="1"/>
  </r>
  <r>
    <x v="1"/>
    <x v="1"/>
    <n v="1"/>
    <n v="91.5"/>
    <d v="2024-01-24T00:00:00"/>
    <m/>
    <s v="X"/>
    <m/>
    <n v="19"/>
    <s v="Part bénéficiaires"/>
    <s v="Contribution des bénéficiaires"/>
    <x v="0"/>
  </r>
  <r>
    <x v="1"/>
    <x v="1"/>
    <n v="1"/>
    <n v="131.5"/>
    <d v="2024-01-24T00:00:00"/>
    <m/>
    <s v="X"/>
    <m/>
    <n v="20"/>
    <s v="Vente boutique"/>
    <s v="Vente boutique"/>
    <x v="0"/>
  </r>
  <r>
    <x v="2"/>
    <x v="2"/>
    <n v="1"/>
    <n v="-100"/>
    <d v="2024-01-30T00:00:00"/>
    <n v="2164175"/>
    <s v="X"/>
    <s v="2024-05"/>
    <n v="21"/>
    <s v="AIDE  TREDINNICK GARAGE"/>
    <s v="Aides transport garage"/>
    <x v="1"/>
  </r>
  <r>
    <x v="2"/>
    <x v="1"/>
    <n v="1"/>
    <n v="-930"/>
    <d v="2024-01-31T00:00:00"/>
    <m/>
    <s v="X"/>
    <m/>
    <n v="22"/>
    <s v="Dépôt billets"/>
    <s v="Dépôts billets"/>
    <x v="0"/>
  </r>
  <r>
    <x v="1"/>
    <x v="2"/>
    <n v="1"/>
    <n v="930"/>
    <d v="2024-01-31T00:00:00"/>
    <m/>
    <s v="X"/>
    <m/>
    <n v="23"/>
    <s v="Dépôt billets"/>
    <s v="Dépôts billets"/>
    <x v="1"/>
  </r>
  <r>
    <x v="2"/>
    <x v="1"/>
    <n v="1"/>
    <n v="-106.8"/>
    <d v="2024-01-31T00:00:00"/>
    <m/>
    <s v="X"/>
    <m/>
    <n v="24"/>
    <s v="Dépôt pièces"/>
    <s v="Dépôts pièces"/>
    <x v="0"/>
  </r>
  <r>
    <x v="1"/>
    <x v="2"/>
    <n v="1"/>
    <n v="106.8"/>
    <d v="2024-01-31T00:00:00"/>
    <m/>
    <s v="X"/>
    <m/>
    <n v="25"/>
    <s v="Dépôt pièces"/>
    <s v="Dépôts pièces"/>
    <x v="1"/>
  </r>
  <r>
    <x v="1"/>
    <x v="1"/>
    <n v="1"/>
    <n v="72.5"/>
    <d v="2024-01-31T00:00:00"/>
    <m/>
    <s v="X"/>
    <m/>
    <n v="26"/>
    <s v="Part bénéficiaires"/>
    <s v="Contribution des bénéficiaires"/>
    <x v="0"/>
  </r>
  <r>
    <x v="1"/>
    <x v="1"/>
    <n v="1"/>
    <n v="134.5"/>
    <d v="2024-01-31T00:00:00"/>
    <m/>
    <s v="X"/>
    <m/>
    <n v="27"/>
    <s v="Vente boutique"/>
    <s v="Vente boutique"/>
    <x v="0"/>
  </r>
  <r>
    <x v="1"/>
    <x v="2"/>
    <n v="1"/>
    <n v="22"/>
    <d v="2024-01-31T00:00:00"/>
    <m/>
    <s v="X"/>
    <m/>
    <n v="28"/>
    <s v="Chèque boutique"/>
    <s v="Vente boutique"/>
    <x v="1"/>
  </r>
  <r>
    <x v="1"/>
    <x v="2"/>
    <n v="1"/>
    <n v="9"/>
    <d v="2024-01-31T00:00:00"/>
    <m/>
    <s v="X"/>
    <m/>
    <n v="29"/>
    <s v="Chèque boutique"/>
    <s v="Vente boutique"/>
    <x v="1"/>
  </r>
  <r>
    <x v="2"/>
    <x v="2"/>
    <n v="2"/>
    <n v="-4.33"/>
    <d v="2024-02-01T00:00:00"/>
    <m/>
    <s v="X"/>
    <m/>
    <n v="30"/>
    <s v="Carte bancaire"/>
    <s v="Frais bancaires"/>
    <x v="1"/>
  </r>
  <r>
    <x v="1"/>
    <x v="1"/>
    <n v="2"/>
    <n v="82.5"/>
    <d v="2024-02-02T00:00:00"/>
    <m/>
    <s v="X"/>
    <m/>
    <n v="31"/>
    <s v="Vente boutique"/>
    <s v="Vente boutique"/>
    <x v="0"/>
  </r>
  <r>
    <x v="1"/>
    <x v="1"/>
    <n v="2"/>
    <n v="102"/>
    <d v="2024-02-06T00:00:00"/>
    <m/>
    <s v="X"/>
    <m/>
    <n v="32"/>
    <s v="Part bénéficiaires"/>
    <s v="Contribution des bénéficiaires"/>
    <x v="0"/>
  </r>
  <r>
    <x v="1"/>
    <x v="1"/>
    <n v="2"/>
    <n v="143.5"/>
    <d v="2024-02-06T00:00:00"/>
    <m/>
    <s v="X"/>
    <m/>
    <n v="33"/>
    <s v="Vente boutique"/>
    <s v="Vente boutique"/>
    <x v="0"/>
  </r>
  <r>
    <x v="1"/>
    <x v="1"/>
    <n v="2"/>
    <n v="48"/>
    <d v="2024-02-09T00:00:00"/>
    <m/>
    <s v="X"/>
    <m/>
    <n v="34"/>
    <s v="Vente boutique"/>
    <s v="Vente boutique"/>
    <x v="0"/>
  </r>
  <r>
    <x v="2"/>
    <x v="2"/>
    <n v="2"/>
    <n v="-17.54"/>
    <d v="2024-02-13T00:00:00"/>
    <s v="CB"/>
    <s v="X"/>
    <m/>
    <n v="35"/>
    <s v="Achats Leclerc"/>
    <s v="Achats fonctionnement"/>
    <x v="1"/>
  </r>
  <r>
    <x v="1"/>
    <x v="1"/>
    <n v="2"/>
    <n v="79.5"/>
    <d v="2024-02-14T00:00:00"/>
    <m/>
    <s v="X"/>
    <m/>
    <n v="36"/>
    <s v="Part bénéficiaires"/>
    <s v="Contribution des bénéficiaires"/>
    <x v="0"/>
  </r>
  <r>
    <x v="1"/>
    <x v="1"/>
    <n v="2"/>
    <n v="265"/>
    <d v="2024-02-14T00:00:00"/>
    <m/>
    <s v="X"/>
    <m/>
    <n v="37"/>
    <s v="Vente boutique"/>
    <s v="Vente boutique"/>
    <x v="0"/>
  </r>
  <r>
    <x v="2"/>
    <x v="2"/>
    <n v="2"/>
    <n v="-80"/>
    <d v="2024-02-16T00:00:00"/>
    <n v="2556162"/>
    <s v="X"/>
    <s v="2024-06"/>
    <n v="38"/>
    <s v="AIDE CAZELLE CENTRE PNEU"/>
    <s v="Aides transport garage"/>
    <x v="1"/>
  </r>
  <r>
    <x v="1"/>
    <x v="1"/>
    <n v="2"/>
    <n v="153.5"/>
    <d v="2024-02-16T00:00:00"/>
    <m/>
    <s v="X"/>
    <m/>
    <n v="39"/>
    <s v="Vente boutique"/>
    <s v="Vente boutique"/>
    <x v="0"/>
  </r>
  <r>
    <x v="2"/>
    <x v="2"/>
    <n v="2"/>
    <n v="-5.99"/>
    <d v="2024-02-19T00:00:00"/>
    <m/>
    <s v="X"/>
    <s v="2024-31"/>
    <n v="40"/>
    <s v="Téléphone"/>
    <s v="Téléphone-affranchissement"/>
    <x v="1"/>
  </r>
  <r>
    <x v="2"/>
    <x v="2"/>
    <n v="2"/>
    <n v="-100"/>
    <d v="2024-02-20T00:00:00"/>
    <n v="2464176"/>
    <s v="X"/>
    <s v="2024-07"/>
    <n v="41"/>
    <s v="DON ASSOCIATION VITAM"/>
    <s v="Dons des associations"/>
    <x v="1"/>
  </r>
  <r>
    <x v="2"/>
    <x v="2"/>
    <n v="2"/>
    <n v="-732.66"/>
    <d v="2024-02-20T00:00:00"/>
    <n v="2556163"/>
    <s v="X"/>
    <s v="2024-09"/>
    <n v="42"/>
    <s v="loyer février"/>
    <s v="Loyer"/>
    <x v="1"/>
  </r>
  <r>
    <x v="2"/>
    <x v="2"/>
    <n v="2"/>
    <n v="-146.81"/>
    <d v="2024-02-21T00:00:00"/>
    <n v="2556167"/>
    <s v="X"/>
    <s v="2024-16"/>
    <n v="43"/>
    <s v="Achats Leclerc"/>
    <s v="Achats produits alimentaires"/>
    <x v="1"/>
  </r>
  <r>
    <x v="1"/>
    <x v="1"/>
    <n v="2"/>
    <n v="71.5"/>
    <d v="2024-02-21T00:00:00"/>
    <m/>
    <s v="X"/>
    <m/>
    <n v="44"/>
    <s v="Part bénéficiaires"/>
    <s v="Contribution des bénéficiaires"/>
    <x v="0"/>
  </r>
  <r>
    <x v="1"/>
    <x v="1"/>
    <n v="2"/>
    <n v="50.5"/>
    <d v="2024-02-21T00:00:00"/>
    <m/>
    <s v="X"/>
    <m/>
    <n v="45"/>
    <s v="Vente boutique"/>
    <s v="Vente boutique"/>
    <x v="0"/>
  </r>
  <r>
    <x v="2"/>
    <x v="1"/>
    <n v="2"/>
    <n v="-950"/>
    <d v="2024-02-22T00:00:00"/>
    <m/>
    <s v="X"/>
    <m/>
    <n v="47"/>
    <s v="Dépôt billets"/>
    <s v="Dépôts billets"/>
    <x v="0"/>
  </r>
  <r>
    <x v="1"/>
    <x v="2"/>
    <n v="2"/>
    <n v="950"/>
    <d v="2024-02-22T00:00:00"/>
    <m/>
    <s v="X"/>
    <m/>
    <n v="48"/>
    <s v="Dépôt billets"/>
    <s v="Dépôts billets"/>
    <x v="1"/>
  </r>
  <r>
    <x v="2"/>
    <x v="1"/>
    <n v="2"/>
    <n v="-187.26"/>
    <d v="2024-02-22T00:00:00"/>
    <m/>
    <s v="X"/>
    <m/>
    <n v="49"/>
    <s v="Dépôt pièces"/>
    <s v="Dépôts pièces"/>
    <x v="0"/>
  </r>
  <r>
    <x v="1"/>
    <x v="2"/>
    <n v="2"/>
    <n v="187.26"/>
    <d v="2024-02-22T00:00:00"/>
    <m/>
    <s v="X"/>
    <m/>
    <n v="50"/>
    <s v="Dépôt pièces"/>
    <s v="Dépôts pièces"/>
    <x v="1"/>
  </r>
  <r>
    <x v="1"/>
    <x v="1"/>
    <n v="2"/>
    <n v="950"/>
    <d v="2024-02-22T00:00:00"/>
    <m/>
    <s v="X"/>
    <m/>
    <n v="51"/>
    <s v="DON'ACTION"/>
    <s v="Don'Action"/>
    <x v="0"/>
  </r>
  <r>
    <x v="1"/>
    <x v="1"/>
    <n v="2"/>
    <n v="187.26"/>
    <d v="2024-02-22T00:00:00"/>
    <m/>
    <s v="X"/>
    <m/>
    <n v="52"/>
    <s v="DON'ACTION"/>
    <s v="Don'Action"/>
    <x v="0"/>
  </r>
  <r>
    <x v="1"/>
    <x v="2"/>
    <n v="2"/>
    <n v="20"/>
    <d v="2024-02-22T00:00:00"/>
    <m/>
    <s v="X"/>
    <m/>
    <n v="53"/>
    <s v="Chèque DON'Action"/>
    <s v="Don'Action"/>
    <x v="1"/>
  </r>
  <r>
    <x v="1"/>
    <x v="2"/>
    <n v="2"/>
    <n v="20"/>
    <d v="2024-02-22T00:00:00"/>
    <m/>
    <s v="X"/>
    <m/>
    <n v="54"/>
    <s v="Chèque DON'Action"/>
    <s v="Don'Action"/>
    <x v="1"/>
  </r>
  <r>
    <x v="1"/>
    <x v="2"/>
    <n v="2"/>
    <n v="20"/>
    <d v="2024-02-22T00:00:00"/>
    <m/>
    <s v="X"/>
    <m/>
    <n v="55"/>
    <s v="Chèque DON'Action"/>
    <s v="Don'Action"/>
    <x v="1"/>
  </r>
  <r>
    <x v="1"/>
    <x v="2"/>
    <n v="2"/>
    <n v="20"/>
    <d v="2024-02-22T00:00:00"/>
    <m/>
    <s v="X"/>
    <m/>
    <n v="56"/>
    <s v="Chèque DON'Action"/>
    <s v="Don'Action"/>
    <x v="1"/>
  </r>
  <r>
    <x v="1"/>
    <x v="2"/>
    <n v="2"/>
    <n v="20"/>
    <d v="2024-02-22T00:00:00"/>
    <m/>
    <s v="X"/>
    <m/>
    <n v="57"/>
    <s v="Chèque DON'Action"/>
    <s v="Don'Action"/>
    <x v="1"/>
  </r>
  <r>
    <x v="1"/>
    <x v="2"/>
    <n v="2"/>
    <n v="20"/>
    <d v="2024-02-22T00:00:00"/>
    <m/>
    <s v="X"/>
    <m/>
    <n v="58"/>
    <s v="Chèque DON'Action"/>
    <s v="Don'Action"/>
    <x v="1"/>
  </r>
  <r>
    <x v="1"/>
    <x v="2"/>
    <n v="2"/>
    <n v="10"/>
    <d v="2024-02-22T00:00:00"/>
    <m/>
    <s v="X"/>
    <m/>
    <n v="59"/>
    <s v="Chèque DON'Action"/>
    <s v="Don'Action"/>
    <x v="1"/>
  </r>
  <r>
    <x v="1"/>
    <x v="2"/>
    <n v="2"/>
    <n v="16"/>
    <d v="2024-02-22T00:00:00"/>
    <m/>
    <s v="X"/>
    <m/>
    <n v="60"/>
    <s v="Chèque DON'Action"/>
    <s v="Don'Action"/>
    <x v="1"/>
  </r>
  <r>
    <x v="1"/>
    <x v="1"/>
    <n v="2"/>
    <n v="35.5"/>
    <d v="2024-02-23T00:00:00"/>
    <m/>
    <s v="X"/>
    <m/>
    <n v="61"/>
    <s v="Vente boutique"/>
    <s v="Vente boutique"/>
    <x v="0"/>
  </r>
  <r>
    <x v="1"/>
    <x v="2"/>
    <n v="2"/>
    <n v="20"/>
    <d v="2024-02-24T00:00:00"/>
    <m/>
    <s v="X"/>
    <m/>
    <n v="62"/>
    <s v="Chèque DON'Action"/>
    <s v="Don'Action"/>
    <x v="1"/>
  </r>
  <r>
    <x v="1"/>
    <x v="1"/>
    <n v="2"/>
    <n v="36.5"/>
    <d v="2024-02-28T00:00:00"/>
    <m/>
    <s v="X"/>
    <m/>
    <n v="63"/>
    <s v="Part bénéficiaires"/>
    <s v="Contribution des bénéficiaires"/>
    <x v="0"/>
  </r>
  <r>
    <x v="1"/>
    <x v="1"/>
    <n v="2"/>
    <n v="60"/>
    <d v="2024-02-28T00:00:00"/>
    <m/>
    <s v="X"/>
    <m/>
    <n v="64"/>
    <s v="Vente boutique"/>
    <s v="Vente boutique"/>
    <x v="0"/>
  </r>
  <r>
    <x v="2"/>
    <x v="1"/>
    <n v="2"/>
    <n v="-1110"/>
    <d v="2024-02-29T00:00:00"/>
    <m/>
    <s v="X"/>
    <m/>
    <n v="65"/>
    <s v="Dépôt billets"/>
    <s v="Dépôts billets"/>
    <x v="0"/>
  </r>
  <r>
    <x v="1"/>
    <x v="2"/>
    <n v="2"/>
    <n v="950"/>
    <d v="2024-02-29T00:00:00"/>
    <m/>
    <s v="X"/>
    <m/>
    <n v="66"/>
    <s v="Dépôt billets"/>
    <s v="Dépôts billets"/>
    <x v="1"/>
  </r>
  <r>
    <x v="2"/>
    <x v="1"/>
    <n v="2"/>
    <n v="-13"/>
    <d v="2024-02-29T00:00:00"/>
    <m/>
    <s v="X"/>
    <m/>
    <n v="67"/>
    <s v="Dépôt pièces"/>
    <s v="Dépôts pièces"/>
    <x v="0"/>
  </r>
  <r>
    <x v="1"/>
    <x v="2"/>
    <n v="2"/>
    <n v="13"/>
    <d v="2024-02-29T00:00:00"/>
    <m/>
    <s v="X"/>
    <m/>
    <n v="68"/>
    <s v="Dépôt pièces"/>
    <s v="Dépôts pièces"/>
    <x v="1"/>
  </r>
  <r>
    <x v="1"/>
    <x v="1"/>
    <n v="3"/>
    <n v="110"/>
    <d v="2024-03-01T00:00:00"/>
    <m/>
    <s v="X"/>
    <m/>
    <n v="69"/>
    <s v="Vente boutique"/>
    <s v="Vente boutique"/>
    <x v="0"/>
  </r>
  <r>
    <x v="2"/>
    <x v="2"/>
    <n v="3"/>
    <n v="-4.33"/>
    <d v="2024-03-01T00:00:00"/>
    <m/>
    <s v="X"/>
    <s v="2024-33"/>
    <n v="70"/>
    <s v="Carte bancaire"/>
    <s v="Frais bancaires"/>
    <x v="1"/>
  </r>
  <r>
    <x v="1"/>
    <x v="1"/>
    <n v="3"/>
    <n v="108"/>
    <d v="2024-03-06T00:00:00"/>
    <m/>
    <s v="X"/>
    <m/>
    <n v="71"/>
    <s v="Part bénéficiaires"/>
    <s v="Contribution des bénéficiaires"/>
    <x v="0"/>
  </r>
  <r>
    <x v="1"/>
    <x v="1"/>
    <n v="3"/>
    <n v="175.5"/>
    <d v="2024-03-06T00:00:00"/>
    <m/>
    <s v="X"/>
    <m/>
    <n v="72"/>
    <s v="Vente boutique"/>
    <s v="Vente boutique"/>
    <x v="0"/>
  </r>
  <r>
    <x v="1"/>
    <x v="2"/>
    <n v="3"/>
    <n v="55.5"/>
    <d v="2024-03-06T00:00:00"/>
    <m/>
    <s v="X"/>
    <m/>
    <n v="73"/>
    <s v="Chèque boutique"/>
    <s v="Vente boutique"/>
    <x v="1"/>
  </r>
  <r>
    <x v="1"/>
    <x v="2"/>
    <n v="3"/>
    <n v="12"/>
    <d v="2024-03-06T00:00:00"/>
    <m/>
    <s v="X"/>
    <m/>
    <n v="74"/>
    <s v="Chèque boutique"/>
    <s v="Vente boutique"/>
    <x v="1"/>
  </r>
  <r>
    <x v="1"/>
    <x v="2"/>
    <n v="3"/>
    <n v="8"/>
    <d v="2024-03-06T00:00:00"/>
    <m/>
    <s v="X"/>
    <m/>
    <n v="75"/>
    <s v="Chèque boutique"/>
    <s v="Vente boutique"/>
    <x v="1"/>
  </r>
  <r>
    <x v="1"/>
    <x v="2"/>
    <n v="3"/>
    <n v="14.5"/>
    <d v="2024-03-06T00:00:00"/>
    <m/>
    <s v="X"/>
    <m/>
    <n v="76"/>
    <s v="Chèque boutique"/>
    <s v="Vente boutique"/>
    <x v="1"/>
  </r>
  <r>
    <x v="1"/>
    <x v="2"/>
    <n v="3"/>
    <n v="14.5"/>
    <d v="2024-03-06T00:00:00"/>
    <m/>
    <s v="X"/>
    <m/>
    <n v="77"/>
    <s v="Chèque boutique"/>
    <s v="Vente boutique"/>
    <x v="1"/>
  </r>
  <r>
    <x v="1"/>
    <x v="2"/>
    <n v="3"/>
    <n v="4"/>
    <d v="2024-03-06T00:00:00"/>
    <m/>
    <s v="X"/>
    <m/>
    <n v="78"/>
    <s v="Chèque boutique"/>
    <s v="Vente boutique"/>
    <x v="1"/>
  </r>
  <r>
    <x v="1"/>
    <x v="2"/>
    <n v="3"/>
    <n v="15.5"/>
    <d v="2024-03-06T00:00:00"/>
    <m/>
    <s v="X"/>
    <m/>
    <n v="79"/>
    <s v="Chèque boutique"/>
    <s v="Vente boutique"/>
    <x v="1"/>
  </r>
  <r>
    <x v="1"/>
    <x v="2"/>
    <n v="3"/>
    <n v="19"/>
    <d v="2024-03-06T00:00:00"/>
    <m/>
    <s v="X"/>
    <m/>
    <n v="80"/>
    <s v="Chèque boutique"/>
    <s v="Vente boutique"/>
    <x v="1"/>
  </r>
  <r>
    <x v="1"/>
    <x v="2"/>
    <n v="3"/>
    <n v="20"/>
    <d v="2024-03-06T00:00:00"/>
    <m/>
    <s v="X"/>
    <m/>
    <n v="81"/>
    <s v="Chèque boutique"/>
    <s v="Vente boutique"/>
    <x v="1"/>
  </r>
  <r>
    <x v="1"/>
    <x v="2"/>
    <n v="3"/>
    <n v="31"/>
    <d v="2024-03-06T00:00:00"/>
    <m/>
    <s v="X"/>
    <m/>
    <n v="82"/>
    <s v="Chèque boutique"/>
    <s v="Vente boutique"/>
    <x v="1"/>
  </r>
  <r>
    <x v="1"/>
    <x v="2"/>
    <n v="3"/>
    <n v="31"/>
    <d v="2024-03-06T00:00:00"/>
    <m/>
    <s v="X"/>
    <m/>
    <n v="83"/>
    <s v="Chèque boutique"/>
    <s v="Vente boutique"/>
    <x v="1"/>
  </r>
  <r>
    <x v="1"/>
    <x v="2"/>
    <n v="3"/>
    <n v="11"/>
    <d v="2024-03-06T00:00:00"/>
    <m/>
    <s v="X"/>
    <m/>
    <n v="84"/>
    <s v="Chèque boutique"/>
    <s v="Vente boutique"/>
    <x v="1"/>
  </r>
  <r>
    <x v="1"/>
    <x v="1"/>
    <n v="3"/>
    <n v="81"/>
    <d v="2024-03-08T00:00:00"/>
    <m/>
    <s v="X"/>
    <m/>
    <n v="85"/>
    <s v="Part bénéficiaires"/>
    <s v="Contribution des bénéficiaires"/>
    <x v="0"/>
  </r>
  <r>
    <x v="1"/>
    <x v="1"/>
    <n v="3"/>
    <n v="111"/>
    <d v="2024-03-08T00:00:00"/>
    <m/>
    <s v="X"/>
    <m/>
    <n v="86"/>
    <s v="Vente boutique"/>
    <s v="Vente boutique"/>
    <x v="0"/>
  </r>
  <r>
    <x v="1"/>
    <x v="1"/>
    <n v="3"/>
    <n v="81.5"/>
    <d v="2024-03-08T00:00:00"/>
    <m/>
    <s v="X"/>
    <m/>
    <n v="87"/>
    <s v="Vente boutique"/>
    <s v="Vente boutique"/>
    <x v="0"/>
  </r>
  <r>
    <x v="2"/>
    <x v="1"/>
    <n v="3"/>
    <n v="-16.45"/>
    <d v="2024-03-13T00:00:00"/>
    <m/>
    <s v="X"/>
    <s v="2024-18"/>
    <n v="88"/>
    <s v="Achats Chasse aux œufs"/>
    <s v="Achats fonctionnement"/>
    <x v="0"/>
  </r>
  <r>
    <x v="2"/>
    <x v="2"/>
    <n v="3"/>
    <n v="-110"/>
    <d v="2024-03-14T00:00:00"/>
    <n v="2556164"/>
    <s v="X"/>
    <s v="2024-10"/>
    <n v="89"/>
    <s v="Aide SERRA EDF"/>
    <s v="Aide logement, énergie, eau"/>
    <x v="1"/>
  </r>
  <r>
    <x v="1"/>
    <x v="1"/>
    <n v="3"/>
    <n v="54.5"/>
    <d v="2024-03-15T00:00:00"/>
    <m/>
    <s v="X"/>
    <m/>
    <n v="90"/>
    <s v="Vente boutique"/>
    <s v="Vente boutique"/>
    <x v="0"/>
  </r>
  <r>
    <x v="2"/>
    <x v="2"/>
    <n v="3"/>
    <n v="-27.9"/>
    <d v="2024-03-16T00:00:00"/>
    <n v="2556165"/>
    <s v="X"/>
    <s v="2024-11"/>
    <n v="91"/>
    <s v="Achat EXACOMPTA"/>
    <s v="Achats fonctionnement"/>
    <x v="1"/>
  </r>
  <r>
    <x v="2"/>
    <x v="2"/>
    <n v="3"/>
    <n v="-715.24"/>
    <d v="2024-03-18T00:00:00"/>
    <n v="2464177"/>
    <s v="X"/>
    <s v="2024-13"/>
    <n v="92"/>
    <s v="Loyer mars"/>
    <s v="Loyer"/>
    <x v="1"/>
  </r>
  <r>
    <x v="2"/>
    <x v="2"/>
    <n v="3"/>
    <n v="-100"/>
    <d v="2024-03-20T00:00:00"/>
    <n v="2464178"/>
    <s v="X"/>
    <s v="2024-12"/>
    <n v="93"/>
    <s v="AIDE de RIBE ENGIE"/>
    <s v="Aide logement, énergie, eau"/>
    <x v="1"/>
  </r>
  <r>
    <x v="1"/>
    <x v="1"/>
    <n v="3"/>
    <n v="58"/>
    <d v="2024-03-20T00:00:00"/>
    <m/>
    <s v="X"/>
    <m/>
    <n v="94"/>
    <s v="Part bénéficiaires"/>
    <s v="Contribution des bénéficiaires"/>
    <x v="0"/>
  </r>
  <r>
    <x v="1"/>
    <x v="1"/>
    <n v="3"/>
    <n v="35.700000000000003"/>
    <d v="2024-03-20T00:00:00"/>
    <m/>
    <s v="X"/>
    <m/>
    <n v="95"/>
    <s v="Vente boutique"/>
    <s v="Vente boutique"/>
    <x v="0"/>
  </r>
  <r>
    <x v="1"/>
    <x v="1"/>
    <n v="3"/>
    <n v="11.99"/>
    <d v="2024-03-21T00:00:00"/>
    <m/>
    <s v="X"/>
    <s v="2024-20"/>
    <n v="96"/>
    <s v="Achats Chasse aux œufs"/>
    <s v="Achats fonctionnement"/>
    <x v="0"/>
  </r>
  <r>
    <x v="1"/>
    <x v="1"/>
    <n v="3"/>
    <n v="46"/>
    <d v="2024-03-22T00:00:00"/>
    <m/>
    <s v="X"/>
    <m/>
    <n v="97"/>
    <s v="Vente boutique"/>
    <s v="Vente boutique"/>
    <x v="0"/>
  </r>
  <r>
    <x v="2"/>
    <x v="2"/>
    <n v="3"/>
    <n v="-5.99"/>
    <d v="2024-03-22T00:00:00"/>
    <m/>
    <s v="X"/>
    <s v="2024-37"/>
    <n v="98"/>
    <s v="Téléphone"/>
    <s v="Téléphone-affranchissement"/>
    <x v="1"/>
  </r>
  <r>
    <x v="2"/>
    <x v="1"/>
    <n v="3"/>
    <n v="-37.99"/>
    <d v="2024-03-24T00:00:00"/>
    <m/>
    <s v="X"/>
    <s v="2024-19"/>
    <n v="99"/>
    <s v="Achats Chasse aux œufs"/>
    <s v="Achats fonctionnement"/>
    <x v="0"/>
  </r>
  <r>
    <x v="1"/>
    <x v="1"/>
    <n v="3"/>
    <n v="61"/>
    <d v="2024-03-27T00:00:00"/>
    <m/>
    <s v="X"/>
    <m/>
    <n v="100"/>
    <s v="Part bénéficiaires"/>
    <s v="Contribution des bénéficiaires"/>
    <x v="0"/>
  </r>
  <r>
    <x v="1"/>
    <x v="1"/>
    <n v="3"/>
    <n v="85"/>
    <d v="2024-03-27T00:00:00"/>
    <m/>
    <s v="X"/>
    <m/>
    <n v="101"/>
    <s v="Vente boutique"/>
    <s v="Vente boutique"/>
    <x v="0"/>
  </r>
  <r>
    <x v="2"/>
    <x v="1"/>
    <n v="3"/>
    <n v="-40"/>
    <d v="2024-03-29T00:00:00"/>
    <m/>
    <s v="X"/>
    <m/>
    <n v="102"/>
    <s v="Dépôt pièces"/>
    <s v="Dépôts pièces"/>
    <x v="0"/>
  </r>
  <r>
    <x v="1"/>
    <x v="2"/>
    <n v="3"/>
    <n v="40"/>
    <d v="2024-03-29T00:00:00"/>
    <m/>
    <s v="X"/>
    <m/>
    <n v="103"/>
    <s v="Dépôt pièces"/>
    <s v="Dépôts pièces"/>
    <x v="1"/>
  </r>
  <r>
    <x v="1"/>
    <x v="1"/>
    <n v="3"/>
    <n v="40"/>
    <d v="2024-03-29T00:00:00"/>
    <m/>
    <s v="X"/>
    <m/>
    <n v="104"/>
    <s v="DON'ACTION"/>
    <s v="Don'Action"/>
    <x v="0"/>
  </r>
  <r>
    <x v="1"/>
    <x v="1"/>
    <n v="3"/>
    <n v="47"/>
    <d v="2024-03-29T00:00:00"/>
    <m/>
    <s v="X"/>
    <m/>
    <n v="105"/>
    <s v="Vente boutique"/>
    <s v="Vente boutique"/>
    <x v="0"/>
  </r>
  <r>
    <x v="2"/>
    <x v="2"/>
    <n v="3"/>
    <n v="-4.33"/>
    <d v="2024-03-30T00:00:00"/>
    <m/>
    <s v="X"/>
    <s v="2024-34"/>
    <n v="106"/>
    <s v="Carte bancaire"/>
    <s v="Frais bancaires"/>
    <x v="1"/>
  </r>
  <r>
    <x v="1"/>
    <x v="2"/>
    <n v="3"/>
    <n v="20"/>
    <d v="2024-03-31T00:00:00"/>
    <m/>
    <s v="X"/>
    <m/>
    <n v="11"/>
    <s v="Chèque boutique"/>
    <s v="Vente boutique"/>
    <x v="1"/>
  </r>
  <r>
    <x v="1"/>
    <x v="2"/>
    <n v="3"/>
    <n v="19"/>
    <d v="2024-03-31T00:00:00"/>
    <m/>
    <s v="X"/>
    <m/>
    <n v="107"/>
    <s v="Chèque boutique"/>
    <s v="Vente boutique"/>
    <x v="1"/>
  </r>
  <r>
    <x v="1"/>
    <x v="2"/>
    <n v="3"/>
    <n v="25"/>
    <d v="2024-03-31T00:00:00"/>
    <m/>
    <s v="X"/>
    <m/>
    <n v="108"/>
    <s v="Chèque boutique"/>
    <s v="Vente boutique"/>
    <x v="1"/>
  </r>
  <r>
    <x v="1"/>
    <x v="2"/>
    <n v="3"/>
    <n v="14.5"/>
    <d v="2024-03-31T00:00:00"/>
    <m/>
    <s v="X"/>
    <m/>
    <n v="109"/>
    <s v="Chèque boutique"/>
    <s v="Vente boutique"/>
    <x v="1"/>
  </r>
  <r>
    <x v="1"/>
    <x v="2"/>
    <n v="3"/>
    <n v="17"/>
    <d v="2024-03-31T00:00:00"/>
    <m/>
    <s v="X"/>
    <m/>
    <n v="110"/>
    <s v="Chèque boutique"/>
    <s v="Vente boutique"/>
    <x v="1"/>
  </r>
  <r>
    <x v="1"/>
    <x v="2"/>
    <n v="3"/>
    <n v="19"/>
    <d v="2024-03-31T00:00:00"/>
    <m/>
    <s v="X"/>
    <m/>
    <n v="112"/>
    <s v="Chèque boutique"/>
    <s v="Vente boutique"/>
    <x v="1"/>
  </r>
  <r>
    <x v="2"/>
    <x v="1"/>
    <n v="4"/>
    <n v="-155"/>
    <d v="2024-04-03T00:00:00"/>
    <m/>
    <s v="X"/>
    <m/>
    <n v="113"/>
    <s v="Dépôt billets"/>
    <s v="Dépôts billets"/>
    <x v="0"/>
  </r>
  <r>
    <x v="2"/>
    <x v="1"/>
    <n v="4"/>
    <n v="-795"/>
    <d v="2024-04-03T00:00:00"/>
    <m/>
    <s v="X"/>
    <m/>
    <n v="114"/>
    <s v="Dépôt billets"/>
    <s v="Dépôts billets"/>
    <x v="0"/>
  </r>
  <r>
    <x v="1"/>
    <x v="2"/>
    <n v="4"/>
    <n v="155"/>
    <d v="2024-04-03T00:00:00"/>
    <m/>
    <s v="X"/>
    <m/>
    <n v="115"/>
    <s v="Dépôt billets"/>
    <s v="Dépôts billets"/>
    <x v="1"/>
  </r>
  <r>
    <x v="1"/>
    <x v="2"/>
    <n v="4"/>
    <n v="795"/>
    <d v="2024-04-03T00:00:00"/>
    <m/>
    <s v="X"/>
    <m/>
    <n v="116"/>
    <s v="Dépôt billets"/>
    <s v="Dépôts billets"/>
    <x v="1"/>
  </r>
  <r>
    <x v="2"/>
    <x v="1"/>
    <n v="4"/>
    <n v="-190"/>
    <d v="2024-04-03T00:00:00"/>
    <m/>
    <s v="X"/>
    <m/>
    <n v="117"/>
    <s v="Dépôt pièces"/>
    <s v="Dépôts pièces"/>
    <x v="0"/>
  </r>
  <r>
    <x v="1"/>
    <x v="2"/>
    <n v="4"/>
    <n v="190"/>
    <d v="2024-04-03T00:00:00"/>
    <m/>
    <s v="X"/>
    <m/>
    <n v="118"/>
    <s v="Dépôt pièces"/>
    <s v="Dépôts pièces"/>
    <x v="1"/>
  </r>
  <r>
    <x v="1"/>
    <x v="1"/>
    <n v="4"/>
    <n v="65"/>
    <d v="2024-04-03T00:00:00"/>
    <m/>
    <s v="X"/>
    <m/>
    <n v="119"/>
    <s v="Part bénéficiaires"/>
    <s v="Contribution des bénéficiaires"/>
    <x v="0"/>
  </r>
  <r>
    <x v="1"/>
    <x v="1"/>
    <n v="4"/>
    <n v="31.5"/>
    <d v="2024-04-03T00:00:00"/>
    <m/>
    <s v="X"/>
    <m/>
    <n v="120"/>
    <s v="Vente boutique"/>
    <s v="Vente boutique"/>
    <x v="0"/>
  </r>
  <r>
    <x v="1"/>
    <x v="1"/>
    <n v="4"/>
    <n v="74.5"/>
    <d v="2024-04-05T00:00:00"/>
    <m/>
    <s v="X"/>
    <m/>
    <n v="121"/>
    <s v="Vente boutique"/>
    <s v="Vente boutique"/>
    <x v="0"/>
  </r>
  <r>
    <x v="1"/>
    <x v="1"/>
    <n v="4"/>
    <n v="103"/>
    <d v="2024-04-10T00:00:00"/>
    <m/>
    <s v="X"/>
    <m/>
    <n v="122"/>
    <s v="Part bénéficiaires"/>
    <s v="Contribution des bénéficiaires"/>
    <x v="0"/>
  </r>
  <r>
    <x v="1"/>
    <x v="1"/>
    <n v="4"/>
    <n v="50.7"/>
    <d v="2024-04-10T00:00:00"/>
    <m/>
    <s v="X"/>
    <m/>
    <n v="123"/>
    <s v="Vente boutique"/>
    <s v="Vente boutique"/>
    <x v="0"/>
  </r>
  <r>
    <x v="2"/>
    <x v="2"/>
    <n v="4"/>
    <n v="-31.98"/>
    <d v="2024-04-12T00:00:00"/>
    <s v="CB"/>
    <s v="X"/>
    <s v="2024-14"/>
    <n v="124"/>
    <s v="Achat cartouches encre"/>
    <s v="Achats fonctionnement"/>
    <x v="1"/>
  </r>
  <r>
    <x v="1"/>
    <x v="1"/>
    <n v="4"/>
    <n v="40.5"/>
    <d v="2024-04-12T00:00:00"/>
    <m/>
    <s v="X"/>
    <m/>
    <n v="125"/>
    <s v="Vente boutique"/>
    <s v="Vente boutique"/>
    <x v="0"/>
  </r>
  <r>
    <x v="2"/>
    <x v="2"/>
    <n v="4"/>
    <n v="-632.15"/>
    <d v="2024-04-17T00:00:00"/>
    <n v="25556166"/>
    <s v="X"/>
    <s v="2024-15"/>
    <n v="126"/>
    <s v="Loyer avril"/>
    <s v="Loyer"/>
    <x v="1"/>
  </r>
  <r>
    <x v="1"/>
    <x v="1"/>
    <n v="4"/>
    <n v="68.5"/>
    <d v="2024-04-17T00:00:00"/>
    <m/>
    <s v="X"/>
    <m/>
    <n v="127"/>
    <s v="Part bénéficiaires"/>
    <s v="Contribution des bénéficiaires"/>
    <x v="0"/>
  </r>
  <r>
    <x v="1"/>
    <x v="1"/>
    <n v="4"/>
    <n v="98.5"/>
    <d v="2024-04-17T00:00:00"/>
    <m/>
    <s v="X"/>
    <m/>
    <n v="128"/>
    <s v="Vente boutique"/>
    <s v="Vente boutique"/>
    <x v="0"/>
  </r>
  <r>
    <x v="1"/>
    <x v="1"/>
    <n v="4"/>
    <n v="50.5"/>
    <d v="2024-04-19T00:00:00"/>
    <m/>
    <s v="X"/>
    <m/>
    <n v="129"/>
    <s v="Vente boutique"/>
    <s v="Vente boutique"/>
    <x v="0"/>
  </r>
  <r>
    <x v="2"/>
    <x v="2"/>
    <n v="4"/>
    <n v="-5.99"/>
    <d v="2024-04-22T00:00:00"/>
    <m/>
    <s v="X"/>
    <s v="2024-35"/>
    <n v="130"/>
    <s v="Téléphone"/>
    <s v="Téléphone-affranchissement"/>
    <x v="1"/>
  </r>
  <r>
    <x v="1"/>
    <x v="1"/>
    <n v="4"/>
    <n v="50.5"/>
    <d v="2024-04-24T00:00:00"/>
    <m/>
    <s v="X"/>
    <m/>
    <n v="131"/>
    <s v="Part bénéficiaires"/>
    <s v="Contribution des bénéficiaires"/>
    <x v="0"/>
  </r>
  <r>
    <x v="1"/>
    <x v="1"/>
    <n v="4"/>
    <n v="101"/>
    <d v="2024-04-24T00:00:00"/>
    <m/>
    <s v="X"/>
    <m/>
    <n v="132"/>
    <s v="Vente boutique"/>
    <s v="Vente boutique"/>
    <x v="0"/>
  </r>
  <r>
    <x v="1"/>
    <x v="1"/>
    <n v="4"/>
    <n v="39"/>
    <d v="2024-04-26T00:00:00"/>
    <m/>
    <s v="X"/>
    <m/>
    <n v="133"/>
    <s v="Vente boutique"/>
    <s v="Vente boutique"/>
    <x v="0"/>
  </r>
  <r>
    <x v="2"/>
    <x v="2"/>
    <n v="4"/>
    <n v="-13.95"/>
    <d v="2024-04-27T00:00:00"/>
    <n v="2556168"/>
    <s v="X"/>
    <s v="2024-17"/>
    <n v="134"/>
    <s v="Achat EXACOMPTA"/>
    <s v="Achats fonctionnement"/>
    <x v="1"/>
  </r>
  <r>
    <x v="2"/>
    <x v="1"/>
    <n v="4"/>
    <n v="-13"/>
    <d v="2024-04-29T00:00:00"/>
    <m/>
    <s v="X"/>
    <m/>
    <n v="135"/>
    <s v="Dépôt pièces"/>
    <s v="Dépôts pièces"/>
    <x v="0"/>
  </r>
  <r>
    <x v="1"/>
    <x v="2"/>
    <n v="4"/>
    <n v="190"/>
    <d v="2024-04-29T00:00:00"/>
    <m/>
    <s v="X"/>
    <m/>
    <n v="136"/>
    <s v="Dépôt pièces"/>
    <s v="Dépôts pièces"/>
    <x v="1"/>
  </r>
  <r>
    <x v="2"/>
    <x v="2"/>
    <n v="4"/>
    <n v="-28"/>
    <d v="2024-04-30T00:00:00"/>
    <n v="2464179"/>
    <s v="X"/>
    <s v="2024-22"/>
    <n v="137"/>
    <s v="Achat pommes EPINOUX"/>
    <s v="Achats produits alimentaires"/>
    <x v="1"/>
  </r>
  <r>
    <x v="2"/>
    <x v="2"/>
    <n v="4"/>
    <n v="-23.92"/>
    <d v="2024-04-30T00:00:00"/>
    <n v="2464180"/>
    <s v="X"/>
    <s v="2024-21"/>
    <n v="138"/>
    <s v="Achats Leclerc"/>
    <s v="Achats produits alimentaires"/>
    <x v="1"/>
  </r>
  <r>
    <x v="1"/>
    <x v="1"/>
    <n v="4"/>
    <n v="55.5"/>
    <d v="2024-04-30T00:00:00"/>
    <m/>
    <s v="X"/>
    <m/>
    <n v="139"/>
    <s v="Part bénéficiaires"/>
    <s v="Contribution des bénéficiaires"/>
    <x v="0"/>
  </r>
  <r>
    <x v="1"/>
    <x v="1"/>
    <n v="4"/>
    <n v="65"/>
    <d v="2024-04-30T00:00:00"/>
    <m/>
    <s v="X"/>
    <m/>
    <n v="140"/>
    <s v="Vente boutique"/>
    <s v="Vente boutique"/>
    <x v="0"/>
  </r>
  <r>
    <x v="2"/>
    <x v="2"/>
    <n v="5"/>
    <n v="-4.33"/>
    <d v="2024-05-02T00:00:00"/>
    <m/>
    <s v="X"/>
    <s v="2024-36"/>
    <n v="141"/>
    <s v="Carte bancaire"/>
    <s v="Frais bancaires"/>
    <x v="1"/>
  </r>
  <r>
    <x v="1"/>
    <x v="1"/>
    <n v="5"/>
    <n v="83.6"/>
    <d v="2024-05-03T00:00:00"/>
    <m/>
    <s v="X"/>
    <m/>
    <n v="142"/>
    <s v="Vente boutique"/>
    <s v="Vente boutique"/>
    <x v="0"/>
  </r>
  <r>
    <x v="2"/>
    <x v="2"/>
    <n v="5"/>
    <n v="-29.35"/>
    <d v="2024-05-04T00:00:00"/>
    <s v="CB"/>
    <s v="X"/>
    <s v="2024-26"/>
    <n v="143"/>
    <s v="Achats Leclerc"/>
    <s v="Achats fonctionnement"/>
    <x v="1"/>
  </r>
  <r>
    <x v="2"/>
    <x v="2"/>
    <n v="5"/>
    <n v="-200"/>
    <d v="2024-05-04T00:00:00"/>
    <m/>
    <s v="X"/>
    <m/>
    <n v="144"/>
    <s v="Retrait monnaie braderie"/>
    <s v="Retrait espèces"/>
    <x v="1"/>
  </r>
  <r>
    <x v="1"/>
    <x v="1"/>
    <n v="5"/>
    <n v="200"/>
    <d v="2024-05-04T00:00:00"/>
    <m/>
    <s v="X"/>
    <m/>
    <n v="145"/>
    <s v="Retrait monnaie braderie"/>
    <s v="Retrait espèces"/>
    <x v="0"/>
  </r>
  <r>
    <x v="2"/>
    <x v="2"/>
    <n v="5"/>
    <n v="-240"/>
    <d v="2024-05-04T00:00:00"/>
    <m/>
    <s v="X"/>
    <m/>
    <n v="146"/>
    <s v="Retrait monnaie braderie"/>
    <s v="Retrait espèces"/>
    <x v="1"/>
  </r>
  <r>
    <x v="1"/>
    <x v="1"/>
    <n v="5"/>
    <n v="200"/>
    <d v="2024-05-04T00:00:00"/>
    <m/>
    <s v="X"/>
    <m/>
    <n v="147"/>
    <s v="Retrait monnaie braderie"/>
    <s v="Retrait espèces"/>
    <x v="0"/>
  </r>
  <r>
    <x v="1"/>
    <x v="2"/>
    <n v="5"/>
    <n v="31"/>
    <d v="2024-05-05T00:00:00"/>
    <m/>
    <s v="X"/>
    <m/>
    <n v="148"/>
    <s v="Chèque CHESTIER"/>
    <s v="Braderie"/>
    <x v="1"/>
  </r>
  <r>
    <x v="1"/>
    <x v="2"/>
    <n v="5"/>
    <n v="70.5"/>
    <d v="2024-05-05T00:00:00"/>
    <m/>
    <s v="X"/>
    <m/>
    <n v="149"/>
    <s v="Chèque DUPAIX Alice"/>
    <s v="Braderie"/>
    <x v="1"/>
  </r>
  <r>
    <x v="1"/>
    <x v="2"/>
    <n v="5"/>
    <n v="20"/>
    <d v="2024-05-05T00:00:00"/>
    <m/>
    <s v="X"/>
    <m/>
    <n v="150"/>
    <s v="Chèque GRENET"/>
    <s v="Braderie"/>
    <x v="1"/>
  </r>
  <r>
    <x v="1"/>
    <x v="2"/>
    <n v="5"/>
    <n v="7"/>
    <d v="2024-05-05T00:00:00"/>
    <m/>
    <s v="X"/>
    <m/>
    <n v="151"/>
    <s v="Chèque HARDOUIN"/>
    <s v="Braderie"/>
    <x v="1"/>
  </r>
  <r>
    <x v="1"/>
    <x v="2"/>
    <n v="5"/>
    <n v="16"/>
    <d v="2024-05-05T00:00:00"/>
    <m/>
    <s v="X"/>
    <m/>
    <n v="152"/>
    <s v="Chèque MAINIER ANAELLE"/>
    <s v="Braderie"/>
    <x v="1"/>
  </r>
  <r>
    <x v="1"/>
    <x v="2"/>
    <n v="5"/>
    <n v="12"/>
    <d v="2024-05-05T00:00:00"/>
    <m/>
    <s v="X"/>
    <m/>
    <n v="153"/>
    <s v="Chèque MAINIER Anita"/>
    <s v="Braderie"/>
    <x v="1"/>
  </r>
  <r>
    <x v="1"/>
    <x v="2"/>
    <n v="5"/>
    <n v="11"/>
    <d v="2024-05-05T00:00:00"/>
    <m/>
    <s v="X"/>
    <m/>
    <n v="154"/>
    <s v="Chèque RAYNEY"/>
    <s v="Braderie"/>
    <x v="1"/>
  </r>
  <r>
    <x v="1"/>
    <x v="2"/>
    <n v="5"/>
    <n v="42.5"/>
    <d v="2024-05-05T00:00:00"/>
    <m/>
    <s v="X"/>
    <m/>
    <n v="155"/>
    <s v="Chèque VIGNIER"/>
    <s v="Braderie"/>
    <x v="1"/>
  </r>
  <r>
    <x v="1"/>
    <x v="1"/>
    <n v="5"/>
    <n v="516.5"/>
    <d v="2024-05-05T00:00:00"/>
    <m/>
    <s v="X"/>
    <m/>
    <n v="156"/>
    <s v="Vente braderie"/>
    <s v="Braderie"/>
    <x v="0"/>
  </r>
  <r>
    <x v="1"/>
    <x v="2"/>
    <n v="5"/>
    <n v="66"/>
    <d v="2024-05-06T00:00:00"/>
    <m/>
    <s v="X"/>
    <m/>
    <n v="157"/>
    <s v="Chèque boutique"/>
    <s v="Vente boutique"/>
    <x v="1"/>
  </r>
  <r>
    <x v="1"/>
    <x v="2"/>
    <n v="5"/>
    <n v="55"/>
    <d v="2024-05-06T00:00:00"/>
    <m/>
    <s v="X"/>
    <m/>
    <n v="158"/>
    <s v="Chèque boutique"/>
    <s v="Vente boutique"/>
    <x v="1"/>
  </r>
  <r>
    <x v="1"/>
    <x v="2"/>
    <n v="5"/>
    <n v="10"/>
    <d v="2024-05-06T00:00:00"/>
    <m/>
    <s v="X"/>
    <m/>
    <n v="159"/>
    <s v="Chèque boutique"/>
    <s v="Vente boutique"/>
    <x v="1"/>
  </r>
  <r>
    <x v="1"/>
    <x v="2"/>
    <n v="5"/>
    <n v="10"/>
    <d v="2024-05-06T00:00:00"/>
    <m/>
    <s v="X"/>
    <m/>
    <n v="160"/>
    <s v="Chèque boutique"/>
    <s v="Vente boutique"/>
    <x v="1"/>
  </r>
  <r>
    <x v="1"/>
    <x v="2"/>
    <n v="5"/>
    <n v="10"/>
    <d v="2024-05-06T00:00:00"/>
    <m/>
    <s v="X"/>
    <m/>
    <n v="161"/>
    <s v="Chèque boutique"/>
    <s v="Vente boutique"/>
    <x v="1"/>
  </r>
  <r>
    <x v="1"/>
    <x v="2"/>
    <n v="5"/>
    <n v="6"/>
    <d v="2024-05-06T00:00:00"/>
    <m/>
    <s v="X"/>
    <m/>
    <n v="162"/>
    <s v="Chèque boutique"/>
    <s v="Vente boutique"/>
    <x v="1"/>
  </r>
  <r>
    <x v="1"/>
    <x v="2"/>
    <n v="5"/>
    <n v="40"/>
    <d v="2024-05-06T00:00:00"/>
    <m/>
    <s v="X"/>
    <m/>
    <n v="163"/>
    <s v="Chèque boutique"/>
    <s v="Vente boutique"/>
    <x v="1"/>
  </r>
  <r>
    <x v="1"/>
    <x v="2"/>
    <n v="5"/>
    <n v="11"/>
    <d v="2024-05-06T00:00:00"/>
    <m/>
    <s v="X"/>
    <m/>
    <n v="164"/>
    <s v="Chèque boutique"/>
    <s v="Vente boutique"/>
    <x v="1"/>
  </r>
  <r>
    <x v="1"/>
    <x v="2"/>
    <n v="5"/>
    <n v="10"/>
    <d v="2024-05-06T00:00:00"/>
    <m/>
    <s v="X"/>
    <m/>
    <n v="165"/>
    <s v="Chèque boutique"/>
    <s v="Vente boutique"/>
    <x v="1"/>
  </r>
  <r>
    <x v="1"/>
    <x v="2"/>
    <n v="5"/>
    <n v="17"/>
    <d v="2024-05-06T00:00:00"/>
    <m/>
    <s v="X"/>
    <m/>
    <n v="166"/>
    <s v="Chèque boutique"/>
    <s v="Vente boutique"/>
    <x v="1"/>
  </r>
  <r>
    <x v="1"/>
    <x v="2"/>
    <n v="5"/>
    <n v="16.5"/>
    <d v="2024-05-06T00:00:00"/>
    <m/>
    <s v="X"/>
    <m/>
    <n v="167"/>
    <s v="Chèque boutique"/>
    <s v="Vente boutique"/>
    <x v="1"/>
  </r>
  <r>
    <x v="1"/>
    <x v="2"/>
    <n v="5"/>
    <n v="100"/>
    <d v="2024-05-06T00:00:00"/>
    <m/>
    <s v="X"/>
    <m/>
    <n v="168"/>
    <s v="Subvention LONDIGNY"/>
    <s v="Subvention collectivité locale"/>
    <x v="1"/>
  </r>
  <r>
    <x v="2"/>
    <x v="2"/>
    <n v="5"/>
    <n v="-28"/>
    <d v="2024-05-07T00:00:00"/>
    <n v="2464181"/>
    <s v="X"/>
    <s v="2024-23"/>
    <n v="169"/>
    <s v="Achat pommes EPINOUX"/>
    <s v="Achats produits alimentaires"/>
    <x v="1"/>
  </r>
  <r>
    <x v="2"/>
    <x v="2"/>
    <n v="5"/>
    <n v="-67.239999999999995"/>
    <d v="2024-05-07T00:00:00"/>
    <s v="CB"/>
    <s v="X"/>
    <s v="2024-24"/>
    <n v="170"/>
    <s v="Achats Leclerc"/>
    <s v="Achats produits alimentaires"/>
    <x v="1"/>
  </r>
  <r>
    <x v="2"/>
    <x v="2"/>
    <n v="5"/>
    <n v="-21.5"/>
    <d v="2024-05-07T00:00:00"/>
    <n v="2556169"/>
    <s v="X"/>
    <s v="2024-25"/>
    <n v="171"/>
    <s v="Achats viennoiseries"/>
    <s v="Achats fonctionnement"/>
    <x v="1"/>
  </r>
  <r>
    <x v="2"/>
    <x v="1"/>
    <n v="5"/>
    <n v="-860"/>
    <d v="2024-05-07T00:00:00"/>
    <m/>
    <s v="X"/>
    <m/>
    <n v="172"/>
    <s v="Dépôt billets"/>
    <s v="Dépôts billets"/>
    <x v="0"/>
  </r>
  <r>
    <x v="1"/>
    <x v="2"/>
    <n v="5"/>
    <n v="860"/>
    <d v="2024-05-07T00:00:00"/>
    <m/>
    <s v="X"/>
    <m/>
    <n v="173"/>
    <s v="Dépôt billets"/>
    <s v="Dépôts billets"/>
    <x v="1"/>
  </r>
  <r>
    <x v="2"/>
    <x v="1"/>
    <n v="5"/>
    <n v="-200"/>
    <d v="2024-05-07T00:00:00"/>
    <m/>
    <s v="X"/>
    <m/>
    <n v="174"/>
    <s v="Dépôt billets"/>
    <s v="Dépôts billets"/>
    <x v="0"/>
  </r>
  <r>
    <x v="1"/>
    <x v="2"/>
    <n v="5"/>
    <n v="200"/>
    <d v="2024-05-07T00:00:00"/>
    <m/>
    <s v="X"/>
    <m/>
    <n v="175"/>
    <s v="Dépôt billets"/>
    <s v="Dépôts billets"/>
    <x v="1"/>
  </r>
  <r>
    <x v="2"/>
    <x v="1"/>
    <n v="5"/>
    <n v="-33.700000000000003"/>
    <d v="2024-05-07T00:00:00"/>
    <m/>
    <s v="X"/>
    <m/>
    <n v="176"/>
    <s v="Dépôt pièces"/>
    <s v="Dépôts pièces"/>
    <x v="0"/>
  </r>
  <r>
    <x v="1"/>
    <x v="2"/>
    <n v="5"/>
    <n v="33.700000000000003"/>
    <d v="2024-05-07T00:00:00"/>
    <m/>
    <s v="X"/>
    <m/>
    <n v="177"/>
    <s v="Dépôt pièces"/>
    <s v="Dépôts pièces"/>
    <x v="1"/>
  </r>
  <r>
    <x v="2"/>
    <x v="1"/>
    <n v="5"/>
    <n v="-240"/>
    <d v="2024-05-07T00:00:00"/>
    <m/>
    <s v="X"/>
    <m/>
    <n v="178"/>
    <s v="Dépôt pièces"/>
    <s v="Dépôts pièces"/>
    <x v="0"/>
  </r>
  <r>
    <x v="1"/>
    <x v="2"/>
    <n v="5"/>
    <n v="240"/>
    <d v="2024-05-07T00:00:00"/>
    <m/>
    <s v="X"/>
    <m/>
    <n v="179"/>
    <s v="Dépôt pièces"/>
    <s v="Dépôts pièces"/>
    <x v="1"/>
  </r>
  <r>
    <x v="1"/>
    <x v="1"/>
    <n v="5"/>
    <n v="78.5"/>
    <d v="2024-05-07T00:00:00"/>
    <m/>
    <s v="X"/>
    <m/>
    <n v="180"/>
    <s v="Part bénéficiaires"/>
    <s v="Contribution des bénéficiaires"/>
    <x v="0"/>
  </r>
  <r>
    <x v="1"/>
    <x v="1"/>
    <n v="5"/>
    <n v="43.5"/>
    <d v="2024-05-07T00:00:00"/>
    <m/>
    <s v="X"/>
    <m/>
    <n v="181"/>
    <s v="Vente boutique"/>
    <s v="Vente vestiaire occasion"/>
    <x v="0"/>
  </r>
  <r>
    <x v="1"/>
    <x v="1"/>
    <n v="5"/>
    <n v="31"/>
    <d v="2024-05-07T00:00:00"/>
    <m/>
    <s v="X"/>
    <m/>
    <n v="182"/>
    <s v="Vente boutique"/>
    <s v="Vente vestiaire neuf"/>
    <x v="0"/>
  </r>
  <r>
    <x v="1"/>
    <x v="1"/>
    <n v="5"/>
    <n v="23"/>
    <d v="2024-05-07T00:00:00"/>
    <m/>
    <s v="X"/>
    <m/>
    <n v="183"/>
    <s v="Vente boutique"/>
    <s v="Vente boutique"/>
    <x v="0"/>
  </r>
  <r>
    <x v="2"/>
    <x v="1"/>
    <n v="5"/>
    <n v="-430"/>
    <d v="2024-05-13T00:00:00"/>
    <m/>
    <s v="X"/>
    <m/>
    <n v="184"/>
    <s v="Dépôt billets"/>
    <s v="Dépôts billets"/>
    <x v="0"/>
  </r>
  <r>
    <x v="1"/>
    <x v="2"/>
    <n v="5"/>
    <n v="430"/>
    <d v="2024-05-13T00:00:00"/>
    <m/>
    <s v="X"/>
    <m/>
    <n v="185"/>
    <s v="Dépôt billets"/>
    <s v="Dépôts billets"/>
    <x v="1"/>
  </r>
  <r>
    <x v="2"/>
    <x v="1"/>
    <n v="5"/>
    <n v="-86.5"/>
    <d v="2024-05-13T00:00:00"/>
    <m/>
    <s v="X"/>
    <m/>
    <n v="186"/>
    <s v="Dépôt pièces"/>
    <s v="Dépôts pièces"/>
    <x v="0"/>
  </r>
  <r>
    <x v="1"/>
    <x v="2"/>
    <n v="5"/>
    <n v="86.5"/>
    <d v="2024-05-13T00:00:00"/>
    <m/>
    <s v="X"/>
    <m/>
    <n v="187"/>
    <s v="Dépôt pièces"/>
    <s v="Dépôts pièces"/>
    <x v="1"/>
  </r>
  <r>
    <x v="2"/>
    <x v="2"/>
    <n v="5"/>
    <n v="-159.6"/>
    <d v="2024-05-13T00:00:00"/>
    <s v="CB"/>
    <s v="X"/>
    <s v="2024-29"/>
    <n v="188"/>
    <s v="Achat étagères M Bricolage"/>
    <s v="Achats fonctionnement"/>
    <x v="1"/>
  </r>
  <r>
    <x v="2"/>
    <x v="2"/>
    <n v="5"/>
    <n v="-16.5"/>
    <d v="2024-05-14T00:00:00"/>
    <m/>
    <s v="X"/>
    <m/>
    <n v="203"/>
    <s v="Rejet chèque BABEAU "/>
    <s v="Divers"/>
    <x v="1"/>
  </r>
  <r>
    <x v="1"/>
    <x v="1"/>
    <n v="5"/>
    <n v="68.5"/>
    <d v="2024-05-15T00:00:00"/>
    <m/>
    <s v="X"/>
    <m/>
    <n v="189"/>
    <s v="Part bénéficiaires"/>
    <s v="Contribution des bénéficiaires"/>
    <x v="0"/>
  </r>
  <r>
    <x v="1"/>
    <x v="2"/>
    <n v="5"/>
    <n v="16.5"/>
    <d v="2024-05-15T00:00:00"/>
    <s v="BRC 1371"/>
    <s v="X"/>
    <m/>
    <n v="190"/>
    <s v="Chèque BABEAU "/>
    <s v="Vente boutique"/>
    <x v="1"/>
  </r>
  <r>
    <x v="1"/>
    <x v="1"/>
    <n v="5"/>
    <n v="22"/>
    <d v="2024-05-15T00:00:00"/>
    <m/>
    <s v="X"/>
    <m/>
    <n v="191"/>
    <s v="Vente boutique"/>
    <s v="Vente vestiaire occasion"/>
    <x v="0"/>
  </r>
  <r>
    <x v="1"/>
    <x v="1"/>
    <n v="5"/>
    <n v="14"/>
    <d v="2024-05-15T00:00:00"/>
    <m/>
    <s v="X"/>
    <m/>
    <n v="192"/>
    <s v="Vente boutique"/>
    <s v="Vente vestiaire neuf"/>
    <x v="0"/>
  </r>
  <r>
    <x v="1"/>
    <x v="1"/>
    <n v="5"/>
    <n v="93.5"/>
    <d v="2024-05-15T00:00:00"/>
    <m/>
    <s v="X"/>
    <m/>
    <n v="193"/>
    <s v="Vente boutique"/>
    <s v="Vente boutique"/>
    <x v="0"/>
  </r>
  <r>
    <x v="2"/>
    <x v="2"/>
    <n v="5"/>
    <n v="-666.74"/>
    <d v="2024-05-15T00:00:00"/>
    <n v="2556172"/>
    <s v="X"/>
    <s v="2024-27"/>
    <n v="194"/>
    <s v="Loyer mai "/>
    <s v="Loyer"/>
    <x v="1"/>
  </r>
  <r>
    <x v="2"/>
    <x v="2"/>
    <n v="5"/>
    <n v="-261.98"/>
    <d v="2024-05-17T00:00:00"/>
    <n v="2556171"/>
    <s v="X"/>
    <s v="2024-28"/>
    <n v="195"/>
    <s v="Prêt Sylvie MARCK EDF"/>
    <s v="Aide logement, énergie, eau"/>
    <x v="1"/>
  </r>
  <r>
    <x v="2"/>
    <x v="2"/>
    <n v="5"/>
    <n v="-5.99"/>
    <d v="2024-05-21T00:00:00"/>
    <m/>
    <s v="X"/>
    <m/>
    <n v="234"/>
    <s v="Téléphone"/>
    <s v="Téléphone-affranchissement"/>
    <x v="1"/>
  </r>
  <r>
    <x v="1"/>
    <x v="1"/>
    <n v="5"/>
    <n v="47.4"/>
    <d v="2024-05-22T00:00:00"/>
    <m/>
    <s v="X"/>
    <m/>
    <n v="199"/>
    <s v="Part bénéficiaires"/>
    <s v="Contribution des bénéficiaires"/>
    <x v="0"/>
  </r>
  <r>
    <x v="1"/>
    <x v="1"/>
    <n v="5"/>
    <n v="10"/>
    <d v="2024-05-22T00:00:00"/>
    <m/>
    <s v="X"/>
    <m/>
    <n v="200"/>
    <s v="Vente boutique"/>
    <s v="Vente vestiaire occasion"/>
    <x v="0"/>
  </r>
  <r>
    <x v="1"/>
    <x v="1"/>
    <n v="5"/>
    <n v="80.900000000000006"/>
    <d v="2024-05-22T00:00:00"/>
    <m/>
    <s v="X"/>
    <m/>
    <n v="201"/>
    <s v="Vente boutique"/>
    <s v="Vente vestiaire neuf"/>
    <x v="0"/>
  </r>
  <r>
    <x v="1"/>
    <x v="1"/>
    <n v="5"/>
    <n v="39"/>
    <d v="2024-05-22T00:00:00"/>
    <m/>
    <s v="X"/>
    <m/>
    <n v="202"/>
    <s v="Vente boutique"/>
    <s v="Vente boutique"/>
    <x v="0"/>
  </r>
  <r>
    <x v="2"/>
    <x v="2"/>
    <n v="5"/>
    <n v="-4.33"/>
    <d v="2024-05-22T00:00:00"/>
    <m/>
    <s v="X"/>
    <m/>
    <n v="235"/>
    <s v="Carte bancaire"/>
    <s v="Frais bancaires"/>
    <x v="1"/>
  </r>
  <r>
    <x v="2"/>
    <x v="2"/>
    <n v="5"/>
    <n v="-13.45"/>
    <d v="2024-05-23T00:00:00"/>
    <s v="CB"/>
    <s v="X"/>
    <s v="2024-38"/>
    <n v="197"/>
    <s v="Achat Leclerc repas electriciens"/>
    <s v="Achats fonctionnement"/>
    <x v="1"/>
  </r>
  <r>
    <x v="2"/>
    <x v="2"/>
    <n v="5"/>
    <n v="-15.25"/>
    <d v="2024-05-23T00:00:00"/>
    <s v="CB"/>
    <s v="X"/>
    <s v="2024-39"/>
    <n v="198"/>
    <s v="Achats fournitures electriques"/>
    <s v="Achats fonctionnement"/>
    <x v="1"/>
  </r>
  <r>
    <x v="2"/>
    <x v="2"/>
    <n v="5"/>
    <n v="-15.6"/>
    <d v="2024-05-24T00:00:00"/>
    <n v="2556173"/>
    <s v="X"/>
    <s v="2024-37"/>
    <n v="196"/>
    <s v="Achat Leclerc repas electriciens"/>
    <s v="Achats fonctionnement"/>
    <x v="1"/>
  </r>
  <r>
    <x v="1"/>
    <x v="2"/>
    <n v="5"/>
    <n v="16.5"/>
    <d v="2024-05-31T00:00:00"/>
    <m/>
    <s v="X"/>
    <m/>
    <n v="204"/>
    <s v="Régularisation chèque BABEAU"/>
    <s v="Divers"/>
    <x v="1"/>
  </r>
  <r>
    <x v="1"/>
    <x v="1"/>
    <n v="5"/>
    <n v="54.6"/>
    <d v="2024-05-31T00:00:00"/>
    <m/>
    <s v="X"/>
    <m/>
    <n v="205"/>
    <s v="Part bénéficiaires"/>
    <s v="Contribution des bénéficiaires"/>
    <x v="0"/>
  </r>
  <r>
    <x v="1"/>
    <x v="1"/>
    <n v="5"/>
    <n v="58.5"/>
    <d v="2024-05-31T00:00:00"/>
    <m/>
    <s v="X"/>
    <m/>
    <n v="206"/>
    <s v="Vente boutique"/>
    <s v="Vente vestiaire occasion"/>
    <x v="0"/>
  </r>
  <r>
    <x v="1"/>
    <x v="1"/>
    <n v="5"/>
    <n v="68"/>
    <d v="2024-05-31T00:00:00"/>
    <m/>
    <s v="X"/>
    <m/>
    <n v="207"/>
    <s v="Vente boutique"/>
    <s v="Vente vestiaire neuf"/>
    <x v="0"/>
  </r>
  <r>
    <x v="1"/>
    <x v="1"/>
    <n v="5"/>
    <n v="26"/>
    <d v="2024-05-31T00:00:00"/>
    <m/>
    <s v="X"/>
    <m/>
    <n v="208"/>
    <s v="Vente boutique"/>
    <s v="Vente boutique"/>
    <x v="0"/>
  </r>
  <r>
    <x v="1"/>
    <x v="2"/>
    <n v="5"/>
    <n v="24"/>
    <d v="2024-05-31T00:00:00"/>
    <s v="BRC 1271"/>
    <s v="X"/>
    <m/>
    <n v="209"/>
    <s v="Chèque BOISNIER"/>
    <s v="Vente boutique"/>
    <x v="1"/>
  </r>
  <r>
    <x v="1"/>
    <x v="2"/>
    <n v="5"/>
    <n v="15"/>
    <d v="2024-05-31T00:00:00"/>
    <s v="BRC 1271"/>
    <s v="X"/>
    <m/>
    <n v="210"/>
    <s v="Chèque ARDOUIN"/>
    <s v="Vente boutique"/>
    <x v="1"/>
  </r>
  <r>
    <x v="1"/>
    <x v="2"/>
    <n v="5"/>
    <n v="10"/>
    <d v="2024-05-31T00:00:00"/>
    <s v="BRC 1271"/>
    <s v="X"/>
    <m/>
    <n v="211"/>
    <s v="Chèque HANNAN"/>
    <s v="Vente boutique"/>
    <x v="1"/>
  </r>
  <r>
    <x v="2"/>
    <x v="2"/>
    <n v="6"/>
    <n v="-100"/>
    <d v="2024-06-01T00:00:00"/>
    <n v="24644182"/>
    <s v="X"/>
    <s v="2024-42"/>
    <n v="227"/>
    <s v="AIDE FINANCIERE ROBIN"/>
    <s v="Aide hospitalisation"/>
    <x v="1"/>
  </r>
  <r>
    <x v="2"/>
    <x v="2"/>
    <n v="6"/>
    <n v="-80.900000000000006"/>
    <d v="2024-06-03T00:00:00"/>
    <s v="CB"/>
    <s v="X"/>
    <s v="2024-40"/>
    <n v="225"/>
    <s v="Achats Leclerc"/>
    <s v="Achats produits alimentaires"/>
    <x v="1"/>
  </r>
  <r>
    <x v="1"/>
    <x v="1"/>
    <n v="6"/>
    <n v="142"/>
    <d v="2024-06-05T00:00:00"/>
    <m/>
    <s v="X"/>
    <m/>
    <n v="216"/>
    <s v="Remboursement Sylvie MARCK"/>
    <s v="Aide logement, énergie, eau"/>
    <x v="0"/>
  </r>
  <r>
    <x v="1"/>
    <x v="2"/>
    <n v="6"/>
    <n v="50"/>
    <d v="2024-06-05T00:00:00"/>
    <m/>
    <s v="X"/>
    <m/>
    <n v="238"/>
    <s v="Subvention BERNAC"/>
    <s v="Subvention collectivité locale"/>
    <x v="1"/>
  </r>
  <r>
    <x v="1"/>
    <x v="2"/>
    <n v="6"/>
    <n v="50"/>
    <d v="2024-06-05T00:00:00"/>
    <m/>
    <s v="X"/>
    <m/>
    <n v="239"/>
    <s v="Subvention St MARTIN DU CLO"/>
    <s v="Subvention collectivité locale"/>
    <x v="1"/>
  </r>
  <r>
    <x v="2"/>
    <x v="1"/>
    <n v="6"/>
    <n v="-640"/>
    <d v="2024-06-06T00:00:00"/>
    <m/>
    <s v="X"/>
    <m/>
    <n v="212"/>
    <s v="Dépôt billets"/>
    <s v="Dépôts billets"/>
    <x v="0"/>
  </r>
  <r>
    <x v="1"/>
    <x v="2"/>
    <n v="6"/>
    <n v="640"/>
    <d v="2024-06-06T00:00:00"/>
    <m/>
    <s v="X"/>
    <m/>
    <n v="213"/>
    <s v="Dépôt billets"/>
    <s v="Dépôts billets"/>
    <x v="1"/>
  </r>
  <r>
    <x v="2"/>
    <x v="1"/>
    <n v="6"/>
    <n v="-142.19999999999999"/>
    <d v="2024-06-06T00:00:00"/>
    <m/>
    <s v="X"/>
    <m/>
    <n v="214"/>
    <s v="Dépôt pièces"/>
    <s v="Dépôts pièces"/>
    <x v="0"/>
  </r>
  <r>
    <x v="1"/>
    <x v="2"/>
    <n v="6"/>
    <n v="142.19999999999999"/>
    <d v="2024-06-06T00:00:00"/>
    <m/>
    <s v="X"/>
    <m/>
    <n v="215"/>
    <s v="Dépôt pièces"/>
    <s v="Dépôts pièces"/>
    <x v="1"/>
  </r>
  <r>
    <x v="2"/>
    <x v="1"/>
    <n v="6"/>
    <n v="-4000"/>
    <d v="2024-06-06T00:00:00"/>
    <m/>
    <s v="X"/>
    <m/>
    <n v="217"/>
    <s v="Virement pour paiement Fédé"/>
    <s v="Virement livret CMSO"/>
    <x v="2"/>
  </r>
  <r>
    <x v="1"/>
    <x v="2"/>
    <n v="6"/>
    <n v="4000"/>
    <d v="2024-06-06T00:00:00"/>
    <m/>
    <s v="X"/>
    <m/>
    <n v="218"/>
    <s v="Virement pour paiement Fédé"/>
    <s v="Virement livret CMSO"/>
    <x v="1"/>
  </r>
  <r>
    <x v="1"/>
    <x v="1"/>
    <n v="6"/>
    <n v="130"/>
    <d v="2024-06-07T00:00:00"/>
    <m/>
    <s v="X"/>
    <m/>
    <n v="219"/>
    <s v="Part bénéficiaires"/>
    <s v="Contribution des bénéficiaires"/>
    <x v="0"/>
  </r>
  <r>
    <x v="1"/>
    <x v="1"/>
    <n v="6"/>
    <n v="33"/>
    <d v="2024-06-07T00:00:00"/>
    <m/>
    <s v="X"/>
    <m/>
    <n v="220"/>
    <s v="Vente boutique"/>
    <s v="Vente vestiaire occasion"/>
    <x v="0"/>
  </r>
  <r>
    <x v="1"/>
    <x v="1"/>
    <n v="6"/>
    <n v="90.5"/>
    <d v="2024-06-07T00:00:00"/>
    <m/>
    <s v="X"/>
    <m/>
    <n v="221"/>
    <s v="Vente boutique"/>
    <s v="Vente vestiaire neuf"/>
    <x v="0"/>
  </r>
  <r>
    <x v="1"/>
    <x v="1"/>
    <n v="6"/>
    <n v="82"/>
    <d v="2024-06-07T00:00:00"/>
    <m/>
    <s v="X"/>
    <m/>
    <n v="223"/>
    <s v="Vente boutique"/>
    <s v="Vente boutique"/>
    <x v="0"/>
  </r>
  <r>
    <x v="1"/>
    <x v="2"/>
    <n v="6"/>
    <n v="7"/>
    <d v="2024-06-07T00:00:00"/>
    <s v="BRC 1372"/>
    <s v="X"/>
    <m/>
    <n v="224"/>
    <s v="Chèque DORFIAC Jacky"/>
    <s v="Vente boutique"/>
    <x v="1"/>
  </r>
  <r>
    <x v="1"/>
    <x v="2"/>
    <n v="6"/>
    <n v="11"/>
    <d v="2024-06-07T00:00:00"/>
    <s v="BRC 1372"/>
    <s v="X"/>
    <m/>
    <n v="225"/>
    <s v="Chèque MICHELET Francois"/>
    <s v="Vente boutique"/>
    <x v="1"/>
  </r>
  <r>
    <x v="2"/>
    <x v="2"/>
    <n v="6"/>
    <n v="-8254"/>
    <d v="2024-06-10T00:00:00"/>
    <n v="2556174"/>
    <s v="X"/>
    <s v="2024-41"/>
    <n v="226"/>
    <s v="Cotisation Fédération"/>
    <s v="Cotisations Fédération"/>
    <x v="1"/>
  </r>
  <r>
    <x v="1"/>
    <x v="2"/>
    <n v="6"/>
    <n v="200"/>
    <d v="2024-06-10T00:00:00"/>
    <m/>
    <s v="X"/>
    <m/>
    <n v="240"/>
    <s v="SUBVENTION LA FAYE"/>
    <s v="Subvention collectivité locale"/>
    <x v="1"/>
  </r>
  <r>
    <x v="1"/>
    <x v="1"/>
    <n v="6"/>
    <n v="67"/>
    <d v="2024-06-12T00:00:00"/>
    <m/>
    <s v="X"/>
    <m/>
    <n v="228"/>
    <s v="Part bénéficiaires"/>
    <s v="Contribution des bénéficiaires"/>
    <x v="0"/>
  </r>
  <r>
    <x v="1"/>
    <x v="1"/>
    <n v="6"/>
    <n v="9.5"/>
    <d v="2024-06-12T00:00:00"/>
    <m/>
    <s v="X"/>
    <m/>
    <n v="229"/>
    <s v="Vente boutique"/>
    <s v="Vente vestiaire occasion"/>
    <x v="0"/>
  </r>
  <r>
    <x v="1"/>
    <x v="1"/>
    <n v="6"/>
    <n v="21"/>
    <d v="2024-06-12T00:00:00"/>
    <m/>
    <s v="X"/>
    <m/>
    <n v="230"/>
    <s v="Vente boutique"/>
    <s v="Vente vestiaire neuf"/>
    <x v="0"/>
  </r>
  <r>
    <x v="1"/>
    <x v="1"/>
    <n v="6"/>
    <n v="42"/>
    <d v="2024-06-12T00:00:00"/>
    <m/>
    <s v="X"/>
    <m/>
    <n v="231"/>
    <s v="Vente boutique"/>
    <s v="Vente boutique"/>
    <x v="0"/>
  </r>
  <r>
    <x v="1"/>
    <x v="2"/>
    <n v="6"/>
    <n v="15"/>
    <d v="2024-06-12T00:00:00"/>
    <s v="BRC 1372"/>
    <s v="X"/>
    <m/>
    <n v="232"/>
    <s v="Chèque BABEAU "/>
    <s v="Vente boutique"/>
    <x v="1"/>
  </r>
  <r>
    <x v="1"/>
    <x v="2"/>
    <n v="6"/>
    <n v="13"/>
    <d v="2024-06-12T00:00:00"/>
    <s v="BRC 1372"/>
    <s v="X"/>
    <m/>
    <n v="233"/>
    <s v="Chèque DANGLADE"/>
    <s v="Vente boutique"/>
    <x v="1"/>
  </r>
  <r>
    <x v="2"/>
    <x v="2"/>
    <n v="6"/>
    <n v="-647.86"/>
    <d v="2024-06-15T00:00:00"/>
    <n v="25556175"/>
    <s v="X"/>
    <s v="2024-43"/>
    <n v="241"/>
    <s v="Loyer juin"/>
    <s v="Loyer"/>
    <x v="1"/>
  </r>
  <r>
    <x v="2"/>
    <x v="2"/>
    <n v="6"/>
    <n v="-5.99"/>
    <d v="2024-06-16T00:00:00"/>
    <m/>
    <s v="X"/>
    <m/>
    <n v="236"/>
    <s v="Téléphone"/>
    <s v="Téléphone-affranchissement"/>
    <x v="1"/>
  </r>
  <r>
    <x v="2"/>
    <x v="2"/>
    <n v="6"/>
    <n v="-4.33"/>
    <d v="2024-06-16T00:00:00"/>
    <m/>
    <s v="X"/>
    <m/>
    <n v="237"/>
    <s v="Carte bancaire"/>
    <s v="Frais bancaires"/>
    <x v="1"/>
  </r>
  <r>
    <x v="1"/>
    <x v="2"/>
    <n v="6"/>
    <n v="100"/>
    <d v="2024-06-21T00:00:00"/>
    <s v="BRC 1372"/>
    <s v="X"/>
    <m/>
    <n v="242"/>
    <s v="Don PLASSARD"/>
    <s v="Dons des particuliers"/>
    <x v="1"/>
  </r>
  <r>
    <x v="1"/>
    <x v="1"/>
    <n v="6"/>
    <n v="49.5"/>
    <d v="2024-06-21T00:00:00"/>
    <m/>
    <s v="X"/>
    <m/>
    <n v="243"/>
    <s v="Part bénéficiaires"/>
    <s v="Contribution des bénéficiaires"/>
    <x v="0"/>
  </r>
  <r>
    <x v="1"/>
    <x v="1"/>
    <n v="6"/>
    <n v="18"/>
    <d v="2024-06-21T00:00:00"/>
    <m/>
    <s v="X"/>
    <m/>
    <n v="244"/>
    <s v="Vente boutique"/>
    <s v="Vente vestiaire occasion"/>
    <x v="0"/>
  </r>
  <r>
    <x v="1"/>
    <x v="1"/>
    <n v="6"/>
    <n v="63"/>
    <d v="2024-06-21T00:00:00"/>
    <m/>
    <s v="X"/>
    <m/>
    <n v="245"/>
    <s v="Vente boutique"/>
    <s v="Vente vestiaire neuf"/>
    <x v="0"/>
  </r>
  <r>
    <x v="1"/>
    <x v="1"/>
    <n v="6"/>
    <n v="37.6"/>
    <d v="2024-06-21T00:00:00"/>
    <m/>
    <s v="X"/>
    <m/>
    <n v="246"/>
    <s v="Vente boutique"/>
    <s v="Vente boutique"/>
    <x v="0"/>
  </r>
  <r>
    <x v="1"/>
    <x v="2"/>
    <n v="6"/>
    <n v="14"/>
    <d v="2024-06-21T00:00:00"/>
    <s v="BRC 1372"/>
    <s v="X"/>
    <m/>
    <n v="247"/>
    <s v="Chèque LEVY"/>
    <s v="Vente boutique"/>
    <x v="1"/>
  </r>
  <r>
    <x v="1"/>
    <x v="2"/>
    <n v="6"/>
    <n v="9"/>
    <d v="2024-06-21T00:00:00"/>
    <s v="BRC 1372"/>
    <s v="X"/>
    <m/>
    <n v="248"/>
    <s v="Chéque BABEAU"/>
    <s v="Vente boutique"/>
    <x v="1"/>
  </r>
  <r>
    <x v="1"/>
    <x v="2"/>
    <n v="6"/>
    <n v="159.6"/>
    <d v="2024-06-25T00:00:00"/>
    <m/>
    <s v="X"/>
    <m/>
    <n v="257"/>
    <s v="Remboursement étagères Fédé"/>
    <s v="Achats fonctionnement"/>
    <x v="1"/>
  </r>
  <r>
    <x v="1"/>
    <x v="1"/>
    <n v="6"/>
    <n v="51.5"/>
    <d v="2024-06-28T00:00:00"/>
    <m/>
    <s v="X"/>
    <m/>
    <n v="249"/>
    <s v="Part bénéficiaires"/>
    <s v="Contribution des bénéficiaires"/>
    <x v="0"/>
  </r>
  <r>
    <x v="1"/>
    <x v="1"/>
    <n v="6"/>
    <n v="7"/>
    <d v="2024-06-28T00:00:00"/>
    <m/>
    <s v="X"/>
    <m/>
    <n v="250"/>
    <s v="Vente boutique"/>
    <s v="Vente vestiaire occasion"/>
    <x v="0"/>
  </r>
  <r>
    <x v="1"/>
    <x v="1"/>
    <n v="6"/>
    <n v="61"/>
    <d v="2024-06-28T00:00:00"/>
    <m/>
    <s v="X"/>
    <m/>
    <n v="251"/>
    <s v="Vente boutique"/>
    <s v="Vente boutique"/>
    <x v="0"/>
  </r>
  <r>
    <x v="1"/>
    <x v="2"/>
    <n v="6"/>
    <n v="11"/>
    <d v="2024-06-28T00:00:00"/>
    <s v="BRC 1372"/>
    <s v="X"/>
    <m/>
    <n v="252"/>
    <s v="Chèque DANGLADE"/>
    <s v="Vente boutique"/>
    <x v="1"/>
  </r>
  <r>
    <x v="2"/>
    <x v="1"/>
    <n v="7"/>
    <n v="-850"/>
    <d v="2024-07-01T00:00:00"/>
    <m/>
    <s v="X"/>
    <m/>
    <n v="253"/>
    <s v="Dépôt billets"/>
    <s v="Dépôts billets"/>
    <x v="0"/>
  </r>
  <r>
    <x v="1"/>
    <x v="2"/>
    <n v="7"/>
    <n v="850"/>
    <d v="2024-07-01T00:00:00"/>
    <m/>
    <s v="X"/>
    <m/>
    <n v="254"/>
    <s v="Dépôt billets"/>
    <s v="Dépôts billets"/>
    <x v="1"/>
  </r>
  <r>
    <x v="2"/>
    <x v="1"/>
    <n v="7"/>
    <n v="-55.42"/>
    <d v="2024-07-01T00:00:00"/>
    <m/>
    <s v="X"/>
    <m/>
    <n v="255"/>
    <s v="Dépôt pièces"/>
    <s v="Dépôts pièces"/>
    <x v="0"/>
  </r>
  <r>
    <x v="1"/>
    <x v="2"/>
    <n v="7"/>
    <n v="55.42"/>
    <d v="2024-07-01T00:00:00"/>
    <m/>
    <s v="X"/>
    <m/>
    <n v="256"/>
    <s v="Dépôt pièces"/>
    <s v="Dépôts pièces"/>
    <x v="1"/>
  </r>
  <r>
    <x v="2"/>
    <x v="2"/>
    <n v="7"/>
    <n v="-1.49"/>
    <d v="2024-07-01T00:00:00"/>
    <m/>
    <s v="X"/>
    <m/>
    <n v="258"/>
    <s v="Régularisation écarts dépôts"/>
    <s v="Divers"/>
    <x v="1"/>
  </r>
  <r>
    <x v="2"/>
    <x v="2"/>
    <n v="7"/>
    <n v="-4.33"/>
    <d v="2024-07-01T00:00:00"/>
    <m/>
    <s v="X"/>
    <m/>
    <n v="259"/>
    <s v="Carte bancaire"/>
    <s v="Frais bancaires"/>
    <x v="1"/>
  </r>
  <r>
    <x v="2"/>
    <x v="2"/>
    <n v="7"/>
    <n v="-5.99"/>
    <d v="2024-07-01T00:00:00"/>
    <m/>
    <s v="X"/>
    <m/>
    <n v="260"/>
    <s v="Téléphone"/>
    <s v="Téléphone-affranchissement"/>
    <x v="1"/>
  </r>
  <r>
    <x v="1"/>
    <x v="1"/>
    <n v="7"/>
    <n v="40"/>
    <d v="2024-07-03T00:00:00"/>
    <m/>
    <s v="X"/>
    <m/>
    <n v="261"/>
    <s v="Part bénéficiaires"/>
    <s v="Contribution des bénéficiaires"/>
    <x v="0"/>
  </r>
  <r>
    <x v="1"/>
    <x v="1"/>
    <n v="7"/>
    <n v="20"/>
    <d v="2024-07-03T00:00:00"/>
    <m/>
    <s v="X"/>
    <m/>
    <n v="262"/>
    <s v="Vente boutique"/>
    <s v="Vente vestiaire occasion"/>
    <x v="0"/>
  </r>
  <r>
    <x v="1"/>
    <x v="1"/>
    <n v="7"/>
    <n v="82.5"/>
    <d v="2024-07-03T00:00:00"/>
    <m/>
    <s v="X"/>
    <m/>
    <n v="263"/>
    <s v="Vente boutique"/>
    <s v="Vente vestiaire neuf"/>
    <x v="0"/>
  </r>
  <r>
    <x v="1"/>
    <x v="1"/>
    <n v="7"/>
    <n v="47"/>
    <d v="2024-07-03T00:00:00"/>
    <m/>
    <s v="X"/>
    <m/>
    <n v="264"/>
    <s v="Vente boutique"/>
    <s v="Vente boutique"/>
    <x v="0"/>
  </r>
  <r>
    <x v="2"/>
    <x v="2"/>
    <n v="7"/>
    <n v="-100"/>
    <d v="2024-07-03T00:00:00"/>
    <n v="2464184"/>
    <s v="X"/>
    <s v="2024-45"/>
    <n v="277"/>
    <s v="AIDE FINANCIERE FIELD"/>
    <s v="Aide logement, énergie, eau"/>
    <x v="1"/>
  </r>
  <r>
    <x v="2"/>
    <x v="2"/>
    <n v="7"/>
    <n v="-142"/>
    <d v="2024-07-03T00:00:00"/>
    <n v="2464183"/>
    <s v="X"/>
    <s v="2024-46"/>
    <n v="278"/>
    <s v="AIDE FINANCIERE MELON DAVID"/>
    <s v="Aide logement, énergie, eau"/>
    <x v="1"/>
  </r>
  <r>
    <x v="2"/>
    <x v="2"/>
    <n v="7"/>
    <n v="-2.5499999999999998"/>
    <d v="2024-07-07T00:00:00"/>
    <m/>
    <s v="X"/>
    <m/>
    <n v="265"/>
    <s v="Consultation Internet"/>
    <s v="Frais bancaires"/>
    <x v="1"/>
  </r>
  <r>
    <x v="1"/>
    <x v="2"/>
    <n v="7"/>
    <n v="150"/>
    <d v="2024-07-08T00:00:00"/>
    <m/>
    <s v="X"/>
    <m/>
    <n v="274"/>
    <s v="SUBVENTION NANTEUIL"/>
    <s v="Subvention collectivité locale"/>
    <x v="1"/>
  </r>
  <r>
    <x v="1"/>
    <x v="1"/>
    <n v="7"/>
    <n v="46"/>
    <d v="2024-07-10T00:00:00"/>
    <m/>
    <s v="X"/>
    <m/>
    <n v="266"/>
    <s v="Part bénéficiaires"/>
    <s v="Contribution des bénéficiaires"/>
    <x v="0"/>
  </r>
  <r>
    <x v="1"/>
    <x v="1"/>
    <n v="7"/>
    <n v="26"/>
    <d v="2024-07-10T00:00:00"/>
    <m/>
    <s v="X"/>
    <m/>
    <n v="267"/>
    <s v="Vente boutique"/>
    <s v="Vente vestiaire occasion"/>
    <x v="0"/>
  </r>
  <r>
    <x v="1"/>
    <x v="1"/>
    <n v="7"/>
    <n v="55.5"/>
    <d v="2024-07-10T00:00:00"/>
    <m/>
    <s v="X"/>
    <m/>
    <n v="268"/>
    <s v="Vente boutique"/>
    <s v="Vente vestiaire neuf"/>
    <x v="0"/>
  </r>
  <r>
    <x v="1"/>
    <x v="1"/>
    <n v="7"/>
    <n v="51"/>
    <d v="2024-07-10T00:00:00"/>
    <m/>
    <s v="X"/>
    <m/>
    <n v="269"/>
    <s v="Vente boutique"/>
    <s v="Vente boutique"/>
    <x v="0"/>
  </r>
  <r>
    <x v="1"/>
    <x v="2"/>
    <n v="8"/>
    <n v="400"/>
    <d v="2024-08-02T00:00:00"/>
    <m/>
    <s v="X"/>
    <m/>
    <n v="275"/>
    <s v="SUBVENTION RUFFEC"/>
    <s v="Subvention collectivité locale"/>
    <x v="1"/>
  </r>
  <r>
    <x v="2"/>
    <x v="2"/>
    <n v="8"/>
    <n v="-641.39"/>
    <d v="2024-08-15T00:00:00"/>
    <n v="2464185"/>
    <s v="X"/>
    <s v="2024-44"/>
    <n v="276"/>
    <s v="Loyer juillet"/>
    <s v="Loyer"/>
    <x v="1"/>
  </r>
  <r>
    <x v="1"/>
    <x v="1"/>
    <n v="8"/>
    <n v="20.5"/>
    <d v="2024-08-16T00:00:00"/>
    <m/>
    <s v="X"/>
    <m/>
    <n v="270"/>
    <s v="Vente boutique"/>
    <s v="Vente vestiaire occasion"/>
    <x v="0"/>
  </r>
  <r>
    <x v="1"/>
    <x v="1"/>
    <n v="8"/>
    <n v="53"/>
    <d v="2024-08-16T00:00:00"/>
    <m/>
    <s v="X"/>
    <m/>
    <n v="271"/>
    <s v="Vente boutique"/>
    <s v="Vente vestiaire neuf"/>
    <x v="0"/>
  </r>
  <r>
    <x v="1"/>
    <x v="1"/>
    <n v="8"/>
    <n v="5"/>
    <d v="2024-08-16T00:00:00"/>
    <m/>
    <s v="X"/>
    <m/>
    <n v="272"/>
    <s v="Vente boutique"/>
    <s v="Vente boutique"/>
    <x v="0"/>
  </r>
  <r>
    <x v="1"/>
    <x v="2"/>
    <n v="8"/>
    <n v="11"/>
    <d v="2024-08-16T00:00:00"/>
    <s v="BRC 1373"/>
    <s v="X"/>
    <m/>
    <n v="273"/>
    <s v="CHEQUE DANGLADE"/>
    <s v="Vente boutique"/>
    <x v="1"/>
  </r>
  <r>
    <x v="2"/>
    <x v="2"/>
    <n v="8"/>
    <n v="-763.2"/>
    <d v="2024-08-23T00:00:00"/>
    <n v="2556176"/>
    <s v="X"/>
    <s v="2024-47"/>
    <n v="279"/>
    <s v="Loyer Aout"/>
    <s v="Loyer"/>
    <x v="1"/>
  </r>
  <r>
    <x v="2"/>
    <x v="2"/>
    <n v="8"/>
    <n v="-5.99"/>
    <d v="2024-08-19T00:00:00"/>
    <m/>
    <s v="X"/>
    <s v="2024-48"/>
    <n v="280"/>
    <s v="Téléphone"/>
    <s v="Téléphone-affranchissement"/>
    <x v="1"/>
  </r>
  <r>
    <x v="2"/>
    <x v="2"/>
    <n v="8"/>
    <n v="-4.33"/>
    <d v="2024-08-23T00:00:00"/>
    <m/>
    <s v="X"/>
    <s v="2024-48"/>
    <n v="281"/>
    <s v="Carte bancaire"/>
    <s v="Frais bancaires"/>
    <x v="1"/>
  </r>
  <r>
    <x v="2"/>
    <x v="2"/>
    <n v="8"/>
    <n v="-2.5499999999999998"/>
    <d v="2024-08-23T00:00:00"/>
    <m/>
    <s v="X"/>
    <s v="2024-48"/>
    <n v="282"/>
    <s v="Consultation Internet"/>
    <s v="Frais bancaires"/>
    <x v="1"/>
  </r>
  <r>
    <x v="1"/>
    <x v="1"/>
    <n v="8"/>
    <n v="78"/>
    <d v="2024-08-23T00:00:00"/>
    <m/>
    <s v="X"/>
    <m/>
    <n v="289"/>
    <s v="Part bénéficiaires"/>
    <s v="Contribution des bénéficiaires"/>
    <x v="0"/>
  </r>
  <r>
    <x v="1"/>
    <x v="1"/>
    <n v="8"/>
    <n v="21.5"/>
    <d v="2024-08-23T00:00:00"/>
    <m/>
    <s v="X"/>
    <m/>
    <n v="290"/>
    <s v="Vente boutique"/>
    <s v="Vente vestiaire occasion"/>
    <x v="0"/>
  </r>
  <r>
    <x v="1"/>
    <x v="1"/>
    <n v="8"/>
    <n v="44.5"/>
    <d v="2024-08-23T00:00:00"/>
    <m/>
    <s v="X"/>
    <m/>
    <n v="291"/>
    <s v="Vente boutique"/>
    <s v="Vente vestiaire neuf"/>
    <x v="0"/>
  </r>
  <r>
    <x v="1"/>
    <x v="1"/>
    <n v="8"/>
    <n v="48"/>
    <d v="2024-08-23T00:00:00"/>
    <m/>
    <s v="X"/>
    <m/>
    <n v="292"/>
    <s v="Vente boutique"/>
    <s v="Vente boutique"/>
    <x v="0"/>
  </r>
  <r>
    <x v="2"/>
    <x v="2"/>
    <n v="8"/>
    <n v="-100"/>
    <d v="2024-08-24T00:00:00"/>
    <n v="2464186"/>
    <s v="X"/>
    <s v="2024-49"/>
    <n v="283"/>
    <s v="AIDE FINANCIERE SACHI"/>
    <s v="Aide scolaire et cantine"/>
    <x v="1"/>
  </r>
  <r>
    <x v="2"/>
    <x v="2"/>
    <n v="8"/>
    <n v="-100"/>
    <d v="2024-08-27T00:00:00"/>
    <n v="2556177"/>
    <s v="X"/>
    <s v="2024-50"/>
    <n v="284"/>
    <s v="AIDE FINANCIERE RAPINAT"/>
    <s v="Aide logement, énergie, eau"/>
    <x v="1"/>
  </r>
  <r>
    <x v="1"/>
    <x v="1"/>
    <n v="8"/>
    <n v="87"/>
    <d v="2024-08-30T00:00:00"/>
    <m/>
    <s v="X"/>
    <m/>
    <n v="285"/>
    <s v="Part bénéficiaires"/>
    <s v="Contribution des bénéficiaires"/>
    <x v="0"/>
  </r>
  <r>
    <x v="1"/>
    <x v="1"/>
    <n v="8"/>
    <n v="31"/>
    <d v="2024-08-30T00:00:00"/>
    <m/>
    <s v="X"/>
    <m/>
    <n v="286"/>
    <s v="Vente boutique"/>
    <s v="Vente vestiaire occasion"/>
    <x v="0"/>
  </r>
  <r>
    <x v="1"/>
    <x v="1"/>
    <n v="8"/>
    <n v="67"/>
    <d v="2024-08-30T00:00:00"/>
    <m/>
    <s v="X"/>
    <m/>
    <n v="287"/>
    <s v="Vente boutique"/>
    <s v="Vente vestiaire neuf"/>
    <x v="0"/>
  </r>
  <r>
    <x v="1"/>
    <x v="1"/>
    <n v="8"/>
    <n v="70"/>
    <d v="2024-08-30T00:00:00"/>
    <m/>
    <s v="X"/>
    <m/>
    <n v="288"/>
    <s v="Vente boutique"/>
    <s v="Vente boutique"/>
    <x v="0"/>
  </r>
  <r>
    <x v="2"/>
    <x v="2"/>
    <n v="8"/>
    <n v="-100"/>
    <d v="2024-08-31T00:00:00"/>
    <n v="2556178"/>
    <s v="X"/>
    <s v="2024-51"/>
    <n v="293"/>
    <s v="AIDE FINANCIERE DENIS"/>
    <s v="Aide logement, énergie, eau"/>
    <x v="1"/>
  </r>
  <r>
    <x v="2"/>
    <x v="1"/>
    <n v="8"/>
    <n v="-93.5"/>
    <d v="2024-08-31T00:00:00"/>
    <m/>
    <s v="X"/>
    <m/>
    <n v="294"/>
    <s v="Dépôt pièces"/>
    <s v="Dépôts pièces"/>
    <x v="0"/>
  </r>
  <r>
    <x v="1"/>
    <x v="2"/>
    <n v="8"/>
    <n v="93.5"/>
    <d v="2024-08-31T00:00:00"/>
    <m/>
    <s v="X"/>
    <m/>
    <n v="295"/>
    <s v="Dépôt pièces"/>
    <s v="Dépôts pièces"/>
    <x v="1"/>
  </r>
  <r>
    <x v="2"/>
    <x v="1"/>
    <n v="8"/>
    <n v="-800"/>
    <d v="2024-08-31T00:00:00"/>
    <m/>
    <s v="X"/>
    <m/>
    <n v="296"/>
    <s v="Dépôt billets"/>
    <s v="Dépôts billets"/>
    <x v="0"/>
  </r>
  <r>
    <x v="1"/>
    <x v="2"/>
    <n v="8"/>
    <n v="800"/>
    <d v="2024-08-31T00:00:00"/>
    <m/>
    <s v="X"/>
    <m/>
    <n v="297"/>
    <s v="Dépôt billets"/>
    <s v="Dépôts billets"/>
    <x v="1"/>
  </r>
  <r>
    <x v="1"/>
    <x v="1"/>
    <n v="9"/>
    <n v="66"/>
    <d v="2024-09-06T00:00:00"/>
    <m/>
    <s v="X"/>
    <m/>
    <n v="298"/>
    <s v="Part bénéficiaires"/>
    <s v="Contribution des bénéficiaires"/>
    <x v="0"/>
  </r>
  <r>
    <x v="1"/>
    <x v="1"/>
    <n v="9"/>
    <n v="124"/>
    <d v="2024-09-06T00:00:00"/>
    <m/>
    <s v="X"/>
    <m/>
    <n v="299"/>
    <s v="Vente boutique"/>
    <s v="Vente vestiaire occasion"/>
    <x v="0"/>
  </r>
  <r>
    <x v="1"/>
    <x v="1"/>
    <n v="9"/>
    <n v="70"/>
    <d v="2024-09-06T00:00:00"/>
    <m/>
    <s v="X"/>
    <m/>
    <n v="300"/>
    <s v="Vente boutique"/>
    <s v="Vente vestiaire neuf"/>
    <x v="0"/>
  </r>
  <r>
    <x v="1"/>
    <x v="1"/>
    <n v="9"/>
    <n v="72"/>
    <d v="2024-09-06T00:00:00"/>
    <m/>
    <s v="X"/>
    <m/>
    <n v="301"/>
    <s v="Vente boutique"/>
    <s v="Vente boutique"/>
    <x v="0"/>
  </r>
  <r>
    <x v="1"/>
    <x v="2"/>
    <n v="9"/>
    <n v="80"/>
    <d v="2024-09-06T00:00:00"/>
    <m/>
    <s v="X"/>
    <m/>
    <n v="302"/>
    <s v="CHEQUE LEVY"/>
    <s v="Vente boutique"/>
    <x v="1"/>
  </r>
  <r>
    <x v="1"/>
    <x v="2"/>
    <n v="9"/>
    <n v="10"/>
    <d v="2024-09-06T00:00:00"/>
    <m/>
    <s v="X"/>
    <m/>
    <n v="303"/>
    <s v="CHEQUE SARDIN"/>
    <s v="Vente boutique"/>
    <x v="1"/>
  </r>
  <r>
    <x v="1"/>
    <x v="2"/>
    <n v="9"/>
    <n v="14"/>
    <d v="2024-09-06T00:00:00"/>
    <m/>
    <s v="X"/>
    <m/>
    <n v="304"/>
    <s v="CHEQUE RAGOT"/>
    <s v="Vente boutique"/>
    <x v="1"/>
  </r>
  <r>
    <x v="1"/>
    <x v="2"/>
    <n v="9"/>
    <n v="61.5"/>
    <d v="2024-09-06T00:00:00"/>
    <m/>
    <s v="X"/>
    <m/>
    <n v="305"/>
    <s v="CHEQUE PAPOT"/>
    <s v="Vente boutique"/>
    <x v="1"/>
  </r>
  <r>
    <x v="1"/>
    <x v="2"/>
    <n v="9"/>
    <n v="12"/>
    <d v="2024-09-06T00:00:00"/>
    <m/>
    <s v="X"/>
    <m/>
    <n v="306"/>
    <s v="CHEQUE DANGLADE"/>
    <s v="Vente boutique"/>
    <x v="1"/>
  </r>
  <r>
    <x v="1"/>
    <x v="1"/>
    <n v="9"/>
    <n v="40"/>
    <d v="2024-09-13T00:00:00"/>
    <m/>
    <s v="X"/>
    <m/>
    <n v="307"/>
    <s v="Part bénéficiaires"/>
    <s v="Contribution des bénéficiaires"/>
    <x v="0"/>
  </r>
  <r>
    <x v="1"/>
    <x v="1"/>
    <n v="9"/>
    <n v="50.5"/>
    <d v="2024-09-13T00:00:00"/>
    <m/>
    <s v="X"/>
    <m/>
    <n v="308"/>
    <s v="Vente boutique"/>
    <s v="Vente vestiaire occasion"/>
    <x v="0"/>
  </r>
  <r>
    <x v="1"/>
    <x v="1"/>
    <n v="9"/>
    <n v="61"/>
    <d v="2024-09-13T00:00:00"/>
    <m/>
    <s v="X"/>
    <m/>
    <n v="309"/>
    <s v="Vente boutique"/>
    <s v="Vente vestiaire neuf"/>
    <x v="0"/>
  </r>
  <r>
    <x v="1"/>
    <x v="1"/>
    <n v="9"/>
    <n v="58"/>
    <d v="2024-09-13T00:00:00"/>
    <m/>
    <s v="X"/>
    <m/>
    <n v="310"/>
    <s v="Vente boutique"/>
    <s v="Vente boutique"/>
    <x v="0"/>
  </r>
  <r>
    <x v="1"/>
    <x v="2"/>
    <n v="9"/>
    <n v="7.5"/>
    <d v="2024-09-13T00:00:00"/>
    <m/>
    <s v="X"/>
    <m/>
    <n v="311"/>
    <s v="CHEQUE RAMALLI"/>
    <s v="Vente boutique"/>
    <x v="1"/>
  </r>
  <r>
    <x v="1"/>
    <x v="2"/>
    <n v="9"/>
    <n v="12"/>
    <d v="2024-09-13T00:00:00"/>
    <m/>
    <s v="X"/>
    <m/>
    <n v="312"/>
    <s v="CHEQUE OLMOS"/>
    <s v="Vente boutique"/>
    <x v="1"/>
  </r>
  <r>
    <x v="1"/>
    <x v="2"/>
    <n v="9"/>
    <n v="35"/>
    <d v="2024-09-13T00:00:00"/>
    <m/>
    <s v="X"/>
    <m/>
    <n v="313"/>
    <s v="CHEQUE BROSSARD"/>
    <s v="Vente boutique"/>
    <x v="1"/>
  </r>
  <r>
    <x v="2"/>
    <x v="2"/>
    <n v="9"/>
    <n v="-664.41"/>
    <d v="2024-09-20T00:00:00"/>
    <n v="2556179"/>
    <s v="X"/>
    <s v="2024-52"/>
    <n v="314"/>
    <s v="LOYER SEPTEMBRE"/>
    <s v="Loyer"/>
    <x v="1"/>
  </r>
  <r>
    <x v="2"/>
    <x v="2"/>
    <n v="9"/>
    <n v="-150"/>
    <d v="2024-09-20T00:00:00"/>
    <n v="2556180"/>
    <s v="X"/>
    <s v="2024-53"/>
    <n v="315"/>
    <s v="AIDE FINANCIERE SERRA"/>
    <s v="Aides transport garage"/>
    <x v="1"/>
  </r>
  <r>
    <x v="1"/>
    <x v="1"/>
    <n v="9"/>
    <n v="45"/>
    <d v="2024-09-21T00:00:00"/>
    <m/>
    <s v="X"/>
    <m/>
    <n v="316"/>
    <s v="Part bénéficiaires"/>
    <s v="Contribution des bénéficiaires"/>
    <x v="0"/>
  </r>
  <r>
    <x v="1"/>
    <x v="1"/>
    <n v="9"/>
    <n v="52.5"/>
    <d v="2024-09-21T00:00:00"/>
    <m/>
    <s v="X"/>
    <m/>
    <n v="317"/>
    <s v="Vente boutique"/>
    <s v="Vente vestiaire occasion"/>
    <x v="0"/>
  </r>
  <r>
    <x v="1"/>
    <x v="1"/>
    <n v="9"/>
    <n v="11"/>
    <d v="2024-09-21T00:00:00"/>
    <m/>
    <s v="X"/>
    <m/>
    <n v="318"/>
    <s v="Vente boutique"/>
    <s v="Vente vestiaire neuf"/>
    <x v="0"/>
  </r>
  <r>
    <x v="1"/>
    <x v="1"/>
    <n v="9"/>
    <n v="38"/>
    <d v="2024-09-21T00:00:00"/>
    <m/>
    <s v="X"/>
    <m/>
    <n v="319"/>
    <s v="Vente boutique"/>
    <s v="Vente boutique"/>
    <x v="0"/>
  </r>
  <r>
    <x v="1"/>
    <x v="2"/>
    <n v="9"/>
    <n v="5"/>
    <d v="2024-09-21T00:00:00"/>
    <m/>
    <s v="X"/>
    <m/>
    <n v="320"/>
    <s v="CHEQUE DANGLADE"/>
    <s v="Vente boutique"/>
    <x v="1"/>
  </r>
  <r>
    <x v="1"/>
    <x v="1"/>
    <n v="9"/>
    <n v="111"/>
    <d v="2024-09-27T00:00:00"/>
    <m/>
    <s v="X"/>
    <m/>
    <n v="321"/>
    <s v="Part bénéficiaires"/>
    <s v="Contribution des bénéficiaires"/>
    <x v="0"/>
  </r>
  <r>
    <x v="1"/>
    <x v="1"/>
    <n v="9"/>
    <n v="79.5"/>
    <d v="2024-09-27T00:00:00"/>
    <m/>
    <s v="X"/>
    <m/>
    <n v="322"/>
    <s v="Vente boutique"/>
    <s v="Vente vestiaire occasion"/>
    <x v="0"/>
  </r>
  <r>
    <x v="1"/>
    <x v="1"/>
    <n v="9"/>
    <n v="28"/>
    <d v="2024-09-27T00:00:00"/>
    <m/>
    <s v="X"/>
    <m/>
    <n v="323"/>
    <s v="Vente boutique"/>
    <s v="Vente vestiaire neuf"/>
    <x v="0"/>
  </r>
  <r>
    <x v="1"/>
    <x v="1"/>
    <n v="9"/>
    <n v="89"/>
    <d v="2024-09-27T00:00:00"/>
    <m/>
    <s v="X"/>
    <m/>
    <n v="324"/>
    <s v="Vente boutique"/>
    <s v="Vente boutique"/>
    <x v="0"/>
  </r>
  <r>
    <x v="1"/>
    <x v="2"/>
    <n v="9"/>
    <n v="15.5"/>
    <d v="2024-09-27T00:00:00"/>
    <m/>
    <s v="X"/>
    <m/>
    <n v="325"/>
    <s v="CHEQUE BABEAU"/>
    <s v="Vente boutique"/>
    <x v="1"/>
  </r>
  <r>
    <x v="1"/>
    <x v="2"/>
    <n v="9"/>
    <n v="100"/>
    <d v="2024-09-03T00:00:00"/>
    <m/>
    <s v="X"/>
    <m/>
    <n v="327"/>
    <s v="SUBVENTION AIGRE"/>
    <s v="Subvention collectivité locale"/>
    <x v="1"/>
  </r>
  <r>
    <x v="2"/>
    <x v="2"/>
    <n v="10"/>
    <n v="-365.3"/>
    <d v="2024-10-01T00:00:00"/>
    <m/>
    <s v="X"/>
    <m/>
    <n v="328"/>
    <s v="REGULARISATION BANQUE"/>
    <s v="Divers"/>
    <x v="1"/>
  </r>
  <r>
    <x v="1"/>
    <x v="1"/>
    <n v="10"/>
    <n v="177.07"/>
    <d v="2024-10-01T00:00:00"/>
    <m/>
    <s v="X"/>
    <m/>
    <n v="329"/>
    <s v="REGULAQRISATION  CAISSE"/>
    <s v="Divers"/>
    <x v="0"/>
  </r>
  <r>
    <x v="1"/>
    <x v="1"/>
    <n v="10"/>
    <n v="47"/>
    <d v="2024-10-02T00:00:00"/>
    <m/>
    <s v="X"/>
    <m/>
    <n v="330"/>
    <s v="Part bénéficiaires"/>
    <s v="Contribution des bénéficiaires"/>
    <x v="0"/>
  </r>
  <r>
    <x v="1"/>
    <x v="1"/>
    <n v="10"/>
    <n v="15.5"/>
    <d v="2024-10-02T00:00:00"/>
    <m/>
    <s v="X"/>
    <m/>
    <n v="331"/>
    <s v="Vente boutique"/>
    <s v="Vente vestiaire occasion"/>
    <x v="0"/>
  </r>
  <r>
    <x v="1"/>
    <x v="1"/>
    <n v="10"/>
    <n v="18"/>
    <d v="2024-10-02T00:00:00"/>
    <m/>
    <s v="X"/>
    <m/>
    <n v="332"/>
    <s v="Vente boutique"/>
    <s v="Vente vestiaire neuf"/>
    <x v="0"/>
  </r>
  <r>
    <x v="1"/>
    <x v="1"/>
    <n v="10"/>
    <n v="11.5"/>
    <d v="2024-10-02T00:00:00"/>
    <m/>
    <s v="X"/>
    <m/>
    <n v="333"/>
    <s v="Vente boutique"/>
    <s v="Vente boutique"/>
    <x v="0"/>
  </r>
  <r>
    <x v="1"/>
    <x v="1"/>
    <n v="10"/>
    <n v="66.099999999999994"/>
    <d v="2024-10-02T00:00:00"/>
    <m/>
    <s v="X"/>
    <m/>
    <n v="334"/>
    <s v="DON COLLECTE ALIMENTAIRE"/>
    <s v="Dons des particuliers"/>
    <x v="0"/>
  </r>
  <r>
    <x v="1"/>
    <x v="1"/>
    <n v="10"/>
    <n v="88"/>
    <d v="2024-10-09T00:00:00"/>
    <m/>
    <s v="X"/>
    <m/>
    <n v="335"/>
    <s v="Part bénéficiaires"/>
    <s v="Contribution des bénéficiaires"/>
    <x v="0"/>
  </r>
  <r>
    <x v="1"/>
    <x v="1"/>
    <n v="10"/>
    <n v="50"/>
    <d v="2024-10-09T00:00:00"/>
    <m/>
    <s v="X"/>
    <m/>
    <n v="336"/>
    <s v="Vente boutique"/>
    <s v="Vente vestiaire occasion"/>
    <x v="0"/>
  </r>
  <r>
    <x v="1"/>
    <x v="1"/>
    <n v="10"/>
    <n v="13"/>
    <d v="2024-10-09T00:00:00"/>
    <m/>
    <s v="X"/>
    <m/>
    <n v="337"/>
    <s v="Vente boutique"/>
    <s v="Vente vestiaire neuf"/>
    <x v="0"/>
  </r>
  <r>
    <x v="1"/>
    <x v="1"/>
    <n v="10"/>
    <n v="58.5"/>
    <d v="2024-10-09T00:00:00"/>
    <m/>
    <s v="X"/>
    <m/>
    <n v="338"/>
    <s v="Vente boutique"/>
    <s v="Vente boutique"/>
    <x v="0"/>
  </r>
  <r>
    <x v="1"/>
    <x v="1"/>
    <n v="10"/>
    <n v="108"/>
    <d v="2024-10-21T00:00:00"/>
    <m/>
    <s v="X"/>
    <m/>
    <n v="339"/>
    <s v="Part bénéficiaires"/>
    <s v="Contribution des bénéficiaires"/>
    <x v="0"/>
  </r>
  <r>
    <x v="1"/>
    <x v="1"/>
    <n v="10"/>
    <n v="55.3"/>
    <d v="2024-10-21T00:00:00"/>
    <m/>
    <s v="X"/>
    <m/>
    <n v="340"/>
    <s v="Vente boutique"/>
    <s v="Vente vestiaire occasion"/>
    <x v="0"/>
  </r>
  <r>
    <x v="1"/>
    <x v="1"/>
    <n v="10"/>
    <n v="73"/>
    <d v="2024-10-21T00:00:00"/>
    <m/>
    <s v="X"/>
    <m/>
    <n v="341"/>
    <s v="Vente boutique"/>
    <s v="Vente boutique"/>
    <x v="0"/>
  </r>
  <r>
    <x v="2"/>
    <x v="3"/>
    <n v="9"/>
    <n v="-93"/>
    <d v="2024-09-25T00:00:00"/>
    <n v="2556181"/>
    <m/>
    <s v="2024-54"/>
    <n v="342"/>
    <s v="AIDE FINANCIERE ABRAHAM"/>
    <s v="Aides transport garage"/>
    <x v="1"/>
  </r>
  <r>
    <x v="2"/>
    <x v="2"/>
    <n v="10"/>
    <n v="-4.33"/>
    <d v="2024-10-02T00:00:00"/>
    <m/>
    <s v="X"/>
    <m/>
    <n v="343"/>
    <s v="CARTE BANCAIRE SEPT"/>
    <s v="Frais bancaires"/>
    <x v="1"/>
  </r>
  <r>
    <x v="2"/>
    <x v="2"/>
    <n v="10"/>
    <n v="-2.5499999999999998"/>
    <d v="2024-10-02T00:00:00"/>
    <m/>
    <s v="X"/>
    <m/>
    <n v="344"/>
    <s v="INTERNET SEPT"/>
    <s v="Frais bancaires"/>
    <x v="1"/>
  </r>
  <r>
    <x v="2"/>
    <x v="2"/>
    <n v="10"/>
    <n v="-5.99"/>
    <d v="2024-10-02T00:00:00"/>
    <m/>
    <s v="X"/>
    <m/>
    <n v="345"/>
    <s v="TELEPHONE SEPT"/>
    <s v="Téléphone-affranchissement"/>
    <x v="1"/>
  </r>
  <r>
    <x v="2"/>
    <x v="3"/>
    <n v="10"/>
    <n v="-4.33"/>
    <d v="2024-10-02T00:00:00"/>
    <m/>
    <m/>
    <m/>
    <n v="346"/>
    <s v="CARTE BANCAIRE OCTOBRE"/>
    <s v="Frais bancaires"/>
    <x v="1"/>
  </r>
  <r>
    <x v="2"/>
    <x v="3"/>
    <n v="10"/>
    <n v="-2.5499999999999998"/>
    <d v="2024-10-02T00:00:00"/>
    <m/>
    <m/>
    <m/>
    <n v="347"/>
    <s v="INTERNET OCTOBRE"/>
    <s v="Frais bancaires"/>
    <x v="1"/>
  </r>
  <r>
    <x v="2"/>
    <x v="3"/>
    <n v="10"/>
    <n v="-5.99"/>
    <d v="2024-10-02T00:00:00"/>
    <m/>
    <m/>
    <m/>
    <n v="348"/>
    <s v="TELEPHONE OCTOBRE"/>
    <s v="Téléphone-affranchissement"/>
    <x v="1"/>
  </r>
  <r>
    <x v="2"/>
    <x v="3"/>
    <n v="10"/>
    <n v="-648.49"/>
    <d v="2024-10-22T00:00:00"/>
    <n v="2556182"/>
    <m/>
    <s v="2024-55"/>
    <n v="349"/>
    <s v="LOYER OCTOBRE"/>
    <s v="Loyer"/>
    <x v="1"/>
  </r>
  <r>
    <x v="1"/>
    <x v="1"/>
    <n v="10"/>
    <n v="110"/>
    <d v="2024-10-22T00:00:00"/>
    <m/>
    <s v="X"/>
    <m/>
    <n v="350"/>
    <s v="JOURNEE JOV"/>
    <s v="Divers"/>
    <x v="0"/>
  </r>
  <r>
    <x v="1"/>
    <x v="3"/>
    <n v="10"/>
    <n v="27"/>
    <d v="2024-10-22T00:00:00"/>
    <m/>
    <m/>
    <m/>
    <n v="351"/>
    <s v="CHEQUE VIGNER"/>
    <s v="Vente boutique"/>
    <x v="1"/>
  </r>
  <r>
    <x v="1"/>
    <x v="3"/>
    <n v="10"/>
    <n v="6.5"/>
    <d v="2024-10-22T00:00:00"/>
    <m/>
    <m/>
    <m/>
    <n v="352"/>
    <s v="CHEQUE RAMALLI"/>
    <s v="Vente boutique"/>
    <x v="1"/>
  </r>
  <r>
    <x v="1"/>
    <x v="3"/>
    <n v="10"/>
    <n v="20"/>
    <d v="2024-10-22T00:00:00"/>
    <m/>
    <m/>
    <m/>
    <n v="353"/>
    <s v="CHEQUE DANGLADE"/>
    <s v="Vente boutique"/>
    <x v="1"/>
  </r>
  <r>
    <x v="1"/>
    <x v="3"/>
    <n v="10"/>
    <n v="10"/>
    <d v="2024-10-22T00:00:00"/>
    <m/>
    <m/>
    <m/>
    <n v="354"/>
    <s v="CHEQUE DANGLADE"/>
    <s v="Vente boutique"/>
    <x v="1"/>
  </r>
  <r>
    <x v="1"/>
    <x v="3"/>
    <n v="10"/>
    <n v="21"/>
    <d v="2024-10-22T00:00:00"/>
    <m/>
    <m/>
    <m/>
    <n v="355"/>
    <s v="CHEQUE GIRARD"/>
    <s v="Vente boutique"/>
    <x v="1"/>
  </r>
  <r>
    <x v="2"/>
    <x v="1"/>
    <n v="10"/>
    <n v="-885"/>
    <d v="2024-10-01T00:00:00"/>
    <m/>
    <s v="X"/>
    <m/>
    <n v="356"/>
    <s v="Dépôt billets"/>
    <s v="Dépôts billets"/>
    <x v="0"/>
  </r>
  <r>
    <x v="1"/>
    <x v="2"/>
    <n v="10"/>
    <n v="885"/>
    <d v="2024-10-01T00:00:00"/>
    <m/>
    <s v="X"/>
    <m/>
    <n v="357"/>
    <s v="Dépôt billets"/>
    <s v="Dépôts billets"/>
    <x v="1"/>
  </r>
  <r>
    <x v="2"/>
    <x v="1"/>
    <n v="10"/>
    <n v="-110.5"/>
    <d v="2024-10-01T00:00:00"/>
    <m/>
    <s v="X"/>
    <m/>
    <n v="358"/>
    <s v="Dépôt pièces"/>
    <s v="Dépôts pièces"/>
    <x v="0"/>
  </r>
  <r>
    <x v="1"/>
    <x v="2"/>
    <n v="10"/>
    <n v="110.5"/>
    <d v="2024-10-01T00:00:00"/>
    <m/>
    <s v="X"/>
    <m/>
    <n v="359"/>
    <s v="Dépôt pièces"/>
    <s v="Dépôts pièces"/>
    <x v="1"/>
  </r>
  <r>
    <x v="1"/>
    <x v="3"/>
    <n v="10"/>
    <n v="80"/>
    <d v="2024-10-19T00:00:00"/>
    <m/>
    <m/>
    <m/>
    <n v="360"/>
    <s v="DON MOUTON CLAUDINE"/>
    <s v="Dons des particuliers"/>
    <x v="1"/>
  </r>
  <r>
    <x v="1"/>
    <x v="2"/>
    <n v="9"/>
    <n v="100"/>
    <d v="2024-09-11T00:00:00"/>
    <m/>
    <s v="X"/>
    <m/>
    <n v="361"/>
    <s v="DON COMMUNE BARRO"/>
    <s v="Subvention collectivité locale"/>
    <x v="1"/>
  </r>
  <r>
    <x v="2"/>
    <x v="3"/>
    <n v="10"/>
    <n v="-27.35"/>
    <d v="2024-10-25T00:00:00"/>
    <m/>
    <m/>
    <s v="2024-56"/>
    <n v="362"/>
    <s v="SERRURE LOCAL  MICHELLE"/>
    <s v="Achats fonctionnement"/>
    <x v="1"/>
  </r>
  <r>
    <x v="1"/>
    <x v="1"/>
    <n v="10"/>
    <n v="53.5"/>
    <d v="2024-10-26T00:00:00"/>
    <m/>
    <s v="X"/>
    <m/>
    <n v="363"/>
    <s v="Part bénéficiaires"/>
    <s v="Contribution des bénéficiaires"/>
    <x v="0"/>
  </r>
  <r>
    <x v="1"/>
    <x v="1"/>
    <n v="10"/>
    <n v="36.5"/>
    <d v="2024-10-26T00:00:00"/>
    <m/>
    <s v="X"/>
    <m/>
    <n v="364"/>
    <s v="Vente boutique"/>
    <s v="Vente vestiaire occasion"/>
    <x v="0"/>
  </r>
  <r>
    <x v="1"/>
    <x v="1"/>
    <n v="10"/>
    <n v="26.5"/>
    <d v="2024-10-26T00:00:00"/>
    <m/>
    <s v="X"/>
    <m/>
    <n v="365"/>
    <s v="Vente boutique"/>
    <s v="Vente vestiaire neuf"/>
    <x v="0"/>
  </r>
  <r>
    <x v="1"/>
    <x v="1"/>
    <n v="10"/>
    <n v="23.4"/>
    <d v="2024-10-26T00:00:00"/>
    <m/>
    <s v="X"/>
    <m/>
    <n v="366"/>
    <s v="Vente boutique"/>
    <s v="Vente boutique"/>
    <x v="0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  <r>
    <x v="3"/>
    <x v="1"/>
    <s v=""/>
    <m/>
    <m/>
    <m/>
    <m/>
    <m/>
    <m/>
    <m/>
    <m/>
    <x v="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">
  <r>
    <x v="0"/>
    <x v="0"/>
    <x v="0"/>
    <n v="60"/>
    <x v="0"/>
    <m/>
    <m/>
    <m/>
    <m/>
    <x v="0"/>
    <x v="0"/>
    <x v="0"/>
  </r>
  <r>
    <x v="0"/>
    <x v="0"/>
    <x v="0"/>
    <n v="11358.04"/>
    <x v="0"/>
    <m/>
    <n v="0"/>
    <m/>
    <m/>
    <x v="0"/>
    <x v="0"/>
    <x v="1"/>
  </r>
  <r>
    <x v="0"/>
    <x v="0"/>
    <x v="0"/>
    <n v="20857.75"/>
    <x v="0"/>
    <m/>
    <m/>
    <m/>
    <m/>
    <x v="0"/>
    <x v="0"/>
    <x v="2"/>
  </r>
  <r>
    <x v="1"/>
    <x v="1"/>
    <x v="0"/>
    <n v="51"/>
    <x v="1"/>
    <m/>
    <s v="X"/>
    <m/>
    <n v="1"/>
    <x v="1"/>
    <x v="1"/>
    <x v="0"/>
  </r>
  <r>
    <x v="1"/>
    <x v="1"/>
    <x v="0"/>
    <n v="51"/>
    <x v="1"/>
    <m/>
    <s v="X"/>
    <m/>
    <n v="2"/>
    <x v="2"/>
    <x v="2"/>
    <x v="0"/>
  </r>
  <r>
    <x v="1"/>
    <x v="1"/>
    <x v="0"/>
    <n v="68.5"/>
    <x v="2"/>
    <m/>
    <s v="X"/>
    <m/>
    <n v="3"/>
    <x v="2"/>
    <x v="2"/>
    <x v="0"/>
  </r>
  <r>
    <x v="1"/>
    <x v="2"/>
    <x v="0"/>
    <n v="70"/>
    <x v="3"/>
    <m/>
    <s v="X"/>
    <m/>
    <n v="4"/>
    <x v="3"/>
    <x v="3"/>
    <x v="1"/>
  </r>
  <r>
    <x v="1"/>
    <x v="1"/>
    <x v="0"/>
    <n v="105"/>
    <x v="4"/>
    <m/>
    <s v="X"/>
    <m/>
    <n v="5"/>
    <x v="1"/>
    <x v="1"/>
    <x v="0"/>
  </r>
  <r>
    <x v="1"/>
    <x v="1"/>
    <x v="0"/>
    <n v="53"/>
    <x v="4"/>
    <m/>
    <s v="X"/>
    <m/>
    <n v="6"/>
    <x v="2"/>
    <x v="2"/>
    <x v="0"/>
  </r>
  <r>
    <x v="1"/>
    <x v="1"/>
    <x v="0"/>
    <n v="52"/>
    <x v="5"/>
    <m/>
    <s v="X"/>
    <m/>
    <n v="8"/>
    <x v="2"/>
    <x v="2"/>
    <x v="0"/>
  </r>
  <r>
    <x v="1"/>
    <x v="1"/>
    <x v="0"/>
    <n v="75.5"/>
    <x v="6"/>
    <m/>
    <s v="X"/>
    <m/>
    <n v="9"/>
    <x v="1"/>
    <x v="1"/>
    <x v="0"/>
  </r>
  <r>
    <x v="1"/>
    <x v="1"/>
    <x v="0"/>
    <n v="50.5"/>
    <x v="6"/>
    <m/>
    <s v="X"/>
    <m/>
    <n v="10"/>
    <x v="2"/>
    <x v="2"/>
    <x v="0"/>
  </r>
  <r>
    <x v="2"/>
    <x v="2"/>
    <x v="0"/>
    <n v="-100"/>
    <x v="7"/>
    <n v="2464174"/>
    <s v="X"/>
    <s v="2024-02"/>
    <n v="11"/>
    <x v="4"/>
    <x v="4"/>
    <x v="1"/>
  </r>
  <r>
    <x v="2"/>
    <x v="2"/>
    <x v="0"/>
    <n v="-100"/>
    <x v="7"/>
    <n v="2164172"/>
    <s v="X"/>
    <s v="2024-03"/>
    <n v="12"/>
    <x v="5"/>
    <x v="5"/>
    <x v="1"/>
  </r>
  <r>
    <x v="2"/>
    <x v="2"/>
    <x v="0"/>
    <n v="-150"/>
    <x v="7"/>
    <n v="2556160"/>
    <s v="X"/>
    <s v="2024-01"/>
    <n v="13"/>
    <x v="6"/>
    <x v="4"/>
    <x v="1"/>
  </r>
  <r>
    <x v="2"/>
    <x v="2"/>
    <x v="0"/>
    <n v="-746.23"/>
    <x v="7"/>
    <n v="2556161"/>
    <s v="X"/>
    <s v="2024-04"/>
    <n v="14"/>
    <x v="7"/>
    <x v="6"/>
    <x v="1"/>
  </r>
  <r>
    <x v="1"/>
    <x v="1"/>
    <x v="0"/>
    <n v="100.5"/>
    <x v="8"/>
    <m/>
    <s v="X"/>
    <m/>
    <n v="15"/>
    <x v="2"/>
    <x v="2"/>
    <x v="0"/>
  </r>
  <r>
    <x v="2"/>
    <x v="2"/>
    <x v="0"/>
    <n v="-8000"/>
    <x v="9"/>
    <m/>
    <s v="X"/>
    <m/>
    <n v="16"/>
    <x v="8"/>
    <x v="7"/>
    <x v="1"/>
  </r>
  <r>
    <x v="1"/>
    <x v="1"/>
    <x v="0"/>
    <n v="8000"/>
    <x v="9"/>
    <m/>
    <s v="X"/>
    <m/>
    <n v="17"/>
    <x v="8"/>
    <x v="7"/>
    <x v="2"/>
  </r>
  <r>
    <x v="2"/>
    <x v="2"/>
    <x v="0"/>
    <n v="-5.99"/>
    <x v="10"/>
    <m/>
    <s v="X"/>
    <m/>
    <n v="18"/>
    <x v="9"/>
    <x v="8"/>
    <x v="1"/>
  </r>
  <r>
    <x v="1"/>
    <x v="1"/>
    <x v="0"/>
    <n v="91.5"/>
    <x v="11"/>
    <m/>
    <s v="X"/>
    <m/>
    <n v="19"/>
    <x v="1"/>
    <x v="1"/>
    <x v="0"/>
  </r>
  <r>
    <x v="1"/>
    <x v="1"/>
    <x v="0"/>
    <n v="131.5"/>
    <x v="11"/>
    <m/>
    <s v="X"/>
    <m/>
    <n v="20"/>
    <x v="2"/>
    <x v="2"/>
    <x v="0"/>
  </r>
  <r>
    <x v="2"/>
    <x v="2"/>
    <x v="0"/>
    <n v="-100"/>
    <x v="12"/>
    <n v="2164175"/>
    <s v="X"/>
    <s v="2024-05"/>
    <n v="21"/>
    <x v="10"/>
    <x v="5"/>
    <x v="1"/>
  </r>
  <r>
    <x v="2"/>
    <x v="1"/>
    <x v="0"/>
    <n v="-930"/>
    <x v="13"/>
    <m/>
    <s v="X"/>
    <m/>
    <n v="22"/>
    <x v="11"/>
    <x v="9"/>
    <x v="0"/>
  </r>
  <r>
    <x v="1"/>
    <x v="2"/>
    <x v="0"/>
    <n v="930"/>
    <x v="13"/>
    <m/>
    <s v="X"/>
    <m/>
    <n v="23"/>
    <x v="11"/>
    <x v="9"/>
    <x v="1"/>
  </r>
  <r>
    <x v="2"/>
    <x v="1"/>
    <x v="0"/>
    <n v="-106.8"/>
    <x v="13"/>
    <m/>
    <s v="X"/>
    <m/>
    <n v="24"/>
    <x v="12"/>
    <x v="10"/>
    <x v="0"/>
  </r>
  <r>
    <x v="1"/>
    <x v="2"/>
    <x v="0"/>
    <n v="106.8"/>
    <x v="13"/>
    <m/>
    <s v="X"/>
    <m/>
    <n v="25"/>
    <x v="12"/>
    <x v="10"/>
    <x v="1"/>
  </r>
  <r>
    <x v="1"/>
    <x v="1"/>
    <x v="0"/>
    <n v="72.5"/>
    <x v="13"/>
    <m/>
    <s v="X"/>
    <m/>
    <n v="26"/>
    <x v="1"/>
    <x v="1"/>
    <x v="0"/>
  </r>
  <r>
    <x v="1"/>
    <x v="1"/>
    <x v="0"/>
    <n v="134.5"/>
    <x v="13"/>
    <m/>
    <s v="X"/>
    <m/>
    <n v="27"/>
    <x v="2"/>
    <x v="2"/>
    <x v="0"/>
  </r>
  <r>
    <x v="1"/>
    <x v="2"/>
    <x v="0"/>
    <n v="22"/>
    <x v="13"/>
    <m/>
    <s v="X"/>
    <m/>
    <n v="28"/>
    <x v="13"/>
    <x v="2"/>
    <x v="1"/>
  </r>
  <r>
    <x v="1"/>
    <x v="2"/>
    <x v="0"/>
    <n v="9"/>
    <x v="13"/>
    <m/>
    <s v="X"/>
    <m/>
    <n v="29"/>
    <x v="13"/>
    <x v="2"/>
    <x v="1"/>
  </r>
  <r>
    <x v="2"/>
    <x v="2"/>
    <x v="1"/>
    <n v="-4.33"/>
    <x v="14"/>
    <m/>
    <s v="X"/>
    <m/>
    <n v="30"/>
    <x v="14"/>
    <x v="11"/>
    <x v="1"/>
  </r>
  <r>
    <x v="1"/>
    <x v="1"/>
    <x v="1"/>
    <n v="82.5"/>
    <x v="15"/>
    <m/>
    <s v="X"/>
    <m/>
    <n v="31"/>
    <x v="2"/>
    <x v="2"/>
    <x v="0"/>
  </r>
  <r>
    <x v="1"/>
    <x v="1"/>
    <x v="1"/>
    <n v="102"/>
    <x v="16"/>
    <m/>
    <s v="X"/>
    <m/>
    <n v="32"/>
    <x v="1"/>
    <x v="1"/>
    <x v="0"/>
  </r>
  <r>
    <x v="1"/>
    <x v="1"/>
    <x v="1"/>
    <n v="143.5"/>
    <x v="16"/>
    <m/>
    <s v="X"/>
    <m/>
    <n v="33"/>
    <x v="2"/>
    <x v="2"/>
    <x v="0"/>
  </r>
  <r>
    <x v="1"/>
    <x v="1"/>
    <x v="1"/>
    <n v="48"/>
    <x v="17"/>
    <m/>
    <s v="X"/>
    <m/>
    <n v="34"/>
    <x v="2"/>
    <x v="2"/>
    <x v="0"/>
  </r>
  <r>
    <x v="2"/>
    <x v="2"/>
    <x v="1"/>
    <n v="-17.54"/>
    <x v="18"/>
    <s v="CB"/>
    <s v="X"/>
    <m/>
    <n v="35"/>
    <x v="15"/>
    <x v="12"/>
    <x v="1"/>
  </r>
  <r>
    <x v="1"/>
    <x v="1"/>
    <x v="1"/>
    <n v="79.5"/>
    <x v="19"/>
    <m/>
    <s v="X"/>
    <m/>
    <n v="36"/>
    <x v="1"/>
    <x v="1"/>
    <x v="0"/>
  </r>
  <r>
    <x v="1"/>
    <x v="1"/>
    <x v="1"/>
    <n v="265"/>
    <x v="19"/>
    <m/>
    <s v="X"/>
    <m/>
    <n v="37"/>
    <x v="2"/>
    <x v="2"/>
    <x v="0"/>
  </r>
  <r>
    <x v="2"/>
    <x v="2"/>
    <x v="1"/>
    <n v="-80"/>
    <x v="20"/>
    <n v="2556162"/>
    <s v="X"/>
    <s v="2024-06"/>
    <n v="38"/>
    <x v="16"/>
    <x v="5"/>
    <x v="1"/>
  </r>
  <r>
    <x v="1"/>
    <x v="1"/>
    <x v="1"/>
    <n v="153.5"/>
    <x v="20"/>
    <m/>
    <s v="X"/>
    <m/>
    <n v="39"/>
    <x v="2"/>
    <x v="2"/>
    <x v="0"/>
  </r>
  <r>
    <x v="2"/>
    <x v="2"/>
    <x v="1"/>
    <n v="-5.99"/>
    <x v="21"/>
    <m/>
    <s v="X"/>
    <s v="2024-31"/>
    <n v="40"/>
    <x v="9"/>
    <x v="8"/>
    <x v="1"/>
  </r>
  <r>
    <x v="2"/>
    <x v="2"/>
    <x v="1"/>
    <n v="-100"/>
    <x v="22"/>
    <n v="2464176"/>
    <s v="X"/>
    <s v="2024-07"/>
    <n v="41"/>
    <x v="17"/>
    <x v="13"/>
    <x v="1"/>
  </r>
  <r>
    <x v="2"/>
    <x v="2"/>
    <x v="1"/>
    <n v="-732.66"/>
    <x v="22"/>
    <n v="2556163"/>
    <s v="X"/>
    <s v="2024-09"/>
    <n v="42"/>
    <x v="18"/>
    <x v="6"/>
    <x v="1"/>
  </r>
  <r>
    <x v="2"/>
    <x v="2"/>
    <x v="1"/>
    <n v="-146.81"/>
    <x v="23"/>
    <n v="2556167"/>
    <s v="X"/>
    <s v="2024-16"/>
    <n v="43"/>
    <x v="15"/>
    <x v="14"/>
    <x v="1"/>
  </r>
  <r>
    <x v="1"/>
    <x v="1"/>
    <x v="1"/>
    <n v="71.5"/>
    <x v="23"/>
    <m/>
    <s v="X"/>
    <m/>
    <n v="44"/>
    <x v="1"/>
    <x v="1"/>
    <x v="0"/>
  </r>
  <r>
    <x v="1"/>
    <x v="1"/>
    <x v="1"/>
    <n v="50.5"/>
    <x v="23"/>
    <m/>
    <s v="X"/>
    <m/>
    <n v="45"/>
    <x v="2"/>
    <x v="2"/>
    <x v="0"/>
  </r>
  <r>
    <x v="2"/>
    <x v="1"/>
    <x v="1"/>
    <n v="-950"/>
    <x v="24"/>
    <m/>
    <s v="X"/>
    <m/>
    <n v="47"/>
    <x v="11"/>
    <x v="9"/>
    <x v="0"/>
  </r>
  <r>
    <x v="1"/>
    <x v="2"/>
    <x v="1"/>
    <n v="950"/>
    <x v="24"/>
    <m/>
    <s v="X"/>
    <m/>
    <n v="48"/>
    <x v="11"/>
    <x v="9"/>
    <x v="1"/>
  </r>
  <r>
    <x v="2"/>
    <x v="1"/>
    <x v="1"/>
    <n v="-187.26"/>
    <x v="24"/>
    <m/>
    <s v="X"/>
    <m/>
    <n v="49"/>
    <x v="12"/>
    <x v="10"/>
    <x v="0"/>
  </r>
  <r>
    <x v="1"/>
    <x v="2"/>
    <x v="1"/>
    <n v="187.26"/>
    <x v="24"/>
    <m/>
    <s v="X"/>
    <m/>
    <n v="50"/>
    <x v="12"/>
    <x v="10"/>
    <x v="1"/>
  </r>
  <r>
    <x v="1"/>
    <x v="1"/>
    <x v="1"/>
    <n v="950"/>
    <x v="24"/>
    <m/>
    <s v="X"/>
    <m/>
    <n v="51"/>
    <x v="19"/>
    <x v="15"/>
    <x v="0"/>
  </r>
  <r>
    <x v="1"/>
    <x v="1"/>
    <x v="1"/>
    <n v="187.26"/>
    <x v="24"/>
    <m/>
    <s v="X"/>
    <m/>
    <n v="52"/>
    <x v="19"/>
    <x v="15"/>
    <x v="0"/>
  </r>
  <r>
    <x v="1"/>
    <x v="2"/>
    <x v="1"/>
    <n v="20"/>
    <x v="24"/>
    <m/>
    <s v="X"/>
    <m/>
    <n v="53"/>
    <x v="20"/>
    <x v="15"/>
    <x v="1"/>
  </r>
  <r>
    <x v="1"/>
    <x v="2"/>
    <x v="1"/>
    <n v="20"/>
    <x v="24"/>
    <m/>
    <s v="X"/>
    <m/>
    <n v="54"/>
    <x v="20"/>
    <x v="15"/>
    <x v="1"/>
  </r>
  <r>
    <x v="1"/>
    <x v="2"/>
    <x v="1"/>
    <n v="20"/>
    <x v="24"/>
    <m/>
    <s v="X"/>
    <m/>
    <n v="55"/>
    <x v="20"/>
    <x v="15"/>
    <x v="1"/>
  </r>
  <r>
    <x v="1"/>
    <x v="2"/>
    <x v="1"/>
    <n v="20"/>
    <x v="24"/>
    <m/>
    <s v="X"/>
    <m/>
    <n v="56"/>
    <x v="20"/>
    <x v="15"/>
    <x v="1"/>
  </r>
  <r>
    <x v="1"/>
    <x v="2"/>
    <x v="1"/>
    <n v="20"/>
    <x v="24"/>
    <m/>
    <s v="X"/>
    <m/>
    <n v="57"/>
    <x v="20"/>
    <x v="15"/>
    <x v="1"/>
  </r>
  <r>
    <x v="1"/>
    <x v="2"/>
    <x v="1"/>
    <n v="20"/>
    <x v="24"/>
    <m/>
    <s v="X"/>
    <m/>
    <n v="58"/>
    <x v="20"/>
    <x v="15"/>
    <x v="1"/>
  </r>
  <r>
    <x v="1"/>
    <x v="2"/>
    <x v="1"/>
    <n v="10"/>
    <x v="24"/>
    <m/>
    <s v="X"/>
    <m/>
    <n v="59"/>
    <x v="20"/>
    <x v="15"/>
    <x v="1"/>
  </r>
  <r>
    <x v="1"/>
    <x v="2"/>
    <x v="1"/>
    <n v="16"/>
    <x v="24"/>
    <m/>
    <s v="X"/>
    <m/>
    <n v="60"/>
    <x v="20"/>
    <x v="15"/>
    <x v="1"/>
  </r>
  <r>
    <x v="1"/>
    <x v="1"/>
    <x v="1"/>
    <n v="35.5"/>
    <x v="25"/>
    <m/>
    <s v="X"/>
    <m/>
    <n v="61"/>
    <x v="2"/>
    <x v="2"/>
    <x v="0"/>
  </r>
  <r>
    <x v="1"/>
    <x v="2"/>
    <x v="1"/>
    <n v="20"/>
    <x v="26"/>
    <m/>
    <s v="X"/>
    <m/>
    <n v="62"/>
    <x v="20"/>
    <x v="15"/>
    <x v="1"/>
  </r>
  <r>
    <x v="1"/>
    <x v="1"/>
    <x v="1"/>
    <n v="36.5"/>
    <x v="27"/>
    <m/>
    <s v="X"/>
    <m/>
    <n v="63"/>
    <x v="1"/>
    <x v="1"/>
    <x v="0"/>
  </r>
  <r>
    <x v="1"/>
    <x v="1"/>
    <x v="1"/>
    <n v="60"/>
    <x v="27"/>
    <m/>
    <s v="X"/>
    <m/>
    <n v="64"/>
    <x v="2"/>
    <x v="2"/>
    <x v="0"/>
  </r>
  <r>
    <x v="2"/>
    <x v="1"/>
    <x v="1"/>
    <n v="-1110"/>
    <x v="28"/>
    <m/>
    <s v="X"/>
    <m/>
    <n v="65"/>
    <x v="11"/>
    <x v="9"/>
    <x v="0"/>
  </r>
  <r>
    <x v="1"/>
    <x v="2"/>
    <x v="1"/>
    <n v="950"/>
    <x v="28"/>
    <m/>
    <s v="X"/>
    <m/>
    <n v="66"/>
    <x v="11"/>
    <x v="9"/>
    <x v="1"/>
  </r>
  <r>
    <x v="2"/>
    <x v="1"/>
    <x v="1"/>
    <n v="-13"/>
    <x v="28"/>
    <m/>
    <s v="X"/>
    <m/>
    <n v="67"/>
    <x v="12"/>
    <x v="10"/>
    <x v="0"/>
  </r>
  <r>
    <x v="1"/>
    <x v="2"/>
    <x v="1"/>
    <n v="13"/>
    <x v="28"/>
    <m/>
    <s v="X"/>
    <m/>
    <n v="68"/>
    <x v="12"/>
    <x v="10"/>
    <x v="1"/>
  </r>
  <r>
    <x v="1"/>
    <x v="1"/>
    <x v="2"/>
    <n v="110"/>
    <x v="29"/>
    <m/>
    <s v="X"/>
    <m/>
    <n v="69"/>
    <x v="2"/>
    <x v="2"/>
    <x v="0"/>
  </r>
  <r>
    <x v="2"/>
    <x v="2"/>
    <x v="2"/>
    <n v="-4.33"/>
    <x v="29"/>
    <m/>
    <s v="X"/>
    <s v="2024-33"/>
    <n v="70"/>
    <x v="14"/>
    <x v="11"/>
    <x v="1"/>
  </r>
  <r>
    <x v="1"/>
    <x v="1"/>
    <x v="2"/>
    <n v="108"/>
    <x v="30"/>
    <m/>
    <s v="X"/>
    <m/>
    <n v="71"/>
    <x v="1"/>
    <x v="1"/>
    <x v="0"/>
  </r>
  <r>
    <x v="1"/>
    <x v="1"/>
    <x v="2"/>
    <n v="175.5"/>
    <x v="30"/>
    <m/>
    <s v="X"/>
    <m/>
    <n v="72"/>
    <x v="2"/>
    <x v="2"/>
    <x v="0"/>
  </r>
  <r>
    <x v="1"/>
    <x v="2"/>
    <x v="2"/>
    <n v="55.5"/>
    <x v="30"/>
    <m/>
    <s v="X"/>
    <m/>
    <n v="73"/>
    <x v="13"/>
    <x v="2"/>
    <x v="1"/>
  </r>
  <r>
    <x v="1"/>
    <x v="2"/>
    <x v="2"/>
    <n v="12"/>
    <x v="30"/>
    <m/>
    <s v="X"/>
    <m/>
    <n v="74"/>
    <x v="13"/>
    <x v="2"/>
    <x v="1"/>
  </r>
  <r>
    <x v="1"/>
    <x v="2"/>
    <x v="2"/>
    <n v="8"/>
    <x v="30"/>
    <m/>
    <s v="X"/>
    <m/>
    <n v="75"/>
    <x v="13"/>
    <x v="2"/>
    <x v="1"/>
  </r>
  <r>
    <x v="1"/>
    <x v="2"/>
    <x v="2"/>
    <n v="14.5"/>
    <x v="30"/>
    <m/>
    <s v="X"/>
    <m/>
    <n v="76"/>
    <x v="13"/>
    <x v="2"/>
    <x v="1"/>
  </r>
  <r>
    <x v="1"/>
    <x v="2"/>
    <x v="2"/>
    <n v="14.5"/>
    <x v="30"/>
    <m/>
    <s v="X"/>
    <m/>
    <n v="77"/>
    <x v="13"/>
    <x v="2"/>
    <x v="1"/>
  </r>
  <r>
    <x v="1"/>
    <x v="2"/>
    <x v="2"/>
    <n v="4"/>
    <x v="30"/>
    <m/>
    <s v="X"/>
    <m/>
    <n v="78"/>
    <x v="13"/>
    <x v="2"/>
    <x v="1"/>
  </r>
  <r>
    <x v="1"/>
    <x v="2"/>
    <x v="2"/>
    <n v="15.5"/>
    <x v="30"/>
    <m/>
    <s v="X"/>
    <m/>
    <n v="79"/>
    <x v="13"/>
    <x v="2"/>
    <x v="1"/>
  </r>
  <r>
    <x v="1"/>
    <x v="2"/>
    <x v="2"/>
    <n v="19"/>
    <x v="30"/>
    <m/>
    <s v="X"/>
    <m/>
    <n v="80"/>
    <x v="13"/>
    <x v="2"/>
    <x v="1"/>
  </r>
  <r>
    <x v="1"/>
    <x v="2"/>
    <x v="2"/>
    <n v="20"/>
    <x v="30"/>
    <m/>
    <s v="X"/>
    <m/>
    <n v="81"/>
    <x v="13"/>
    <x v="2"/>
    <x v="1"/>
  </r>
  <r>
    <x v="1"/>
    <x v="2"/>
    <x v="2"/>
    <n v="31"/>
    <x v="30"/>
    <m/>
    <s v="X"/>
    <m/>
    <n v="82"/>
    <x v="13"/>
    <x v="2"/>
    <x v="1"/>
  </r>
  <r>
    <x v="1"/>
    <x v="2"/>
    <x v="2"/>
    <n v="31"/>
    <x v="30"/>
    <m/>
    <s v="X"/>
    <m/>
    <n v="83"/>
    <x v="13"/>
    <x v="2"/>
    <x v="1"/>
  </r>
  <r>
    <x v="1"/>
    <x v="2"/>
    <x v="2"/>
    <n v="11"/>
    <x v="30"/>
    <m/>
    <s v="X"/>
    <m/>
    <n v="84"/>
    <x v="13"/>
    <x v="2"/>
    <x v="1"/>
  </r>
  <r>
    <x v="1"/>
    <x v="1"/>
    <x v="2"/>
    <n v="81"/>
    <x v="31"/>
    <m/>
    <s v="X"/>
    <m/>
    <n v="85"/>
    <x v="1"/>
    <x v="1"/>
    <x v="0"/>
  </r>
  <r>
    <x v="1"/>
    <x v="1"/>
    <x v="2"/>
    <n v="111"/>
    <x v="31"/>
    <m/>
    <s v="X"/>
    <m/>
    <n v="86"/>
    <x v="2"/>
    <x v="2"/>
    <x v="0"/>
  </r>
  <r>
    <x v="1"/>
    <x v="1"/>
    <x v="2"/>
    <n v="81.5"/>
    <x v="31"/>
    <m/>
    <s v="X"/>
    <m/>
    <n v="87"/>
    <x v="2"/>
    <x v="2"/>
    <x v="0"/>
  </r>
  <r>
    <x v="2"/>
    <x v="1"/>
    <x v="2"/>
    <n v="-16.45"/>
    <x v="32"/>
    <m/>
    <s v="X"/>
    <s v="2024-18"/>
    <n v="88"/>
    <x v="21"/>
    <x v="12"/>
    <x v="0"/>
  </r>
  <r>
    <x v="2"/>
    <x v="2"/>
    <x v="2"/>
    <n v="-110"/>
    <x v="33"/>
    <n v="2556164"/>
    <s v="X"/>
    <s v="2024-10"/>
    <n v="89"/>
    <x v="22"/>
    <x v="4"/>
    <x v="1"/>
  </r>
  <r>
    <x v="1"/>
    <x v="1"/>
    <x v="2"/>
    <n v="54.5"/>
    <x v="34"/>
    <m/>
    <s v="X"/>
    <m/>
    <n v="90"/>
    <x v="2"/>
    <x v="2"/>
    <x v="0"/>
  </r>
  <r>
    <x v="2"/>
    <x v="2"/>
    <x v="2"/>
    <n v="-27.9"/>
    <x v="35"/>
    <n v="2556165"/>
    <s v="X"/>
    <s v="2024-11"/>
    <n v="91"/>
    <x v="23"/>
    <x v="12"/>
    <x v="1"/>
  </r>
  <r>
    <x v="2"/>
    <x v="2"/>
    <x v="2"/>
    <n v="-715.24"/>
    <x v="36"/>
    <n v="2464177"/>
    <s v="X"/>
    <s v="2024-13"/>
    <n v="92"/>
    <x v="24"/>
    <x v="6"/>
    <x v="1"/>
  </r>
  <r>
    <x v="2"/>
    <x v="2"/>
    <x v="2"/>
    <n v="-100"/>
    <x v="37"/>
    <n v="2464178"/>
    <s v="X"/>
    <s v="2024-12"/>
    <n v="93"/>
    <x v="25"/>
    <x v="4"/>
    <x v="1"/>
  </r>
  <r>
    <x v="1"/>
    <x v="1"/>
    <x v="2"/>
    <n v="58"/>
    <x v="37"/>
    <m/>
    <s v="X"/>
    <m/>
    <n v="94"/>
    <x v="1"/>
    <x v="1"/>
    <x v="0"/>
  </r>
  <r>
    <x v="1"/>
    <x v="1"/>
    <x v="2"/>
    <n v="35.700000000000003"/>
    <x v="37"/>
    <m/>
    <s v="X"/>
    <m/>
    <n v="95"/>
    <x v="2"/>
    <x v="2"/>
    <x v="0"/>
  </r>
  <r>
    <x v="1"/>
    <x v="1"/>
    <x v="2"/>
    <n v="11.99"/>
    <x v="38"/>
    <m/>
    <s v="X"/>
    <s v="2024-20"/>
    <n v="96"/>
    <x v="21"/>
    <x v="12"/>
    <x v="0"/>
  </r>
  <r>
    <x v="1"/>
    <x v="1"/>
    <x v="2"/>
    <n v="46"/>
    <x v="39"/>
    <m/>
    <s v="X"/>
    <m/>
    <n v="97"/>
    <x v="2"/>
    <x v="2"/>
    <x v="0"/>
  </r>
  <r>
    <x v="2"/>
    <x v="2"/>
    <x v="2"/>
    <n v="-5.99"/>
    <x v="39"/>
    <m/>
    <s v="X"/>
    <s v="2024-37"/>
    <n v="98"/>
    <x v="9"/>
    <x v="8"/>
    <x v="1"/>
  </r>
  <r>
    <x v="2"/>
    <x v="1"/>
    <x v="2"/>
    <n v="-37.99"/>
    <x v="40"/>
    <m/>
    <s v="X"/>
    <s v="2024-19"/>
    <n v="99"/>
    <x v="21"/>
    <x v="12"/>
    <x v="0"/>
  </r>
  <r>
    <x v="1"/>
    <x v="1"/>
    <x v="2"/>
    <n v="61"/>
    <x v="41"/>
    <m/>
    <s v="X"/>
    <m/>
    <n v="100"/>
    <x v="1"/>
    <x v="1"/>
    <x v="0"/>
  </r>
  <r>
    <x v="1"/>
    <x v="1"/>
    <x v="2"/>
    <n v="85"/>
    <x v="41"/>
    <m/>
    <s v="X"/>
    <m/>
    <n v="101"/>
    <x v="2"/>
    <x v="2"/>
    <x v="0"/>
  </r>
  <r>
    <x v="2"/>
    <x v="1"/>
    <x v="2"/>
    <n v="-40"/>
    <x v="42"/>
    <m/>
    <s v="X"/>
    <m/>
    <n v="102"/>
    <x v="12"/>
    <x v="10"/>
    <x v="0"/>
  </r>
  <r>
    <x v="1"/>
    <x v="2"/>
    <x v="2"/>
    <n v="40"/>
    <x v="42"/>
    <m/>
    <s v="X"/>
    <m/>
    <n v="103"/>
    <x v="12"/>
    <x v="10"/>
    <x v="1"/>
  </r>
  <r>
    <x v="1"/>
    <x v="1"/>
    <x v="2"/>
    <n v="40"/>
    <x v="42"/>
    <m/>
    <s v="X"/>
    <m/>
    <n v="104"/>
    <x v="19"/>
    <x v="15"/>
    <x v="0"/>
  </r>
  <r>
    <x v="1"/>
    <x v="1"/>
    <x v="2"/>
    <n v="47"/>
    <x v="42"/>
    <m/>
    <s v="X"/>
    <m/>
    <n v="105"/>
    <x v="2"/>
    <x v="2"/>
    <x v="0"/>
  </r>
  <r>
    <x v="2"/>
    <x v="2"/>
    <x v="2"/>
    <n v="-4.33"/>
    <x v="43"/>
    <m/>
    <s v="X"/>
    <s v="2024-34"/>
    <n v="106"/>
    <x v="14"/>
    <x v="11"/>
    <x v="1"/>
  </r>
  <r>
    <x v="1"/>
    <x v="2"/>
    <x v="2"/>
    <n v="20"/>
    <x v="44"/>
    <m/>
    <s v="X"/>
    <m/>
    <n v="11"/>
    <x v="13"/>
    <x v="2"/>
    <x v="1"/>
  </r>
  <r>
    <x v="1"/>
    <x v="2"/>
    <x v="2"/>
    <n v="19"/>
    <x v="44"/>
    <m/>
    <s v="X"/>
    <m/>
    <n v="107"/>
    <x v="13"/>
    <x v="2"/>
    <x v="1"/>
  </r>
  <r>
    <x v="1"/>
    <x v="2"/>
    <x v="2"/>
    <n v="25"/>
    <x v="44"/>
    <m/>
    <s v="X"/>
    <m/>
    <n v="108"/>
    <x v="13"/>
    <x v="2"/>
    <x v="1"/>
  </r>
  <r>
    <x v="1"/>
    <x v="2"/>
    <x v="2"/>
    <n v="14.5"/>
    <x v="44"/>
    <m/>
    <s v="X"/>
    <m/>
    <n v="109"/>
    <x v="13"/>
    <x v="2"/>
    <x v="1"/>
  </r>
  <r>
    <x v="1"/>
    <x v="2"/>
    <x v="2"/>
    <n v="17"/>
    <x v="44"/>
    <m/>
    <s v="X"/>
    <m/>
    <n v="110"/>
    <x v="13"/>
    <x v="2"/>
    <x v="1"/>
  </r>
  <r>
    <x v="1"/>
    <x v="2"/>
    <x v="2"/>
    <n v="19"/>
    <x v="44"/>
    <m/>
    <s v="X"/>
    <m/>
    <n v="112"/>
    <x v="13"/>
    <x v="2"/>
    <x v="1"/>
  </r>
  <r>
    <x v="2"/>
    <x v="1"/>
    <x v="3"/>
    <n v="-155"/>
    <x v="45"/>
    <m/>
    <s v="X"/>
    <m/>
    <n v="113"/>
    <x v="11"/>
    <x v="9"/>
    <x v="0"/>
  </r>
  <r>
    <x v="2"/>
    <x v="1"/>
    <x v="3"/>
    <n v="-795"/>
    <x v="45"/>
    <m/>
    <s v="X"/>
    <m/>
    <n v="114"/>
    <x v="11"/>
    <x v="9"/>
    <x v="0"/>
  </r>
  <r>
    <x v="1"/>
    <x v="2"/>
    <x v="3"/>
    <n v="155"/>
    <x v="45"/>
    <m/>
    <s v="X"/>
    <m/>
    <n v="115"/>
    <x v="11"/>
    <x v="9"/>
    <x v="1"/>
  </r>
  <r>
    <x v="1"/>
    <x v="2"/>
    <x v="3"/>
    <n v="795"/>
    <x v="45"/>
    <m/>
    <s v="X"/>
    <m/>
    <n v="116"/>
    <x v="11"/>
    <x v="9"/>
    <x v="1"/>
  </r>
  <r>
    <x v="2"/>
    <x v="1"/>
    <x v="3"/>
    <n v="-190"/>
    <x v="45"/>
    <m/>
    <s v="X"/>
    <m/>
    <n v="117"/>
    <x v="12"/>
    <x v="10"/>
    <x v="0"/>
  </r>
  <r>
    <x v="1"/>
    <x v="2"/>
    <x v="3"/>
    <n v="190"/>
    <x v="45"/>
    <m/>
    <s v="X"/>
    <m/>
    <n v="118"/>
    <x v="12"/>
    <x v="10"/>
    <x v="1"/>
  </r>
  <r>
    <x v="1"/>
    <x v="1"/>
    <x v="3"/>
    <n v="65"/>
    <x v="45"/>
    <m/>
    <s v="X"/>
    <m/>
    <n v="119"/>
    <x v="1"/>
    <x v="1"/>
    <x v="0"/>
  </r>
  <r>
    <x v="1"/>
    <x v="1"/>
    <x v="3"/>
    <n v="31.5"/>
    <x v="45"/>
    <m/>
    <s v="X"/>
    <m/>
    <n v="120"/>
    <x v="2"/>
    <x v="2"/>
    <x v="0"/>
  </r>
  <r>
    <x v="1"/>
    <x v="1"/>
    <x v="3"/>
    <n v="74.5"/>
    <x v="46"/>
    <m/>
    <s v="X"/>
    <m/>
    <n v="121"/>
    <x v="2"/>
    <x v="2"/>
    <x v="0"/>
  </r>
  <r>
    <x v="1"/>
    <x v="1"/>
    <x v="3"/>
    <n v="103"/>
    <x v="47"/>
    <m/>
    <s v="X"/>
    <m/>
    <n v="122"/>
    <x v="1"/>
    <x v="1"/>
    <x v="0"/>
  </r>
  <r>
    <x v="1"/>
    <x v="1"/>
    <x v="3"/>
    <n v="50.7"/>
    <x v="47"/>
    <m/>
    <s v="X"/>
    <m/>
    <n v="123"/>
    <x v="2"/>
    <x v="2"/>
    <x v="0"/>
  </r>
  <r>
    <x v="2"/>
    <x v="2"/>
    <x v="3"/>
    <n v="-31.98"/>
    <x v="48"/>
    <s v="CB"/>
    <s v="X"/>
    <s v="2024-14"/>
    <n v="124"/>
    <x v="26"/>
    <x v="12"/>
    <x v="1"/>
  </r>
  <r>
    <x v="1"/>
    <x v="1"/>
    <x v="3"/>
    <n v="40.5"/>
    <x v="48"/>
    <m/>
    <s v="X"/>
    <m/>
    <n v="125"/>
    <x v="2"/>
    <x v="2"/>
    <x v="0"/>
  </r>
  <r>
    <x v="2"/>
    <x v="2"/>
    <x v="3"/>
    <n v="-632.15"/>
    <x v="49"/>
    <n v="25556166"/>
    <s v="X"/>
    <s v="2024-15"/>
    <n v="126"/>
    <x v="27"/>
    <x v="6"/>
    <x v="1"/>
  </r>
  <r>
    <x v="1"/>
    <x v="1"/>
    <x v="3"/>
    <n v="68.5"/>
    <x v="49"/>
    <m/>
    <s v="X"/>
    <m/>
    <n v="127"/>
    <x v="1"/>
    <x v="1"/>
    <x v="0"/>
  </r>
  <r>
    <x v="1"/>
    <x v="1"/>
    <x v="3"/>
    <n v="98.5"/>
    <x v="49"/>
    <m/>
    <s v="X"/>
    <m/>
    <n v="128"/>
    <x v="2"/>
    <x v="2"/>
    <x v="0"/>
  </r>
  <r>
    <x v="1"/>
    <x v="1"/>
    <x v="3"/>
    <n v="50.5"/>
    <x v="50"/>
    <m/>
    <s v="X"/>
    <m/>
    <n v="129"/>
    <x v="2"/>
    <x v="2"/>
    <x v="0"/>
  </r>
  <r>
    <x v="2"/>
    <x v="2"/>
    <x v="3"/>
    <n v="-5.99"/>
    <x v="51"/>
    <m/>
    <s v="X"/>
    <s v="2024-35"/>
    <n v="130"/>
    <x v="9"/>
    <x v="8"/>
    <x v="1"/>
  </r>
  <r>
    <x v="1"/>
    <x v="1"/>
    <x v="3"/>
    <n v="50.5"/>
    <x v="52"/>
    <m/>
    <s v="X"/>
    <m/>
    <n v="131"/>
    <x v="1"/>
    <x v="1"/>
    <x v="0"/>
  </r>
  <r>
    <x v="1"/>
    <x v="1"/>
    <x v="3"/>
    <n v="101"/>
    <x v="52"/>
    <m/>
    <s v="X"/>
    <m/>
    <n v="132"/>
    <x v="2"/>
    <x v="2"/>
    <x v="0"/>
  </r>
  <r>
    <x v="1"/>
    <x v="1"/>
    <x v="3"/>
    <n v="39"/>
    <x v="53"/>
    <m/>
    <s v="X"/>
    <m/>
    <n v="133"/>
    <x v="2"/>
    <x v="2"/>
    <x v="0"/>
  </r>
  <r>
    <x v="2"/>
    <x v="2"/>
    <x v="3"/>
    <n v="-13.95"/>
    <x v="54"/>
    <n v="2556168"/>
    <s v="X"/>
    <s v="2024-17"/>
    <n v="134"/>
    <x v="23"/>
    <x v="12"/>
    <x v="1"/>
  </r>
  <r>
    <x v="2"/>
    <x v="1"/>
    <x v="3"/>
    <n v="-13"/>
    <x v="55"/>
    <m/>
    <s v="X"/>
    <m/>
    <n v="135"/>
    <x v="12"/>
    <x v="10"/>
    <x v="0"/>
  </r>
  <r>
    <x v="1"/>
    <x v="2"/>
    <x v="3"/>
    <n v="190"/>
    <x v="55"/>
    <m/>
    <s v="X"/>
    <m/>
    <n v="136"/>
    <x v="12"/>
    <x v="10"/>
    <x v="1"/>
  </r>
  <r>
    <x v="2"/>
    <x v="2"/>
    <x v="3"/>
    <n v="-28"/>
    <x v="56"/>
    <n v="2464179"/>
    <s v="X"/>
    <s v="2024-22"/>
    <n v="137"/>
    <x v="28"/>
    <x v="14"/>
    <x v="1"/>
  </r>
  <r>
    <x v="2"/>
    <x v="2"/>
    <x v="3"/>
    <n v="-23.92"/>
    <x v="56"/>
    <n v="2464180"/>
    <s v="X"/>
    <s v="2024-21"/>
    <n v="138"/>
    <x v="15"/>
    <x v="14"/>
    <x v="1"/>
  </r>
  <r>
    <x v="1"/>
    <x v="1"/>
    <x v="3"/>
    <n v="55.5"/>
    <x v="56"/>
    <m/>
    <s v="X"/>
    <m/>
    <n v="139"/>
    <x v="1"/>
    <x v="1"/>
    <x v="0"/>
  </r>
  <r>
    <x v="1"/>
    <x v="1"/>
    <x v="3"/>
    <n v="65"/>
    <x v="56"/>
    <m/>
    <s v="X"/>
    <m/>
    <n v="140"/>
    <x v="2"/>
    <x v="2"/>
    <x v="0"/>
  </r>
  <r>
    <x v="2"/>
    <x v="2"/>
    <x v="4"/>
    <n v="-4.33"/>
    <x v="57"/>
    <m/>
    <s v="X"/>
    <s v="2024-36"/>
    <n v="141"/>
    <x v="14"/>
    <x v="11"/>
    <x v="1"/>
  </r>
  <r>
    <x v="1"/>
    <x v="1"/>
    <x v="4"/>
    <n v="83.6"/>
    <x v="58"/>
    <m/>
    <s v="X"/>
    <m/>
    <n v="142"/>
    <x v="2"/>
    <x v="2"/>
    <x v="0"/>
  </r>
  <r>
    <x v="2"/>
    <x v="2"/>
    <x v="4"/>
    <n v="-29.35"/>
    <x v="59"/>
    <s v="CB"/>
    <s v="X"/>
    <s v="2024-26"/>
    <n v="143"/>
    <x v="15"/>
    <x v="12"/>
    <x v="1"/>
  </r>
  <r>
    <x v="2"/>
    <x v="2"/>
    <x v="4"/>
    <n v="-200"/>
    <x v="59"/>
    <m/>
    <s v="X"/>
    <m/>
    <n v="144"/>
    <x v="29"/>
    <x v="16"/>
    <x v="1"/>
  </r>
  <r>
    <x v="1"/>
    <x v="1"/>
    <x v="4"/>
    <n v="200"/>
    <x v="59"/>
    <m/>
    <s v="X"/>
    <m/>
    <n v="145"/>
    <x v="29"/>
    <x v="16"/>
    <x v="0"/>
  </r>
  <r>
    <x v="2"/>
    <x v="2"/>
    <x v="4"/>
    <n v="-240"/>
    <x v="59"/>
    <m/>
    <s v="X"/>
    <m/>
    <n v="146"/>
    <x v="29"/>
    <x v="16"/>
    <x v="1"/>
  </r>
  <r>
    <x v="1"/>
    <x v="1"/>
    <x v="4"/>
    <n v="200"/>
    <x v="59"/>
    <m/>
    <s v="X"/>
    <m/>
    <n v="147"/>
    <x v="29"/>
    <x v="16"/>
    <x v="0"/>
  </r>
  <r>
    <x v="1"/>
    <x v="2"/>
    <x v="4"/>
    <n v="31"/>
    <x v="60"/>
    <m/>
    <s v="X"/>
    <m/>
    <n v="148"/>
    <x v="30"/>
    <x v="17"/>
    <x v="1"/>
  </r>
  <r>
    <x v="1"/>
    <x v="2"/>
    <x v="4"/>
    <n v="70.5"/>
    <x v="60"/>
    <m/>
    <s v="X"/>
    <m/>
    <n v="149"/>
    <x v="31"/>
    <x v="17"/>
    <x v="1"/>
  </r>
  <r>
    <x v="1"/>
    <x v="2"/>
    <x v="4"/>
    <n v="20"/>
    <x v="60"/>
    <m/>
    <s v="X"/>
    <m/>
    <n v="150"/>
    <x v="32"/>
    <x v="17"/>
    <x v="1"/>
  </r>
  <r>
    <x v="1"/>
    <x v="2"/>
    <x v="4"/>
    <n v="7"/>
    <x v="60"/>
    <m/>
    <s v="X"/>
    <m/>
    <n v="151"/>
    <x v="33"/>
    <x v="17"/>
    <x v="1"/>
  </r>
  <r>
    <x v="1"/>
    <x v="2"/>
    <x v="4"/>
    <n v="16"/>
    <x v="60"/>
    <m/>
    <s v="X"/>
    <m/>
    <n v="152"/>
    <x v="34"/>
    <x v="17"/>
    <x v="1"/>
  </r>
  <r>
    <x v="1"/>
    <x v="2"/>
    <x v="4"/>
    <n v="12"/>
    <x v="60"/>
    <m/>
    <s v="X"/>
    <m/>
    <n v="153"/>
    <x v="35"/>
    <x v="17"/>
    <x v="1"/>
  </r>
  <r>
    <x v="1"/>
    <x v="2"/>
    <x v="4"/>
    <n v="11"/>
    <x v="60"/>
    <m/>
    <s v="X"/>
    <m/>
    <n v="154"/>
    <x v="36"/>
    <x v="17"/>
    <x v="1"/>
  </r>
  <r>
    <x v="1"/>
    <x v="2"/>
    <x v="4"/>
    <n v="42.5"/>
    <x v="60"/>
    <m/>
    <s v="X"/>
    <m/>
    <n v="155"/>
    <x v="37"/>
    <x v="17"/>
    <x v="1"/>
  </r>
  <r>
    <x v="1"/>
    <x v="1"/>
    <x v="4"/>
    <n v="516.5"/>
    <x v="60"/>
    <m/>
    <s v="X"/>
    <m/>
    <n v="156"/>
    <x v="38"/>
    <x v="17"/>
    <x v="0"/>
  </r>
  <r>
    <x v="1"/>
    <x v="2"/>
    <x v="4"/>
    <n v="66"/>
    <x v="61"/>
    <m/>
    <s v="X"/>
    <m/>
    <n v="157"/>
    <x v="13"/>
    <x v="2"/>
    <x v="1"/>
  </r>
  <r>
    <x v="1"/>
    <x v="2"/>
    <x v="4"/>
    <n v="55"/>
    <x v="61"/>
    <m/>
    <s v="X"/>
    <m/>
    <n v="158"/>
    <x v="13"/>
    <x v="2"/>
    <x v="1"/>
  </r>
  <r>
    <x v="1"/>
    <x v="2"/>
    <x v="4"/>
    <n v="10"/>
    <x v="61"/>
    <m/>
    <s v="X"/>
    <m/>
    <n v="159"/>
    <x v="13"/>
    <x v="2"/>
    <x v="1"/>
  </r>
  <r>
    <x v="1"/>
    <x v="2"/>
    <x v="4"/>
    <n v="10"/>
    <x v="61"/>
    <m/>
    <s v="X"/>
    <m/>
    <n v="160"/>
    <x v="13"/>
    <x v="2"/>
    <x v="1"/>
  </r>
  <r>
    <x v="1"/>
    <x v="2"/>
    <x v="4"/>
    <n v="10"/>
    <x v="61"/>
    <m/>
    <s v="X"/>
    <m/>
    <n v="161"/>
    <x v="13"/>
    <x v="2"/>
    <x v="1"/>
  </r>
  <r>
    <x v="1"/>
    <x v="2"/>
    <x v="4"/>
    <n v="6"/>
    <x v="61"/>
    <m/>
    <s v="X"/>
    <m/>
    <n v="162"/>
    <x v="13"/>
    <x v="2"/>
    <x v="1"/>
  </r>
  <r>
    <x v="1"/>
    <x v="2"/>
    <x v="4"/>
    <n v="40"/>
    <x v="61"/>
    <m/>
    <s v="X"/>
    <m/>
    <n v="163"/>
    <x v="13"/>
    <x v="2"/>
    <x v="1"/>
  </r>
  <r>
    <x v="1"/>
    <x v="2"/>
    <x v="4"/>
    <n v="11"/>
    <x v="61"/>
    <m/>
    <s v="X"/>
    <m/>
    <n v="164"/>
    <x v="13"/>
    <x v="2"/>
    <x v="1"/>
  </r>
  <r>
    <x v="1"/>
    <x v="2"/>
    <x v="4"/>
    <n v="10"/>
    <x v="61"/>
    <m/>
    <s v="X"/>
    <m/>
    <n v="165"/>
    <x v="13"/>
    <x v="2"/>
    <x v="1"/>
  </r>
  <r>
    <x v="1"/>
    <x v="2"/>
    <x v="4"/>
    <n v="17"/>
    <x v="61"/>
    <m/>
    <s v="X"/>
    <m/>
    <n v="166"/>
    <x v="13"/>
    <x v="2"/>
    <x v="1"/>
  </r>
  <r>
    <x v="1"/>
    <x v="2"/>
    <x v="4"/>
    <n v="16.5"/>
    <x v="61"/>
    <m/>
    <s v="X"/>
    <m/>
    <n v="167"/>
    <x v="13"/>
    <x v="2"/>
    <x v="1"/>
  </r>
  <r>
    <x v="1"/>
    <x v="2"/>
    <x v="4"/>
    <n v="100"/>
    <x v="61"/>
    <m/>
    <s v="X"/>
    <m/>
    <n v="168"/>
    <x v="39"/>
    <x v="18"/>
    <x v="1"/>
  </r>
  <r>
    <x v="2"/>
    <x v="2"/>
    <x v="4"/>
    <n v="-28"/>
    <x v="62"/>
    <n v="2464181"/>
    <s v="X"/>
    <s v="2024-23"/>
    <n v="169"/>
    <x v="28"/>
    <x v="14"/>
    <x v="1"/>
  </r>
  <r>
    <x v="2"/>
    <x v="2"/>
    <x v="4"/>
    <n v="-67.239999999999995"/>
    <x v="62"/>
    <s v="CB"/>
    <s v="X"/>
    <s v="2024-24"/>
    <n v="170"/>
    <x v="15"/>
    <x v="14"/>
    <x v="1"/>
  </r>
  <r>
    <x v="2"/>
    <x v="2"/>
    <x v="4"/>
    <n v="-21.5"/>
    <x v="62"/>
    <n v="2556169"/>
    <s v="X"/>
    <s v="2024-25"/>
    <n v="171"/>
    <x v="40"/>
    <x v="12"/>
    <x v="1"/>
  </r>
  <r>
    <x v="2"/>
    <x v="1"/>
    <x v="4"/>
    <n v="-860"/>
    <x v="62"/>
    <m/>
    <s v="X"/>
    <m/>
    <n v="172"/>
    <x v="11"/>
    <x v="9"/>
    <x v="0"/>
  </r>
  <r>
    <x v="1"/>
    <x v="2"/>
    <x v="4"/>
    <n v="860"/>
    <x v="62"/>
    <m/>
    <s v="X"/>
    <m/>
    <n v="173"/>
    <x v="11"/>
    <x v="9"/>
    <x v="1"/>
  </r>
  <r>
    <x v="2"/>
    <x v="1"/>
    <x v="4"/>
    <n v="-200"/>
    <x v="62"/>
    <m/>
    <s v="X"/>
    <m/>
    <n v="174"/>
    <x v="11"/>
    <x v="9"/>
    <x v="0"/>
  </r>
  <r>
    <x v="1"/>
    <x v="2"/>
    <x v="4"/>
    <n v="200"/>
    <x v="62"/>
    <m/>
    <s v="X"/>
    <m/>
    <n v="175"/>
    <x v="11"/>
    <x v="9"/>
    <x v="1"/>
  </r>
  <r>
    <x v="2"/>
    <x v="1"/>
    <x v="4"/>
    <n v="-33.700000000000003"/>
    <x v="62"/>
    <m/>
    <s v="X"/>
    <m/>
    <n v="176"/>
    <x v="12"/>
    <x v="10"/>
    <x v="0"/>
  </r>
  <r>
    <x v="1"/>
    <x v="2"/>
    <x v="4"/>
    <n v="33.700000000000003"/>
    <x v="62"/>
    <m/>
    <s v="X"/>
    <m/>
    <n v="177"/>
    <x v="12"/>
    <x v="10"/>
    <x v="1"/>
  </r>
  <r>
    <x v="2"/>
    <x v="1"/>
    <x v="4"/>
    <n v="-240"/>
    <x v="62"/>
    <m/>
    <s v="X"/>
    <m/>
    <n v="178"/>
    <x v="12"/>
    <x v="10"/>
    <x v="0"/>
  </r>
  <r>
    <x v="1"/>
    <x v="2"/>
    <x v="4"/>
    <n v="240"/>
    <x v="62"/>
    <m/>
    <s v="X"/>
    <m/>
    <n v="179"/>
    <x v="12"/>
    <x v="10"/>
    <x v="1"/>
  </r>
  <r>
    <x v="1"/>
    <x v="1"/>
    <x v="4"/>
    <n v="78.5"/>
    <x v="62"/>
    <m/>
    <s v="X"/>
    <m/>
    <n v="180"/>
    <x v="1"/>
    <x v="1"/>
    <x v="0"/>
  </r>
  <r>
    <x v="1"/>
    <x v="1"/>
    <x v="4"/>
    <n v="43.5"/>
    <x v="62"/>
    <m/>
    <s v="X"/>
    <m/>
    <n v="181"/>
    <x v="2"/>
    <x v="19"/>
    <x v="0"/>
  </r>
  <r>
    <x v="1"/>
    <x v="1"/>
    <x v="4"/>
    <n v="31"/>
    <x v="62"/>
    <m/>
    <s v="X"/>
    <m/>
    <n v="182"/>
    <x v="2"/>
    <x v="20"/>
    <x v="0"/>
  </r>
  <r>
    <x v="1"/>
    <x v="1"/>
    <x v="4"/>
    <n v="23"/>
    <x v="62"/>
    <m/>
    <s v="X"/>
    <m/>
    <n v="183"/>
    <x v="2"/>
    <x v="2"/>
    <x v="0"/>
  </r>
  <r>
    <x v="2"/>
    <x v="1"/>
    <x v="4"/>
    <n v="-430"/>
    <x v="63"/>
    <m/>
    <s v="X"/>
    <m/>
    <n v="184"/>
    <x v="11"/>
    <x v="9"/>
    <x v="0"/>
  </r>
  <r>
    <x v="1"/>
    <x v="2"/>
    <x v="4"/>
    <n v="430"/>
    <x v="63"/>
    <m/>
    <s v="X"/>
    <m/>
    <n v="185"/>
    <x v="11"/>
    <x v="9"/>
    <x v="1"/>
  </r>
  <r>
    <x v="2"/>
    <x v="1"/>
    <x v="4"/>
    <n v="-86.5"/>
    <x v="63"/>
    <m/>
    <s v="X"/>
    <m/>
    <n v="186"/>
    <x v="12"/>
    <x v="10"/>
    <x v="0"/>
  </r>
  <r>
    <x v="1"/>
    <x v="2"/>
    <x v="4"/>
    <n v="86.5"/>
    <x v="63"/>
    <m/>
    <s v="X"/>
    <m/>
    <n v="187"/>
    <x v="12"/>
    <x v="10"/>
    <x v="1"/>
  </r>
  <r>
    <x v="2"/>
    <x v="2"/>
    <x v="4"/>
    <n v="-159.6"/>
    <x v="63"/>
    <s v="CB"/>
    <s v="X"/>
    <s v="2024-29"/>
    <n v="188"/>
    <x v="41"/>
    <x v="12"/>
    <x v="1"/>
  </r>
  <r>
    <x v="2"/>
    <x v="2"/>
    <x v="4"/>
    <n v="-16.5"/>
    <x v="64"/>
    <m/>
    <s v="X"/>
    <m/>
    <n v="203"/>
    <x v="42"/>
    <x v="21"/>
    <x v="1"/>
  </r>
  <r>
    <x v="1"/>
    <x v="1"/>
    <x v="4"/>
    <n v="68.5"/>
    <x v="65"/>
    <m/>
    <s v="X"/>
    <m/>
    <n v="189"/>
    <x v="1"/>
    <x v="1"/>
    <x v="0"/>
  </r>
  <r>
    <x v="1"/>
    <x v="2"/>
    <x v="4"/>
    <n v="16.5"/>
    <x v="65"/>
    <s v="BRC 1371"/>
    <s v="X"/>
    <m/>
    <n v="190"/>
    <x v="43"/>
    <x v="2"/>
    <x v="1"/>
  </r>
  <r>
    <x v="1"/>
    <x v="1"/>
    <x v="4"/>
    <n v="22"/>
    <x v="65"/>
    <m/>
    <s v="X"/>
    <m/>
    <n v="191"/>
    <x v="2"/>
    <x v="19"/>
    <x v="0"/>
  </r>
  <r>
    <x v="1"/>
    <x v="1"/>
    <x v="4"/>
    <n v="14"/>
    <x v="65"/>
    <m/>
    <s v="X"/>
    <m/>
    <n v="192"/>
    <x v="2"/>
    <x v="20"/>
    <x v="0"/>
  </r>
  <r>
    <x v="1"/>
    <x v="1"/>
    <x v="4"/>
    <n v="93.5"/>
    <x v="65"/>
    <m/>
    <s v="X"/>
    <m/>
    <n v="193"/>
    <x v="2"/>
    <x v="2"/>
    <x v="0"/>
  </r>
  <r>
    <x v="2"/>
    <x v="2"/>
    <x v="4"/>
    <n v="-666.74"/>
    <x v="65"/>
    <n v="2556172"/>
    <s v="X"/>
    <s v="2024-27"/>
    <n v="194"/>
    <x v="44"/>
    <x v="6"/>
    <x v="1"/>
  </r>
  <r>
    <x v="2"/>
    <x v="2"/>
    <x v="4"/>
    <n v="-261.98"/>
    <x v="66"/>
    <n v="2556171"/>
    <s v="X"/>
    <s v="2024-28"/>
    <n v="195"/>
    <x v="45"/>
    <x v="4"/>
    <x v="1"/>
  </r>
  <r>
    <x v="2"/>
    <x v="2"/>
    <x v="4"/>
    <n v="-5.99"/>
    <x v="67"/>
    <m/>
    <s v="X"/>
    <m/>
    <n v="234"/>
    <x v="9"/>
    <x v="8"/>
    <x v="1"/>
  </r>
  <r>
    <x v="1"/>
    <x v="1"/>
    <x v="4"/>
    <n v="47.4"/>
    <x v="68"/>
    <m/>
    <s v="X"/>
    <m/>
    <n v="199"/>
    <x v="1"/>
    <x v="1"/>
    <x v="0"/>
  </r>
  <r>
    <x v="1"/>
    <x v="1"/>
    <x v="4"/>
    <n v="10"/>
    <x v="68"/>
    <m/>
    <s v="X"/>
    <m/>
    <n v="200"/>
    <x v="2"/>
    <x v="19"/>
    <x v="0"/>
  </r>
  <r>
    <x v="1"/>
    <x v="1"/>
    <x v="4"/>
    <n v="80.900000000000006"/>
    <x v="68"/>
    <m/>
    <s v="X"/>
    <m/>
    <n v="201"/>
    <x v="2"/>
    <x v="20"/>
    <x v="0"/>
  </r>
  <r>
    <x v="1"/>
    <x v="1"/>
    <x v="4"/>
    <n v="39"/>
    <x v="68"/>
    <m/>
    <s v="X"/>
    <m/>
    <n v="202"/>
    <x v="2"/>
    <x v="2"/>
    <x v="0"/>
  </r>
  <r>
    <x v="2"/>
    <x v="2"/>
    <x v="4"/>
    <n v="-4.33"/>
    <x v="68"/>
    <m/>
    <s v="X"/>
    <m/>
    <n v="235"/>
    <x v="14"/>
    <x v="11"/>
    <x v="1"/>
  </r>
  <r>
    <x v="2"/>
    <x v="2"/>
    <x v="4"/>
    <n v="-13.45"/>
    <x v="69"/>
    <s v="CB"/>
    <s v="X"/>
    <s v="2024-38"/>
    <n v="197"/>
    <x v="46"/>
    <x v="12"/>
    <x v="1"/>
  </r>
  <r>
    <x v="2"/>
    <x v="2"/>
    <x v="4"/>
    <n v="-15.25"/>
    <x v="69"/>
    <s v="CB"/>
    <s v="X"/>
    <s v="2024-39"/>
    <n v="198"/>
    <x v="47"/>
    <x v="12"/>
    <x v="1"/>
  </r>
  <r>
    <x v="2"/>
    <x v="2"/>
    <x v="4"/>
    <n v="-15.6"/>
    <x v="70"/>
    <n v="2556173"/>
    <s v="X"/>
    <s v="2024-37"/>
    <n v="196"/>
    <x v="46"/>
    <x v="12"/>
    <x v="1"/>
  </r>
  <r>
    <x v="1"/>
    <x v="2"/>
    <x v="4"/>
    <n v="16.5"/>
    <x v="71"/>
    <m/>
    <s v="X"/>
    <m/>
    <n v="204"/>
    <x v="48"/>
    <x v="21"/>
    <x v="1"/>
  </r>
  <r>
    <x v="1"/>
    <x v="1"/>
    <x v="4"/>
    <n v="54.6"/>
    <x v="71"/>
    <m/>
    <s v="X"/>
    <m/>
    <n v="205"/>
    <x v="1"/>
    <x v="1"/>
    <x v="0"/>
  </r>
  <r>
    <x v="1"/>
    <x v="1"/>
    <x v="4"/>
    <n v="58.5"/>
    <x v="71"/>
    <m/>
    <s v="X"/>
    <m/>
    <n v="206"/>
    <x v="2"/>
    <x v="19"/>
    <x v="0"/>
  </r>
  <r>
    <x v="1"/>
    <x v="1"/>
    <x v="4"/>
    <n v="68"/>
    <x v="71"/>
    <m/>
    <s v="X"/>
    <m/>
    <n v="207"/>
    <x v="2"/>
    <x v="20"/>
    <x v="0"/>
  </r>
  <r>
    <x v="1"/>
    <x v="1"/>
    <x v="4"/>
    <n v="26"/>
    <x v="71"/>
    <m/>
    <s v="X"/>
    <m/>
    <n v="208"/>
    <x v="2"/>
    <x v="2"/>
    <x v="0"/>
  </r>
  <r>
    <x v="1"/>
    <x v="2"/>
    <x v="4"/>
    <n v="24"/>
    <x v="71"/>
    <s v="BRC 1271"/>
    <s v="X"/>
    <m/>
    <n v="209"/>
    <x v="49"/>
    <x v="2"/>
    <x v="1"/>
  </r>
  <r>
    <x v="1"/>
    <x v="2"/>
    <x v="4"/>
    <n v="15"/>
    <x v="71"/>
    <s v="BRC 1271"/>
    <s v="X"/>
    <m/>
    <n v="210"/>
    <x v="50"/>
    <x v="2"/>
    <x v="1"/>
  </r>
  <r>
    <x v="1"/>
    <x v="2"/>
    <x v="4"/>
    <n v="10"/>
    <x v="71"/>
    <s v="BRC 1271"/>
    <s v="X"/>
    <m/>
    <n v="211"/>
    <x v="51"/>
    <x v="2"/>
    <x v="1"/>
  </r>
  <r>
    <x v="2"/>
    <x v="2"/>
    <x v="5"/>
    <n v="-100"/>
    <x v="72"/>
    <n v="24644182"/>
    <s v="X"/>
    <s v="2024-42"/>
    <n v="227"/>
    <x v="52"/>
    <x v="22"/>
    <x v="1"/>
  </r>
  <r>
    <x v="2"/>
    <x v="2"/>
    <x v="5"/>
    <n v="-80.900000000000006"/>
    <x v="73"/>
    <s v="CB"/>
    <s v="X"/>
    <s v="2024-40"/>
    <n v="225"/>
    <x v="15"/>
    <x v="14"/>
    <x v="1"/>
  </r>
  <r>
    <x v="1"/>
    <x v="1"/>
    <x v="5"/>
    <n v="142"/>
    <x v="74"/>
    <m/>
    <s v="X"/>
    <m/>
    <n v="216"/>
    <x v="53"/>
    <x v="4"/>
    <x v="0"/>
  </r>
  <r>
    <x v="1"/>
    <x v="2"/>
    <x v="5"/>
    <n v="50"/>
    <x v="74"/>
    <m/>
    <s v="X"/>
    <m/>
    <n v="238"/>
    <x v="54"/>
    <x v="18"/>
    <x v="1"/>
  </r>
  <r>
    <x v="1"/>
    <x v="2"/>
    <x v="5"/>
    <n v="50"/>
    <x v="74"/>
    <m/>
    <s v="X"/>
    <m/>
    <n v="239"/>
    <x v="55"/>
    <x v="18"/>
    <x v="1"/>
  </r>
  <r>
    <x v="2"/>
    <x v="1"/>
    <x v="5"/>
    <n v="-640"/>
    <x v="75"/>
    <m/>
    <s v="X"/>
    <m/>
    <n v="212"/>
    <x v="11"/>
    <x v="9"/>
    <x v="0"/>
  </r>
  <r>
    <x v="1"/>
    <x v="2"/>
    <x v="5"/>
    <n v="640"/>
    <x v="75"/>
    <m/>
    <s v="X"/>
    <m/>
    <n v="213"/>
    <x v="11"/>
    <x v="9"/>
    <x v="1"/>
  </r>
  <r>
    <x v="2"/>
    <x v="1"/>
    <x v="5"/>
    <n v="-142.19999999999999"/>
    <x v="75"/>
    <m/>
    <s v="X"/>
    <m/>
    <n v="214"/>
    <x v="12"/>
    <x v="10"/>
    <x v="0"/>
  </r>
  <r>
    <x v="1"/>
    <x v="2"/>
    <x v="5"/>
    <n v="142.19999999999999"/>
    <x v="75"/>
    <m/>
    <s v="X"/>
    <m/>
    <n v="215"/>
    <x v="12"/>
    <x v="10"/>
    <x v="1"/>
  </r>
  <r>
    <x v="2"/>
    <x v="1"/>
    <x v="5"/>
    <n v="-4000"/>
    <x v="75"/>
    <m/>
    <s v="X"/>
    <m/>
    <n v="217"/>
    <x v="56"/>
    <x v="7"/>
    <x v="2"/>
  </r>
  <r>
    <x v="1"/>
    <x v="2"/>
    <x v="5"/>
    <n v="4000"/>
    <x v="75"/>
    <m/>
    <s v="X"/>
    <m/>
    <n v="218"/>
    <x v="56"/>
    <x v="7"/>
    <x v="1"/>
  </r>
  <r>
    <x v="1"/>
    <x v="1"/>
    <x v="5"/>
    <n v="130"/>
    <x v="76"/>
    <m/>
    <s v="X"/>
    <m/>
    <n v="219"/>
    <x v="1"/>
    <x v="1"/>
    <x v="0"/>
  </r>
  <r>
    <x v="1"/>
    <x v="1"/>
    <x v="5"/>
    <n v="33"/>
    <x v="76"/>
    <m/>
    <s v="X"/>
    <m/>
    <n v="220"/>
    <x v="2"/>
    <x v="19"/>
    <x v="0"/>
  </r>
  <r>
    <x v="1"/>
    <x v="1"/>
    <x v="5"/>
    <n v="90.5"/>
    <x v="76"/>
    <m/>
    <s v="X"/>
    <m/>
    <n v="221"/>
    <x v="2"/>
    <x v="20"/>
    <x v="0"/>
  </r>
  <r>
    <x v="1"/>
    <x v="1"/>
    <x v="5"/>
    <n v="82"/>
    <x v="76"/>
    <m/>
    <s v="X"/>
    <m/>
    <n v="223"/>
    <x v="2"/>
    <x v="2"/>
    <x v="0"/>
  </r>
  <r>
    <x v="1"/>
    <x v="2"/>
    <x v="5"/>
    <n v="7"/>
    <x v="76"/>
    <s v="BRC 1372"/>
    <s v="X"/>
    <m/>
    <n v="224"/>
    <x v="57"/>
    <x v="2"/>
    <x v="1"/>
  </r>
  <r>
    <x v="1"/>
    <x v="2"/>
    <x v="5"/>
    <n v="11"/>
    <x v="76"/>
    <s v="BRC 1372"/>
    <s v="X"/>
    <m/>
    <n v="225"/>
    <x v="58"/>
    <x v="2"/>
    <x v="1"/>
  </r>
  <r>
    <x v="2"/>
    <x v="2"/>
    <x v="5"/>
    <n v="-8254"/>
    <x v="77"/>
    <n v="2556174"/>
    <s v="X"/>
    <s v="2024-41"/>
    <n v="226"/>
    <x v="59"/>
    <x v="23"/>
    <x v="1"/>
  </r>
  <r>
    <x v="1"/>
    <x v="2"/>
    <x v="5"/>
    <n v="200"/>
    <x v="77"/>
    <m/>
    <s v="X"/>
    <m/>
    <n v="240"/>
    <x v="60"/>
    <x v="18"/>
    <x v="1"/>
  </r>
  <r>
    <x v="1"/>
    <x v="1"/>
    <x v="5"/>
    <n v="67"/>
    <x v="78"/>
    <m/>
    <s v="X"/>
    <m/>
    <n v="228"/>
    <x v="1"/>
    <x v="1"/>
    <x v="0"/>
  </r>
  <r>
    <x v="1"/>
    <x v="1"/>
    <x v="5"/>
    <n v="9.5"/>
    <x v="78"/>
    <m/>
    <s v="X"/>
    <m/>
    <n v="229"/>
    <x v="2"/>
    <x v="19"/>
    <x v="0"/>
  </r>
  <r>
    <x v="1"/>
    <x v="1"/>
    <x v="5"/>
    <n v="21"/>
    <x v="78"/>
    <m/>
    <s v="X"/>
    <m/>
    <n v="230"/>
    <x v="2"/>
    <x v="20"/>
    <x v="0"/>
  </r>
  <r>
    <x v="1"/>
    <x v="1"/>
    <x v="5"/>
    <n v="42"/>
    <x v="78"/>
    <m/>
    <s v="X"/>
    <m/>
    <n v="231"/>
    <x v="2"/>
    <x v="2"/>
    <x v="0"/>
  </r>
  <r>
    <x v="1"/>
    <x v="2"/>
    <x v="5"/>
    <n v="15"/>
    <x v="78"/>
    <s v="BRC 1372"/>
    <s v="X"/>
    <m/>
    <n v="232"/>
    <x v="43"/>
    <x v="2"/>
    <x v="1"/>
  </r>
  <r>
    <x v="1"/>
    <x v="2"/>
    <x v="5"/>
    <n v="13"/>
    <x v="78"/>
    <s v="BRC 1372"/>
    <s v="X"/>
    <m/>
    <n v="233"/>
    <x v="61"/>
    <x v="2"/>
    <x v="1"/>
  </r>
  <r>
    <x v="2"/>
    <x v="2"/>
    <x v="5"/>
    <n v="-647.86"/>
    <x v="79"/>
    <n v="25556175"/>
    <s v="X"/>
    <s v="2024-43"/>
    <n v="241"/>
    <x v="62"/>
    <x v="6"/>
    <x v="1"/>
  </r>
  <r>
    <x v="2"/>
    <x v="2"/>
    <x v="5"/>
    <n v="-5.99"/>
    <x v="80"/>
    <m/>
    <s v="X"/>
    <m/>
    <n v="236"/>
    <x v="9"/>
    <x v="8"/>
    <x v="1"/>
  </r>
  <r>
    <x v="2"/>
    <x v="2"/>
    <x v="5"/>
    <n v="-4.33"/>
    <x v="80"/>
    <m/>
    <s v="X"/>
    <m/>
    <n v="237"/>
    <x v="14"/>
    <x v="11"/>
    <x v="1"/>
  </r>
  <r>
    <x v="1"/>
    <x v="2"/>
    <x v="5"/>
    <n v="100"/>
    <x v="81"/>
    <s v="BRC 1372"/>
    <s v="X"/>
    <m/>
    <n v="242"/>
    <x v="63"/>
    <x v="3"/>
    <x v="1"/>
  </r>
  <r>
    <x v="1"/>
    <x v="1"/>
    <x v="5"/>
    <n v="49.5"/>
    <x v="81"/>
    <m/>
    <s v="X"/>
    <m/>
    <n v="243"/>
    <x v="1"/>
    <x v="1"/>
    <x v="0"/>
  </r>
  <r>
    <x v="1"/>
    <x v="1"/>
    <x v="5"/>
    <n v="18"/>
    <x v="81"/>
    <m/>
    <s v="X"/>
    <m/>
    <n v="244"/>
    <x v="2"/>
    <x v="19"/>
    <x v="0"/>
  </r>
  <r>
    <x v="1"/>
    <x v="1"/>
    <x v="5"/>
    <n v="63"/>
    <x v="81"/>
    <m/>
    <s v="X"/>
    <m/>
    <n v="245"/>
    <x v="2"/>
    <x v="20"/>
    <x v="0"/>
  </r>
  <r>
    <x v="1"/>
    <x v="1"/>
    <x v="5"/>
    <n v="37.6"/>
    <x v="81"/>
    <m/>
    <s v="X"/>
    <m/>
    <n v="246"/>
    <x v="2"/>
    <x v="2"/>
    <x v="0"/>
  </r>
  <r>
    <x v="1"/>
    <x v="2"/>
    <x v="5"/>
    <n v="14"/>
    <x v="81"/>
    <s v="BRC 1372"/>
    <s v="X"/>
    <m/>
    <n v="247"/>
    <x v="64"/>
    <x v="2"/>
    <x v="1"/>
  </r>
  <r>
    <x v="1"/>
    <x v="2"/>
    <x v="5"/>
    <n v="9"/>
    <x v="81"/>
    <s v="BRC 1372"/>
    <s v="X"/>
    <m/>
    <n v="248"/>
    <x v="65"/>
    <x v="2"/>
    <x v="1"/>
  </r>
  <r>
    <x v="1"/>
    <x v="2"/>
    <x v="5"/>
    <n v="159.6"/>
    <x v="82"/>
    <m/>
    <s v="X"/>
    <m/>
    <n v="257"/>
    <x v="66"/>
    <x v="12"/>
    <x v="1"/>
  </r>
  <r>
    <x v="1"/>
    <x v="1"/>
    <x v="5"/>
    <n v="51.5"/>
    <x v="83"/>
    <m/>
    <s v="X"/>
    <m/>
    <n v="249"/>
    <x v="1"/>
    <x v="1"/>
    <x v="0"/>
  </r>
  <r>
    <x v="1"/>
    <x v="1"/>
    <x v="5"/>
    <n v="7"/>
    <x v="83"/>
    <m/>
    <s v="X"/>
    <m/>
    <n v="250"/>
    <x v="2"/>
    <x v="19"/>
    <x v="0"/>
  </r>
  <r>
    <x v="1"/>
    <x v="1"/>
    <x v="5"/>
    <n v="61"/>
    <x v="83"/>
    <m/>
    <s v="X"/>
    <m/>
    <n v="251"/>
    <x v="2"/>
    <x v="2"/>
    <x v="0"/>
  </r>
  <r>
    <x v="1"/>
    <x v="2"/>
    <x v="5"/>
    <n v="11"/>
    <x v="83"/>
    <s v="BRC 1372"/>
    <s v="X"/>
    <m/>
    <n v="252"/>
    <x v="61"/>
    <x v="2"/>
    <x v="1"/>
  </r>
  <r>
    <x v="2"/>
    <x v="1"/>
    <x v="6"/>
    <n v="-850"/>
    <x v="84"/>
    <m/>
    <s v="X"/>
    <m/>
    <n v="253"/>
    <x v="11"/>
    <x v="9"/>
    <x v="0"/>
  </r>
  <r>
    <x v="1"/>
    <x v="2"/>
    <x v="6"/>
    <n v="850"/>
    <x v="84"/>
    <m/>
    <s v="X"/>
    <m/>
    <n v="254"/>
    <x v="11"/>
    <x v="9"/>
    <x v="1"/>
  </r>
  <r>
    <x v="2"/>
    <x v="1"/>
    <x v="6"/>
    <n v="-55.42"/>
    <x v="84"/>
    <m/>
    <s v="X"/>
    <m/>
    <n v="255"/>
    <x v="12"/>
    <x v="10"/>
    <x v="0"/>
  </r>
  <r>
    <x v="1"/>
    <x v="2"/>
    <x v="6"/>
    <n v="55.42"/>
    <x v="84"/>
    <m/>
    <s v="X"/>
    <m/>
    <n v="256"/>
    <x v="12"/>
    <x v="10"/>
    <x v="1"/>
  </r>
  <r>
    <x v="2"/>
    <x v="2"/>
    <x v="6"/>
    <n v="-1.49"/>
    <x v="84"/>
    <m/>
    <s v="X"/>
    <m/>
    <n v="258"/>
    <x v="67"/>
    <x v="21"/>
    <x v="1"/>
  </r>
  <r>
    <x v="2"/>
    <x v="2"/>
    <x v="6"/>
    <n v="-4.33"/>
    <x v="84"/>
    <m/>
    <s v="X"/>
    <m/>
    <n v="259"/>
    <x v="14"/>
    <x v="11"/>
    <x v="1"/>
  </r>
  <r>
    <x v="2"/>
    <x v="2"/>
    <x v="6"/>
    <n v="-5.99"/>
    <x v="84"/>
    <m/>
    <s v="X"/>
    <m/>
    <n v="260"/>
    <x v="9"/>
    <x v="8"/>
    <x v="1"/>
  </r>
  <r>
    <x v="1"/>
    <x v="1"/>
    <x v="6"/>
    <n v="40"/>
    <x v="85"/>
    <m/>
    <s v="X"/>
    <m/>
    <n v="261"/>
    <x v="1"/>
    <x v="1"/>
    <x v="0"/>
  </r>
  <r>
    <x v="1"/>
    <x v="1"/>
    <x v="6"/>
    <n v="20"/>
    <x v="85"/>
    <m/>
    <s v="X"/>
    <m/>
    <n v="262"/>
    <x v="2"/>
    <x v="19"/>
    <x v="0"/>
  </r>
  <r>
    <x v="1"/>
    <x v="1"/>
    <x v="6"/>
    <n v="82.5"/>
    <x v="85"/>
    <m/>
    <s v="X"/>
    <m/>
    <n v="263"/>
    <x v="2"/>
    <x v="20"/>
    <x v="0"/>
  </r>
  <r>
    <x v="1"/>
    <x v="1"/>
    <x v="6"/>
    <n v="47"/>
    <x v="85"/>
    <m/>
    <s v="X"/>
    <m/>
    <n v="264"/>
    <x v="2"/>
    <x v="2"/>
    <x v="0"/>
  </r>
  <r>
    <x v="2"/>
    <x v="2"/>
    <x v="6"/>
    <n v="-100"/>
    <x v="85"/>
    <n v="2464184"/>
    <s v="X"/>
    <s v="2024-45"/>
    <n v="277"/>
    <x v="68"/>
    <x v="4"/>
    <x v="1"/>
  </r>
  <r>
    <x v="2"/>
    <x v="2"/>
    <x v="6"/>
    <n v="-142"/>
    <x v="85"/>
    <n v="2464183"/>
    <s v="X"/>
    <s v="2024-46"/>
    <n v="278"/>
    <x v="69"/>
    <x v="4"/>
    <x v="1"/>
  </r>
  <r>
    <x v="2"/>
    <x v="2"/>
    <x v="6"/>
    <n v="-2.5499999999999998"/>
    <x v="86"/>
    <m/>
    <s v="X"/>
    <m/>
    <n v="265"/>
    <x v="70"/>
    <x v="11"/>
    <x v="1"/>
  </r>
  <r>
    <x v="1"/>
    <x v="2"/>
    <x v="6"/>
    <n v="150"/>
    <x v="87"/>
    <m/>
    <s v="X"/>
    <m/>
    <n v="274"/>
    <x v="71"/>
    <x v="18"/>
    <x v="1"/>
  </r>
  <r>
    <x v="1"/>
    <x v="1"/>
    <x v="6"/>
    <n v="46"/>
    <x v="88"/>
    <m/>
    <s v="X"/>
    <m/>
    <n v="266"/>
    <x v="1"/>
    <x v="1"/>
    <x v="0"/>
  </r>
  <r>
    <x v="1"/>
    <x v="1"/>
    <x v="6"/>
    <n v="26"/>
    <x v="88"/>
    <m/>
    <s v="X"/>
    <m/>
    <n v="267"/>
    <x v="2"/>
    <x v="19"/>
    <x v="0"/>
  </r>
  <r>
    <x v="1"/>
    <x v="1"/>
    <x v="6"/>
    <n v="55.5"/>
    <x v="88"/>
    <m/>
    <s v="X"/>
    <m/>
    <n v="268"/>
    <x v="2"/>
    <x v="20"/>
    <x v="0"/>
  </r>
  <r>
    <x v="1"/>
    <x v="1"/>
    <x v="6"/>
    <n v="51"/>
    <x v="88"/>
    <m/>
    <s v="X"/>
    <m/>
    <n v="269"/>
    <x v="2"/>
    <x v="2"/>
    <x v="0"/>
  </r>
  <r>
    <x v="1"/>
    <x v="2"/>
    <x v="7"/>
    <n v="400"/>
    <x v="89"/>
    <m/>
    <s v="X"/>
    <m/>
    <n v="275"/>
    <x v="72"/>
    <x v="18"/>
    <x v="1"/>
  </r>
  <r>
    <x v="2"/>
    <x v="2"/>
    <x v="7"/>
    <n v="-641.39"/>
    <x v="90"/>
    <n v="2464185"/>
    <s v="X"/>
    <s v="2024-44"/>
    <n v="276"/>
    <x v="73"/>
    <x v="6"/>
    <x v="1"/>
  </r>
  <r>
    <x v="1"/>
    <x v="1"/>
    <x v="7"/>
    <n v="20.5"/>
    <x v="91"/>
    <m/>
    <s v="X"/>
    <m/>
    <n v="270"/>
    <x v="2"/>
    <x v="19"/>
    <x v="0"/>
  </r>
  <r>
    <x v="1"/>
    <x v="1"/>
    <x v="7"/>
    <n v="53"/>
    <x v="91"/>
    <m/>
    <s v="X"/>
    <m/>
    <n v="271"/>
    <x v="2"/>
    <x v="20"/>
    <x v="0"/>
  </r>
  <r>
    <x v="1"/>
    <x v="1"/>
    <x v="7"/>
    <n v="5"/>
    <x v="91"/>
    <m/>
    <s v="X"/>
    <m/>
    <n v="272"/>
    <x v="2"/>
    <x v="2"/>
    <x v="0"/>
  </r>
  <r>
    <x v="1"/>
    <x v="2"/>
    <x v="7"/>
    <n v="11"/>
    <x v="91"/>
    <s v="BRC 1373"/>
    <s v="X"/>
    <m/>
    <n v="273"/>
    <x v="74"/>
    <x v="2"/>
    <x v="1"/>
  </r>
  <r>
    <x v="2"/>
    <x v="2"/>
    <x v="7"/>
    <n v="-763.2"/>
    <x v="92"/>
    <n v="2556176"/>
    <s v="X"/>
    <s v="2024-47"/>
    <n v="279"/>
    <x v="75"/>
    <x v="6"/>
    <x v="1"/>
  </r>
  <r>
    <x v="2"/>
    <x v="2"/>
    <x v="7"/>
    <n v="-5.99"/>
    <x v="93"/>
    <m/>
    <s v="X"/>
    <s v="2024-48"/>
    <n v="280"/>
    <x v="9"/>
    <x v="8"/>
    <x v="1"/>
  </r>
  <r>
    <x v="2"/>
    <x v="2"/>
    <x v="7"/>
    <n v="-4.33"/>
    <x v="92"/>
    <m/>
    <s v="X"/>
    <s v="2024-48"/>
    <n v="281"/>
    <x v="14"/>
    <x v="11"/>
    <x v="1"/>
  </r>
  <r>
    <x v="2"/>
    <x v="2"/>
    <x v="7"/>
    <n v="-2.5499999999999998"/>
    <x v="92"/>
    <m/>
    <s v="X"/>
    <s v="2024-48"/>
    <n v="282"/>
    <x v="70"/>
    <x v="11"/>
    <x v="1"/>
  </r>
  <r>
    <x v="1"/>
    <x v="1"/>
    <x v="7"/>
    <n v="78"/>
    <x v="92"/>
    <m/>
    <s v="X"/>
    <m/>
    <n v="289"/>
    <x v="1"/>
    <x v="1"/>
    <x v="0"/>
  </r>
  <r>
    <x v="1"/>
    <x v="1"/>
    <x v="7"/>
    <n v="21.5"/>
    <x v="92"/>
    <m/>
    <s v="X"/>
    <m/>
    <n v="290"/>
    <x v="2"/>
    <x v="19"/>
    <x v="0"/>
  </r>
  <r>
    <x v="1"/>
    <x v="1"/>
    <x v="7"/>
    <n v="44.5"/>
    <x v="92"/>
    <m/>
    <s v="X"/>
    <m/>
    <n v="291"/>
    <x v="2"/>
    <x v="20"/>
    <x v="0"/>
  </r>
  <r>
    <x v="1"/>
    <x v="1"/>
    <x v="7"/>
    <n v="48"/>
    <x v="92"/>
    <m/>
    <s v="X"/>
    <m/>
    <n v="292"/>
    <x v="2"/>
    <x v="2"/>
    <x v="0"/>
  </r>
  <r>
    <x v="2"/>
    <x v="2"/>
    <x v="7"/>
    <n v="-100"/>
    <x v="94"/>
    <n v="2464186"/>
    <s v="X"/>
    <s v="2024-49"/>
    <n v="283"/>
    <x v="76"/>
    <x v="24"/>
    <x v="1"/>
  </r>
  <r>
    <x v="2"/>
    <x v="2"/>
    <x v="7"/>
    <n v="-100"/>
    <x v="95"/>
    <n v="2556177"/>
    <s v="X"/>
    <s v="2024-50"/>
    <n v="284"/>
    <x v="77"/>
    <x v="4"/>
    <x v="1"/>
  </r>
  <r>
    <x v="1"/>
    <x v="1"/>
    <x v="7"/>
    <n v="87"/>
    <x v="96"/>
    <m/>
    <s v="X"/>
    <m/>
    <n v="285"/>
    <x v="1"/>
    <x v="1"/>
    <x v="0"/>
  </r>
  <r>
    <x v="1"/>
    <x v="1"/>
    <x v="7"/>
    <n v="31"/>
    <x v="96"/>
    <m/>
    <s v="X"/>
    <m/>
    <n v="286"/>
    <x v="2"/>
    <x v="19"/>
    <x v="0"/>
  </r>
  <r>
    <x v="1"/>
    <x v="1"/>
    <x v="7"/>
    <n v="67"/>
    <x v="96"/>
    <m/>
    <s v="X"/>
    <m/>
    <n v="287"/>
    <x v="2"/>
    <x v="20"/>
    <x v="0"/>
  </r>
  <r>
    <x v="1"/>
    <x v="1"/>
    <x v="7"/>
    <n v="70"/>
    <x v="96"/>
    <m/>
    <s v="X"/>
    <m/>
    <n v="288"/>
    <x v="2"/>
    <x v="2"/>
    <x v="0"/>
  </r>
  <r>
    <x v="2"/>
    <x v="2"/>
    <x v="7"/>
    <n v="-100"/>
    <x v="97"/>
    <n v="2556178"/>
    <s v="X"/>
    <s v="2024-51"/>
    <n v="293"/>
    <x v="78"/>
    <x v="4"/>
    <x v="1"/>
  </r>
  <r>
    <x v="2"/>
    <x v="1"/>
    <x v="7"/>
    <n v="-93.5"/>
    <x v="97"/>
    <m/>
    <s v="X"/>
    <m/>
    <n v="294"/>
    <x v="12"/>
    <x v="10"/>
    <x v="0"/>
  </r>
  <r>
    <x v="1"/>
    <x v="2"/>
    <x v="7"/>
    <n v="93.5"/>
    <x v="97"/>
    <m/>
    <s v="X"/>
    <m/>
    <n v="295"/>
    <x v="12"/>
    <x v="10"/>
    <x v="1"/>
  </r>
  <r>
    <x v="2"/>
    <x v="1"/>
    <x v="7"/>
    <n v="-800"/>
    <x v="97"/>
    <m/>
    <s v="X"/>
    <m/>
    <n v="296"/>
    <x v="11"/>
    <x v="9"/>
    <x v="0"/>
  </r>
  <r>
    <x v="1"/>
    <x v="2"/>
    <x v="7"/>
    <n v="800"/>
    <x v="97"/>
    <m/>
    <s v="X"/>
    <m/>
    <n v="297"/>
    <x v="11"/>
    <x v="9"/>
    <x v="1"/>
  </r>
  <r>
    <x v="1"/>
    <x v="1"/>
    <x v="8"/>
    <n v="66"/>
    <x v="98"/>
    <m/>
    <s v="X"/>
    <m/>
    <n v="298"/>
    <x v="1"/>
    <x v="1"/>
    <x v="0"/>
  </r>
  <r>
    <x v="1"/>
    <x v="1"/>
    <x v="8"/>
    <n v="124"/>
    <x v="98"/>
    <m/>
    <s v="X"/>
    <m/>
    <n v="299"/>
    <x v="2"/>
    <x v="19"/>
    <x v="0"/>
  </r>
  <r>
    <x v="1"/>
    <x v="1"/>
    <x v="8"/>
    <n v="70"/>
    <x v="98"/>
    <m/>
    <s v="X"/>
    <m/>
    <n v="300"/>
    <x v="2"/>
    <x v="20"/>
    <x v="0"/>
  </r>
  <r>
    <x v="1"/>
    <x v="1"/>
    <x v="8"/>
    <n v="72"/>
    <x v="98"/>
    <m/>
    <s v="X"/>
    <m/>
    <n v="301"/>
    <x v="2"/>
    <x v="2"/>
    <x v="0"/>
  </r>
  <r>
    <x v="1"/>
    <x v="2"/>
    <x v="8"/>
    <n v="80"/>
    <x v="98"/>
    <m/>
    <s v="X"/>
    <m/>
    <n v="302"/>
    <x v="79"/>
    <x v="2"/>
    <x v="1"/>
  </r>
  <r>
    <x v="1"/>
    <x v="2"/>
    <x v="8"/>
    <n v="10"/>
    <x v="98"/>
    <m/>
    <s v="X"/>
    <m/>
    <n v="303"/>
    <x v="80"/>
    <x v="2"/>
    <x v="1"/>
  </r>
  <r>
    <x v="1"/>
    <x v="2"/>
    <x v="8"/>
    <n v="14"/>
    <x v="98"/>
    <m/>
    <s v="X"/>
    <m/>
    <n v="304"/>
    <x v="81"/>
    <x v="2"/>
    <x v="1"/>
  </r>
  <r>
    <x v="1"/>
    <x v="2"/>
    <x v="8"/>
    <n v="61.5"/>
    <x v="98"/>
    <m/>
    <s v="X"/>
    <m/>
    <n v="305"/>
    <x v="82"/>
    <x v="2"/>
    <x v="1"/>
  </r>
  <r>
    <x v="1"/>
    <x v="2"/>
    <x v="8"/>
    <n v="12"/>
    <x v="98"/>
    <m/>
    <s v="X"/>
    <m/>
    <n v="306"/>
    <x v="74"/>
    <x v="2"/>
    <x v="1"/>
  </r>
  <r>
    <x v="1"/>
    <x v="1"/>
    <x v="8"/>
    <n v="40"/>
    <x v="99"/>
    <m/>
    <s v="X"/>
    <m/>
    <n v="307"/>
    <x v="1"/>
    <x v="1"/>
    <x v="0"/>
  </r>
  <r>
    <x v="1"/>
    <x v="1"/>
    <x v="8"/>
    <n v="50.5"/>
    <x v="99"/>
    <m/>
    <s v="X"/>
    <m/>
    <n v="308"/>
    <x v="2"/>
    <x v="19"/>
    <x v="0"/>
  </r>
  <r>
    <x v="1"/>
    <x v="1"/>
    <x v="8"/>
    <n v="61"/>
    <x v="99"/>
    <m/>
    <s v="X"/>
    <m/>
    <n v="309"/>
    <x v="2"/>
    <x v="20"/>
    <x v="0"/>
  </r>
  <r>
    <x v="1"/>
    <x v="1"/>
    <x v="8"/>
    <n v="58"/>
    <x v="99"/>
    <m/>
    <s v="X"/>
    <m/>
    <n v="310"/>
    <x v="2"/>
    <x v="2"/>
    <x v="0"/>
  </r>
  <r>
    <x v="1"/>
    <x v="2"/>
    <x v="8"/>
    <n v="7.5"/>
    <x v="99"/>
    <m/>
    <s v="X"/>
    <m/>
    <n v="311"/>
    <x v="83"/>
    <x v="2"/>
    <x v="1"/>
  </r>
  <r>
    <x v="1"/>
    <x v="2"/>
    <x v="8"/>
    <n v="12"/>
    <x v="99"/>
    <m/>
    <s v="X"/>
    <m/>
    <n v="312"/>
    <x v="84"/>
    <x v="2"/>
    <x v="1"/>
  </r>
  <r>
    <x v="1"/>
    <x v="2"/>
    <x v="8"/>
    <n v="35"/>
    <x v="99"/>
    <m/>
    <s v="X"/>
    <m/>
    <n v="313"/>
    <x v="85"/>
    <x v="2"/>
    <x v="1"/>
  </r>
  <r>
    <x v="2"/>
    <x v="2"/>
    <x v="8"/>
    <n v="-664.41"/>
    <x v="100"/>
    <n v="2556179"/>
    <s v="X"/>
    <s v="2024-52"/>
    <n v="314"/>
    <x v="86"/>
    <x v="6"/>
    <x v="1"/>
  </r>
  <r>
    <x v="2"/>
    <x v="2"/>
    <x v="8"/>
    <n v="-150"/>
    <x v="100"/>
    <n v="2556180"/>
    <s v="X"/>
    <s v="2024-53"/>
    <n v="315"/>
    <x v="87"/>
    <x v="5"/>
    <x v="1"/>
  </r>
  <r>
    <x v="1"/>
    <x v="1"/>
    <x v="8"/>
    <n v="45"/>
    <x v="101"/>
    <m/>
    <s v="X"/>
    <m/>
    <n v="316"/>
    <x v="1"/>
    <x v="1"/>
    <x v="0"/>
  </r>
  <r>
    <x v="1"/>
    <x v="1"/>
    <x v="8"/>
    <n v="52.5"/>
    <x v="101"/>
    <m/>
    <s v="X"/>
    <m/>
    <n v="317"/>
    <x v="2"/>
    <x v="19"/>
    <x v="0"/>
  </r>
  <r>
    <x v="1"/>
    <x v="1"/>
    <x v="8"/>
    <n v="11"/>
    <x v="101"/>
    <m/>
    <s v="X"/>
    <m/>
    <n v="318"/>
    <x v="2"/>
    <x v="20"/>
    <x v="0"/>
  </r>
  <r>
    <x v="1"/>
    <x v="1"/>
    <x v="8"/>
    <n v="38"/>
    <x v="101"/>
    <m/>
    <s v="X"/>
    <m/>
    <n v="319"/>
    <x v="2"/>
    <x v="2"/>
    <x v="0"/>
  </r>
  <r>
    <x v="1"/>
    <x v="2"/>
    <x v="8"/>
    <n v="5"/>
    <x v="101"/>
    <m/>
    <s v="X"/>
    <m/>
    <n v="320"/>
    <x v="74"/>
    <x v="2"/>
    <x v="1"/>
  </r>
  <r>
    <x v="1"/>
    <x v="1"/>
    <x v="8"/>
    <n v="111"/>
    <x v="102"/>
    <m/>
    <s v="X"/>
    <m/>
    <n v="321"/>
    <x v="1"/>
    <x v="1"/>
    <x v="0"/>
  </r>
  <r>
    <x v="1"/>
    <x v="1"/>
    <x v="8"/>
    <n v="79.5"/>
    <x v="102"/>
    <m/>
    <s v="X"/>
    <m/>
    <n v="322"/>
    <x v="2"/>
    <x v="19"/>
    <x v="0"/>
  </r>
  <r>
    <x v="1"/>
    <x v="1"/>
    <x v="8"/>
    <n v="28"/>
    <x v="102"/>
    <m/>
    <s v="X"/>
    <m/>
    <n v="323"/>
    <x v="2"/>
    <x v="20"/>
    <x v="0"/>
  </r>
  <r>
    <x v="1"/>
    <x v="1"/>
    <x v="8"/>
    <n v="89"/>
    <x v="102"/>
    <m/>
    <s v="X"/>
    <m/>
    <n v="324"/>
    <x v="2"/>
    <x v="2"/>
    <x v="0"/>
  </r>
  <r>
    <x v="1"/>
    <x v="2"/>
    <x v="8"/>
    <n v="15.5"/>
    <x v="102"/>
    <m/>
    <s v="X"/>
    <m/>
    <n v="325"/>
    <x v="88"/>
    <x v="2"/>
    <x v="1"/>
  </r>
  <r>
    <x v="1"/>
    <x v="2"/>
    <x v="8"/>
    <n v="100"/>
    <x v="103"/>
    <m/>
    <s v="X"/>
    <m/>
    <n v="327"/>
    <x v="89"/>
    <x v="18"/>
    <x v="1"/>
  </r>
  <r>
    <x v="2"/>
    <x v="2"/>
    <x v="9"/>
    <n v="-365.3"/>
    <x v="104"/>
    <m/>
    <s v="X"/>
    <m/>
    <n v="328"/>
    <x v="90"/>
    <x v="21"/>
    <x v="1"/>
  </r>
  <r>
    <x v="1"/>
    <x v="1"/>
    <x v="9"/>
    <n v="177.07"/>
    <x v="104"/>
    <m/>
    <s v="X"/>
    <m/>
    <n v="329"/>
    <x v="91"/>
    <x v="21"/>
    <x v="0"/>
  </r>
  <r>
    <x v="1"/>
    <x v="1"/>
    <x v="9"/>
    <n v="47"/>
    <x v="105"/>
    <m/>
    <s v="X"/>
    <m/>
    <n v="330"/>
    <x v="1"/>
    <x v="1"/>
    <x v="0"/>
  </r>
  <r>
    <x v="1"/>
    <x v="1"/>
    <x v="9"/>
    <n v="15.5"/>
    <x v="105"/>
    <m/>
    <s v="X"/>
    <m/>
    <n v="331"/>
    <x v="2"/>
    <x v="19"/>
    <x v="0"/>
  </r>
  <r>
    <x v="1"/>
    <x v="1"/>
    <x v="9"/>
    <n v="18"/>
    <x v="105"/>
    <m/>
    <s v="X"/>
    <m/>
    <n v="332"/>
    <x v="2"/>
    <x v="20"/>
    <x v="0"/>
  </r>
  <r>
    <x v="1"/>
    <x v="1"/>
    <x v="9"/>
    <n v="11.5"/>
    <x v="105"/>
    <m/>
    <s v="X"/>
    <m/>
    <n v="333"/>
    <x v="2"/>
    <x v="2"/>
    <x v="0"/>
  </r>
  <r>
    <x v="1"/>
    <x v="1"/>
    <x v="9"/>
    <n v="66.099999999999994"/>
    <x v="105"/>
    <m/>
    <s v="X"/>
    <m/>
    <n v="334"/>
    <x v="92"/>
    <x v="3"/>
    <x v="0"/>
  </r>
  <r>
    <x v="1"/>
    <x v="1"/>
    <x v="9"/>
    <n v="88"/>
    <x v="106"/>
    <m/>
    <s v="X"/>
    <m/>
    <n v="335"/>
    <x v="1"/>
    <x v="1"/>
    <x v="0"/>
  </r>
  <r>
    <x v="1"/>
    <x v="1"/>
    <x v="9"/>
    <n v="50"/>
    <x v="106"/>
    <m/>
    <s v="X"/>
    <m/>
    <n v="336"/>
    <x v="2"/>
    <x v="19"/>
    <x v="0"/>
  </r>
  <r>
    <x v="1"/>
    <x v="1"/>
    <x v="9"/>
    <n v="13"/>
    <x v="106"/>
    <m/>
    <s v="X"/>
    <m/>
    <n v="337"/>
    <x v="2"/>
    <x v="20"/>
    <x v="0"/>
  </r>
  <r>
    <x v="1"/>
    <x v="1"/>
    <x v="9"/>
    <n v="58.5"/>
    <x v="106"/>
    <m/>
    <s v="X"/>
    <m/>
    <n v="338"/>
    <x v="2"/>
    <x v="2"/>
    <x v="0"/>
  </r>
  <r>
    <x v="1"/>
    <x v="1"/>
    <x v="9"/>
    <n v="108"/>
    <x v="107"/>
    <m/>
    <s v="X"/>
    <m/>
    <n v="339"/>
    <x v="1"/>
    <x v="1"/>
    <x v="0"/>
  </r>
  <r>
    <x v="1"/>
    <x v="1"/>
    <x v="9"/>
    <n v="55.3"/>
    <x v="107"/>
    <m/>
    <s v="X"/>
    <m/>
    <n v="340"/>
    <x v="2"/>
    <x v="19"/>
    <x v="0"/>
  </r>
  <r>
    <x v="1"/>
    <x v="1"/>
    <x v="9"/>
    <n v="73"/>
    <x v="107"/>
    <m/>
    <s v="X"/>
    <m/>
    <n v="341"/>
    <x v="2"/>
    <x v="2"/>
    <x v="0"/>
  </r>
  <r>
    <x v="2"/>
    <x v="3"/>
    <x v="8"/>
    <n v="-93"/>
    <x v="108"/>
    <n v="2556181"/>
    <m/>
    <s v="2024-54"/>
    <n v="342"/>
    <x v="93"/>
    <x v="5"/>
    <x v="1"/>
  </r>
  <r>
    <x v="2"/>
    <x v="2"/>
    <x v="9"/>
    <n v="-4.33"/>
    <x v="105"/>
    <m/>
    <s v="X"/>
    <m/>
    <n v="343"/>
    <x v="94"/>
    <x v="11"/>
    <x v="1"/>
  </r>
  <r>
    <x v="2"/>
    <x v="2"/>
    <x v="9"/>
    <n v="-2.5499999999999998"/>
    <x v="105"/>
    <m/>
    <s v="X"/>
    <m/>
    <n v="344"/>
    <x v="95"/>
    <x v="11"/>
    <x v="1"/>
  </r>
  <r>
    <x v="2"/>
    <x v="2"/>
    <x v="9"/>
    <n v="-5.99"/>
    <x v="105"/>
    <m/>
    <s v="X"/>
    <m/>
    <n v="345"/>
    <x v="96"/>
    <x v="8"/>
    <x v="1"/>
  </r>
  <r>
    <x v="2"/>
    <x v="3"/>
    <x v="9"/>
    <n v="-4.33"/>
    <x v="105"/>
    <m/>
    <m/>
    <m/>
    <n v="346"/>
    <x v="97"/>
    <x v="11"/>
    <x v="1"/>
  </r>
  <r>
    <x v="2"/>
    <x v="3"/>
    <x v="9"/>
    <n v="-2.5499999999999998"/>
    <x v="105"/>
    <m/>
    <m/>
    <m/>
    <n v="347"/>
    <x v="98"/>
    <x v="11"/>
    <x v="1"/>
  </r>
  <r>
    <x v="2"/>
    <x v="3"/>
    <x v="9"/>
    <n v="-5.99"/>
    <x v="105"/>
    <m/>
    <m/>
    <m/>
    <n v="348"/>
    <x v="99"/>
    <x v="8"/>
    <x v="1"/>
  </r>
  <r>
    <x v="2"/>
    <x v="3"/>
    <x v="9"/>
    <n v="-648.49"/>
    <x v="109"/>
    <n v="2556182"/>
    <m/>
    <s v="2024-55"/>
    <n v="349"/>
    <x v="100"/>
    <x v="6"/>
    <x v="1"/>
  </r>
  <r>
    <x v="1"/>
    <x v="1"/>
    <x v="9"/>
    <n v="110"/>
    <x v="109"/>
    <m/>
    <s v="X"/>
    <m/>
    <n v="350"/>
    <x v="101"/>
    <x v="21"/>
    <x v="0"/>
  </r>
  <r>
    <x v="1"/>
    <x v="3"/>
    <x v="9"/>
    <n v="27"/>
    <x v="109"/>
    <m/>
    <m/>
    <m/>
    <n v="351"/>
    <x v="102"/>
    <x v="2"/>
    <x v="1"/>
  </r>
  <r>
    <x v="1"/>
    <x v="3"/>
    <x v="9"/>
    <n v="6.5"/>
    <x v="109"/>
    <m/>
    <m/>
    <m/>
    <n v="352"/>
    <x v="83"/>
    <x v="2"/>
    <x v="1"/>
  </r>
  <r>
    <x v="1"/>
    <x v="3"/>
    <x v="9"/>
    <n v="20"/>
    <x v="109"/>
    <m/>
    <m/>
    <m/>
    <n v="353"/>
    <x v="74"/>
    <x v="2"/>
    <x v="1"/>
  </r>
  <r>
    <x v="1"/>
    <x v="3"/>
    <x v="9"/>
    <n v="10"/>
    <x v="109"/>
    <m/>
    <m/>
    <m/>
    <n v="354"/>
    <x v="74"/>
    <x v="2"/>
    <x v="1"/>
  </r>
  <r>
    <x v="1"/>
    <x v="3"/>
    <x v="9"/>
    <n v="21"/>
    <x v="109"/>
    <m/>
    <m/>
    <m/>
    <n v="355"/>
    <x v="103"/>
    <x v="2"/>
    <x v="1"/>
  </r>
  <r>
    <x v="2"/>
    <x v="1"/>
    <x v="9"/>
    <n v="-885"/>
    <x v="104"/>
    <m/>
    <s v="X"/>
    <m/>
    <n v="356"/>
    <x v="11"/>
    <x v="9"/>
    <x v="0"/>
  </r>
  <r>
    <x v="1"/>
    <x v="2"/>
    <x v="9"/>
    <n v="885"/>
    <x v="104"/>
    <m/>
    <s v="X"/>
    <m/>
    <n v="357"/>
    <x v="11"/>
    <x v="9"/>
    <x v="1"/>
  </r>
  <r>
    <x v="2"/>
    <x v="1"/>
    <x v="9"/>
    <n v="-110.5"/>
    <x v="104"/>
    <m/>
    <s v="X"/>
    <m/>
    <n v="358"/>
    <x v="12"/>
    <x v="10"/>
    <x v="0"/>
  </r>
  <r>
    <x v="1"/>
    <x v="2"/>
    <x v="9"/>
    <n v="110.5"/>
    <x v="104"/>
    <m/>
    <s v="X"/>
    <m/>
    <n v="359"/>
    <x v="12"/>
    <x v="10"/>
    <x v="1"/>
  </r>
  <r>
    <x v="1"/>
    <x v="3"/>
    <x v="9"/>
    <n v="80"/>
    <x v="110"/>
    <m/>
    <m/>
    <m/>
    <n v="360"/>
    <x v="104"/>
    <x v="3"/>
    <x v="1"/>
  </r>
  <r>
    <x v="1"/>
    <x v="2"/>
    <x v="8"/>
    <n v="100"/>
    <x v="111"/>
    <m/>
    <s v="X"/>
    <m/>
    <n v="361"/>
    <x v="105"/>
    <x v="18"/>
    <x v="1"/>
  </r>
  <r>
    <x v="2"/>
    <x v="3"/>
    <x v="9"/>
    <n v="-27.35"/>
    <x v="112"/>
    <m/>
    <m/>
    <s v="2024-56"/>
    <n v="362"/>
    <x v="106"/>
    <x v="12"/>
    <x v="1"/>
  </r>
  <r>
    <x v="1"/>
    <x v="1"/>
    <x v="9"/>
    <n v="53.5"/>
    <x v="113"/>
    <m/>
    <s v="X"/>
    <m/>
    <n v="363"/>
    <x v="1"/>
    <x v="1"/>
    <x v="0"/>
  </r>
  <r>
    <x v="1"/>
    <x v="1"/>
    <x v="9"/>
    <n v="36.5"/>
    <x v="113"/>
    <m/>
    <s v="X"/>
    <m/>
    <n v="364"/>
    <x v="2"/>
    <x v="19"/>
    <x v="0"/>
  </r>
  <r>
    <x v="1"/>
    <x v="1"/>
    <x v="9"/>
    <n v="26.5"/>
    <x v="113"/>
    <m/>
    <s v="X"/>
    <m/>
    <n v="365"/>
    <x v="2"/>
    <x v="20"/>
    <x v="0"/>
  </r>
  <r>
    <x v="1"/>
    <x v="1"/>
    <x v="9"/>
    <n v="23.4"/>
    <x v="113"/>
    <m/>
    <s v="X"/>
    <m/>
    <n v="366"/>
    <x v="2"/>
    <x v="2"/>
    <x v="0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  <r>
    <x v="3"/>
    <x v="1"/>
    <x v="10"/>
    <m/>
    <x v="114"/>
    <m/>
    <m/>
    <m/>
    <m/>
    <x v="107"/>
    <x v="25"/>
    <x v="3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">
  <r>
    <x v="0"/>
    <s v=" initial"/>
    <n v="1"/>
    <n v="60"/>
    <d v="2024-01-01T00:00:00"/>
    <m/>
    <m/>
    <m/>
    <m/>
    <s v=" Solde initial"/>
    <s v="Gestion"/>
    <x v="0"/>
  </r>
  <r>
    <x v="0"/>
    <s v=" initial"/>
    <n v="1"/>
    <n v="11358.04"/>
    <d v="2024-01-01T00:00:00"/>
    <m/>
    <n v="0"/>
    <m/>
    <m/>
    <s v=" Solde initial"/>
    <s v="Gestion"/>
    <x v="1"/>
  </r>
  <r>
    <x v="0"/>
    <s v=" initial"/>
    <n v="1"/>
    <n v="20857.75"/>
    <d v="2024-01-01T00:00:00"/>
    <m/>
    <m/>
    <m/>
    <m/>
    <s v=" Solde initial"/>
    <s v="Gestion"/>
    <x v="2"/>
  </r>
  <r>
    <x v="1"/>
    <s v=""/>
    <n v="1"/>
    <n v="51"/>
    <d v="2024-01-03T00:00:00"/>
    <m/>
    <s v="X"/>
    <m/>
    <n v="1"/>
    <s v="Part bénéficiaires"/>
    <s v="Contribution des bénéficiaires"/>
    <x v="0"/>
  </r>
  <r>
    <x v="1"/>
    <s v=""/>
    <n v="1"/>
    <n v="51"/>
    <d v="2024-01-03T00:00:00"/>
    <m/>
    <s v="X"/>
    <m/>
    <n v="2"/>
    <s v="Vente boutique"/>
    <s v="Vente boutique"/>
    <x v="0"/>
  </r>
  <r>
    <x v="1"/>
    <s v=""/>
    <n v="1"/>
    <n v="68.5"/>
    <d v="2024-01-05T00:00:00"/>
    <m/>
    <s v="X"/>
    <m/>
    <n v="3"/>
    <s v="Vente boutique"/>
    <s v="Vente boutique"/>
    <x v="0"/>
  </r>
  <r>
    <x v="1"/>
    <s v="Comptabilisé"/>
    <n v="1"/>
    <n v="70"/>
    <d v="2024-01-06T00:00:00"/>
    <m/>
    <s v="X"/>
    <m/>
    <n v="4"/>
    <s v="Don Claudine"/>
    <s v="Dons des particuliers"/>
    <x v="1"/>
  </r>
  <r>
    <x v="1"/>
    <s v=""/>
    <n v="1"/>
    <n v="105"/>
    <d v="2024-01-10T00:00:00"/>
    <m/>
    <s v="X"/>
    <m/>
    <n v="5"/>
    <s v="Part bénéficiaires"/>
    <s v="Contribution des bénéficiaires"/>
    <x v="0"/>
  </r>
  <r>
    <x v="1"/>
    <s v=""/>
    <n v="1"/>
    <n v="53"/>
    <d v="2024-01-10T00:00:00"/>
    <m/>
    <s v="X"/>
    <m/>
    <n v="6"/>
    <s v="Vente boutique"/>
    <s v="Vente boutique"/>
    <x v="0"/>
  </r>
  <r>
    <x v="1"/>
    <s v=""/>
    <n v="1"/>
    <n v="52"/>
    <d v="2024-01-12T00:00:00"/>
    <m/>
    <s v="X"/>
    <m/>
    <n v="8"/>
    <s v="Vente boutique"/>
    <s v="Vente boutique"/>
    <x v="0"/>
  </r>
  <r>
    <x v="1"/>
    <s v=""/>
    <n v="1"/>
    <n v="75.5"/>
    <d v="2024-01-17T00:00:00"/>
    <m/>
    <s v="X"/>
    <m/>
    <n v="9"/>
    <s v="Part bénéficiaires"/>
    <s v="Contribution des bénéficiaires"/>
    <x v="0"/>
  </r>
  <r>
    <x v="1"/>
    <s v=""/>
    <n v="1"/>
    <n v="50.5"/>
    <d v="2024-01-17T00:00:00"/>
    <m/>
    <s v="X"/>
    <m/>
    <n v="10"/>
    <s v="Vente boutique"/>
    <s v="Vente boutique"/>
    <x v="0"/>
  </r>
  <r>
    <x v="2"/>
    <s v="Comptabilisé"/>
    <n v="1"/>
    <n v="-100"/>
    <d v="2024-01-18T00:00:00"/>
    <n v="2464174"/>
    <s v="X"/>
    <s v="2024-02"/>
    <n v="11"/>
    <s v="AIDE  GARNAUD EDF"/>
    <s v="Aide logement, énergie, eau"/>
    <x v="1"/>
  </r>
  <r>
    <x v="2"/>
    <s v="Comptabilisé"/>
    <n v="1"/>
    <n v="-100"/>
    <d v="2024-01-18T00:00:00"/>
    <n v="2164172"/>
    <s v="X"/>
    <s v="2024-03"/>
    <n v="12"/>
    <s v="AIDER MOTTE GARAGE"/>
    <s v="Aides transport garage"/>
    <x v="1"/>
  </r>
  <r>
    <x v="2"/>
    <s v="Comptabilisé"/>
    <n v="1"/>
    <n v="-150"/>
    <d v="2024-01-18T00:00:00"/>
    <n v="2556160"/>
    <s v="X"/>
    <s v="2024-01"/>
    <n v="13"/>
    <s v="AIDE St MAZARD PICOTY"/>
    <s v="Aide logement, énergie, eau"/>
    <x v="1"/>
  </r>
  <r>
    <x v="2"/>
    <s v="Comptabilisé"/>
    <n v="1"/>
    <n v="-746.23"/>
    <d v="2024-01-18T00:00:00"/>
    <n v="2556161"/>
    <s v="X"/>
    <s v="2024-04"/>
    <n v="14"/>
    <s v="Loyer janvier"/>
    <s v="Loyer"/>
    <x v="1"/>
  </r>
  <r>
    <x v="1"/>
    <s v=""/>
    <n v="1"/>
    <n v="100.5"/>
    <d v="2024-01-19T00:00:00"/>
    <m/>
    <s v="X"/>
    <m/>
    <n v="15"/>
    <s v="Vente boutique"/>
    <s v="Vente boutique"/>
    <x v="0"/>
  </r>
  <r>
    <x v="2"/>
    <s v="Comptabilisé"/>
    <n v="1"/>
    <n v="-8000"/>
    <d v="2024-01-21T00:00:00"/>
    <m/>
    <s v="X"/>
    <m/>
    <n v="16"/>
    <s v="Virement livret CMSO"/>
    <s v="Virement livret CMSO"/>
    <x v="1"/>
  </r>
  <r>
    <x v="1"/>
    <s v=""/>
    <n v="1"/>
    <n v="8000"/>
    <d v="2024-01-21T00:00:00"/>
    <m/>
    <s v="X"/>
    <m/>
    <n v="17"/>
    <s v="Virement livret CMSO"/>
    <s v="Virement livret CMSO"/>
    <x v="2"/>
  </r>
  <r>
    <x v="2"/>
    <s v="Comptabilisé"/>
    <n v="1"/>
    <n v="-5.99"/>
    <d v="2024-01-22T00:00:00"/>
    <m/>
    <s v="X"/>
    <m/>
    <n v="18"/>
    <s v="Téléphone"/>
    <s v="Téléphone-affranchissement"/>
    <x v="1"/>
  </r>
  <r>
    <x v="1"/>
    <s v=""/>
    <n v="1"/>
    <n v="91.5"/>
    <d v="2024-01-24T00:00:00"/>
    <m/>
    <s v="X"/>
    <m/>
    <n v="19"/>
    <s v="Part bénéficiaires"/>
    <s v="Contribution des bénéficiaires"/>
    <x v="0"/>
  </r>
  <r>
    <x v="1"/>
    <s v=""/>
    <n v="1"/>
    <n v="131.5"/>
    <d v="2024-01-24T00:00:00"/>
    <m/>
    <s v="X"/>
    <m/>
    <n v="20"/>
    <s v="Vente boutique"/>
    <s v="Vente boutique"/>
    <x v="0"/>
  </r>
  <r>
    <x v="2"/>
    <s v="Comptabilisé"/>
    <n v="1"/>
    <n v="-100"/>
    <d v="2024-01-30T00:00:00"/>
    <n v="2164175"/>
    <s v="X"/>
    <s v="2024-05"/>
    <n v="21"/>
    <s v="AIDE  TREDINNICK GARAGE"/>
    <s v="Aides transport garage"/>
    <x v="1"/>
  </r>
  <r>
    <x v="2"/>
    <s v=""/>
    <n v="1"/>
    <n v="-930"/>
    <d v="2024-01-31T00:00:00"/>
    <m/>
    <s v="X"/>
    <m/>
    <n v="22"/>
    <s v="Dépôt billets"/>
    <s v="Dépôts billets"/>
    <x v="0"/>
  </r>
  <r>
    <x v="1"/>
    <s v="Comptabilisé"/>
    <n v="1"/>
    <n v="930"/>
    <d v="2024-01-31T00:00:00"/>
    <m/>
    <s v="X"/>
    <m/>
    <n v="23"/>
    <s v="Dépôt billets"/>
    <s v="Dépôts billets"/>
    <x v="1"/>
  </r>
  <r>
    <x v="2"/>
    <s v=""/>
    <n v="1"/>
    <n v="-106.8"/>
    <d v="2024-01-31T00:00:00"/>
    <m/>
    <s v="X"/>
    <m/>
    <n v="24"/>
    <s v="Dépôt pièces"/>
    <s v="Dépôts pièces"/>
    <x v="0"/>
  </r>
  <r>
    <x v="1"/>
    <s v="Comptabilisé"/>
    <n v="1"/>
    <n v="106.8"/>
    <d v="2024-01-31T00:00:00"/>
    <m/>
    <s v="X"/>
    <m/>
    <n v="25"/>
    <s v="Dépôt pièces"/>
    <s v="Dépôts pièces"/>
    <x v="1"/>
  </r>
  <r>
    <x v="1"/>
    <s v=""/>
    <n v="1"/>
    <n v="72.5"/>
    <d v="2024-01-31T00:00:00"/>
    <m/>
    <s v="X"/>
    <m/>
    <n v="26"/>
    <s v="Part bénéficiaires"/>
    <s v="Contribution des bénéficiaires"/>
    <x v="0"/>
  </r>
  <r>
    <x v="1"/>
    <s v=""/>
    <n v="1"/>
    <n v="134.5"/>
    <d v="2024-01-31T00:00:00"/>
    <m/>
    <s v="X"/>
    <m/>
    <n v="27"/>
    <s v="Vente boutique"/>
    <s v="Vente boutique"/>
    <x v="0"/>
  </r>
  <r>
    <x v="1"/>
    <s v="Comptabilisé"/>
    <n v="1"/>
    <n v="22"/>
    <d v="2024-01-31T00:00:00"/>
    <m/>
    <s v="X"/>
    <m/>
    <n v="28"/>
    <s v="Chèque boutique"/>
    <s v="Vente boutique"/>
    <x v="1"/>
  </r>
  <r>
    <x v="1"/>
    <s v="Comptabilisé"/>
    <n v="1"/>
    <n v="9"/>
    <d v="2024-01-31T00:00:00"/>
    <m/>
    <s v="X"/>
    <m/>
    <n v="29"/>
    <s v="Chèque boutique"/>
    <s v="Vente boutique"/>
    <x v="1"/>
  </r>
  <r>
    <x v="2"/>
    <s v="Comptabilisé"/>
    <n v="2"/>
    <n v="-4.33"/>
    <d v="2024-02-01T00:00:00"/>
    <m/>
    <s v="X"/>
    <m/>
    <n v="30"/>
    <s v="Carte bancaire"/>
    <s v="Frais bancaires"/>
    <x v="1"/>
  </r>
  <r>
    <x v="1"/>
    <s v=""/>
    <n v="2"/>
    <n v="82.5"/>
    <d v="2024-02-02T00:00:00"/>
    <m/>
    <s v="X"/>
    <m/>
    <n v="31"/>
    <s v="Vente boutique"/>
    <s v="Vente boutique"/>
    <x v="0"/>
  </r>
  <r>
    <x v="1"/>
    <s v=""/>
    <n v="2"/>
    <n v="102"/>
    <d v="2024-02-06T00:00:00"/>
    <m/>
    <s v="X"/>
    <m/>
    <n v="32"/>
    <s v="Part bénéficiaires"/>
    <s v="Contribution des bénéficiaires"/>
    <x v="0"/>
  </r>
  <r>
    <x v="1"/>
    <s v=""/>
    <n v="2"/>
    <n v="143.5"/>
    <d v="2024-02-06T00:00:00"/>
    <m/>
    <s v="X"/>
    <m/>
    <n v="33"/>
    <s v="Vente boutique"/>
    <s v="Vente boutique"/>
    <x v="0"/>
  </r>
  <r>
    <x v="1"/>
    <s v=""/>
    <n v="2"/>
    <n v="48"/>
    <d v="2024-02-09T00:00:00"/>
    <m/>
    <s v="X"/>
    <m/>
    <n v="34"/>
    <s v="Vente boutique"/>
    <s v="Vente boutique"/>
    <x v="0"/>
  </r>
  <r>
    <x v="2"/>
    <s v="Comptabilisé"/>
    <n v="2"/>
    <n v="-17.54"/>
    <d v="2024-02-13T00:00:00"/>
    <s v="CB"/>
    <s v="X"/>
    <m/>
    <n v="35"/>
    <s v="Achats Leclerc"/>
    <s v="Achats fonctionnement"/>
    <x v="1"/>
  </r>
  <r>
    <x v="1"/>
    <s v=""/>
    <n v="2"/>
    <n v="79.5"/>
    <d v="2024-02-14T00:00:00"/>
    <m/>
    <s v="X"/>
    <m/>
    <n v="36"/>
    <s v="Part bénéficiaires"/>
    <s v="Contribution des bénéficiaires"/>
    <x v="0"/>
  </r>
  <r>
    <x v="1"/>
    <s v=""/>
    <n v="2"/>
    <n v="265"/>
    <d v="2024-02-14T00:00:00"/>
    <m/>
    <s v="X"/>
    <m/>
    <n v="37"/>
    <s v="Vente boutique"/>
    <s v="Vente boutique"/>
    <x v="0"/>
  </r>
  <r>
    <x v="2"/>
    <s v="Comptabilisé"/>
    <n v="2"/>
    <n v="-80"/>
    <d v="2024-02-16T00:00:00"/>
    <n v="2556162"/>
    <s v="X"/>
    <s v="2024-06"/>
    <n v="38"/>
    <s v="AIDE CAZELLE CENTRE PNEU"/>
    <s v="Aides transport garage"/>
    <x v="1"/>
  </r>
  <r>
    <x v="1"/>
    <s v=""/>
    <n v="2"/>
    <n v="153.5"/>
    <d v="2024-02-16T00:00:00"/>
    <m/>
    <s v="X"/>
    <m/>
    <n v="39"/>
    <s v="Vente boutique"/>
    <s v="Vente boutique"/>
    <x v="0"/>
  </r>
  <r>
    <x v="2"/>
    <s v="Comptabilisé"/>
    <n v="2"/>
    <n v="-5.99"/>
    <d v="2024-02-19T00:00:00"/>
    <m/>
    <s v="X"/>
    <s v="2024-31"/>
    <n v="40"/>
    <s v="Téléphone"/>
    <s v="Téléphone-affranchissement"/>
    <x v="1"/>
  </r>
  <r>
    <x v="2"/>
    <s v="Comptabilisé"/>
    <n v="2"/>
    <n v="-100"/>
    <d v="2024-02-20T00:00:00"/>
    <n v="2464176"/>
    <s v="X"/>
    <s v="2024-07"/>
    <n v="41"/>
    <s v="DON ASSOCIATION VITAM"/>
    <s v="Dons des associations"/>
    <x v="1"/>
  </r>
  <r>
    <x v="2"/>
    <s v="Comptabilisé"/>
    <n v="2"/>
    <n v="-732.66"/>
    <d v="2024-02-20T00:00:00"/>
    <n v="2556163"/>
    <s v="X"/>
    <s v="2024-09"/>
    <n v="42"/>
    <s v="loyer février"/>
    <s v="Loyer"/>
    <x v="1"/>
  </r>
  <r>
    <x v="2"/>
    <s v="Comptabilisé"/>
    <n v="2"/>
    <n v="-146.81"/>
    <d v="2024-02-21T00:00:00"/>
    <n v="2556167"/>
    <s v="X"/>
    <s v="2024-16"/>
    <n v="43"/>
    <s v="Achats Leclerc"/>
    <s v="Achats produits alimentaires"/>
    <x v="1"/>
  </r>
  <r>
    <x v="1"/>
    <s v=""/>
    <n v="2"/>
    <n v="71.5"/>
    <d v="2024-02-21T00:00:00"/>
    <m/>
    <s v="X"/>
    <m/>
    <n v="44"/>
    <s v="Part bénéficiaires"/>
    <s v="Contribution des bénéficiaires"/>
    <x v="0"/>
  </r>
  <r>
    <x v="1"/>
    <s v=""/>
    <n v="2"/>
    <n v="50.5"/>
    <d v="2024-02-21T00:00:00"/>
    <m/>
    <s v="X"/>
    <m/>
    <n v="45"/>
    <s v="Vente boutique"/>
    <s v="Vente boutique"/>
    <x v="0"/>
  </r>
  <r>
    <x v="2"/>
    <s v=""/>
    <n v="2"/>
    <n v="-950"/>
    <d v="2024-02-22T00:00:00"/>
    <m/>
    <s v="X"/>
    <m/>
    <n v="47"/>
    <s v="Dépôt billets"/>
    <s v="Dépôts billets"/>
    <x v="0"/>
  </r>
  <r>
    <x v="1"/>
    <s v="Comptabilisé"/>
    <n v="2"/>
    <n v="950"/>
    <d v="2024-02-22T00:00:00"/>
    <m/>
    <s v="X"/>
    <m/>
    <n v="48"/>
    <s v="Dépôt billets"/>
    <s v="Dépôts billets"/>
    <x v="1"/>
  </r>
  <r>
    <x v="2"/>
    <s v=""/>
    <n v="2"/>
    <n v="-187.26"/>
    <d v="2024-02-22T00:00:00"/>
    <m/>
    <s v="X"/>
    <m/>
    <n v="49"/>
    <s v="Dépôt pièces"/>
    <s v="Dépôts pièces"/>
    <x v="0"/>
  </r>
  <r>
    <x v="1"/>
    <s v="Comptabilisé"/>
    <n v="2"/>
    <n v="187.26"/>
    <d v="2024-02-22T00:00:00"/>
    <m/>
    <s v="X"/>
    <m/>
    <n v="50"/>
    <s v="Dépôt pièces"/>
    <s v="Dépôts pièces"/>
    <x v="1"/>
  </r>
  <r>
    <x v="1"/>
    <s v=""/>
    <n v="2"/>
    <n v="950"/>
    <d v="2024-02-22T00:00:00"/>
    <m/>
    <s v="X"/>
    <m/>
    <n v="51"/>
    <s v="DON'ACTION"/>
    <s v="Don'Action"/>
    <x v="0"/>
  </r>
  <r>
    <x v="1"/>
    <s v=""/>
    <n v="2"/>
    <n v="187.26"/>
    <d v="2024-02-22T00:00:00"/>
    <m/>
    <s v="X"/>
    <m/>
    <n v="52"/>
    <s v="DON'ACTION"/>
    <s v="Don'Action"/>
    <x v="0"/>
  </r>
  <r>
    <x v="1"/>
    <s v="Comptabilisé"/>
    <n v="2"/>
    <n v="20"/>
    <d v="2024-02-22T00:00:00"/>
    <m/>
    <s v="X"/>
    <m/>
    <n v="53"/>
    <s v="Chèque DON'Action"/>
    <s v="Don'Action"/>
    <x v="1"/>
  </r>
  <r>
    <x v="1"/>
    <s v="Comptabilisé"/>
    <n v="2"/>
    <n v="20"/>
    <d v="2024-02-22T00:00:00"/>
    <m/>
    <s v="X"/>
    <m/>
    <n v="54"/>
    <s v="Chèque DON'Action"/>
    <s v="Don'Action"/>
    <x v="1"/>
  </r>
  <r>
    <x v="1"/>
    <s v="Comptabilisé"/>
    <n v="2"/>
    <n v="20"/>
    <d v="2024-02-22T00:00:00"/>
    <m/>
    <s v="X"/>
    <m/>
    <n v="55"/>
    <s v="Chèque DON'Action"/>
    <s v="Don'Action"/>
    <x v="1"/>
  </r>
  <r>
    <x v="1"/>
    <s v="Comptabilisé"/>
    <n v="2"/>
    <n v="20"/>
    <d v="2024-02-22T00:00:00"/>
    <m/>
    <s v="X"/>
    <m/>
    <n v="56"/>
    <s v="Chèque DON'Action"/>
    <s v="Don'Action"/>
    <x v="1"/>
  </r>
  <r>
    <x v="1"/>
    <s v="Comptabilisé"/>
    <n v="2"/>
    <n v="20"/>
    <d v="2024-02-22T00:00:00"/>
    <m/>
    <s v="X"/>
    <m/>
    <n v="57"/>
    <s v="Chèque DON'Action"/>
    <s v="Don'Action"/>
    <x v="1"/>
  </r>
  <r>
    <x v="1"/>
    <s v="Comptabilisé"/>
    <n v="2"/>
    <n v="20"/>
    <d v="2024-02-22T00:00:00"/>
    <m/>
    <s v="X"/>
    <m/>
    <n v="58"/>
    <s v="Chèque DON'Action"/>
    <s v="Don'Action"/>
    <x v="1"/>
  </r>
  <r>
    <x v="1"/>
    <s v="Comptabilisé"/>
    <n v="2"/>
    <n v="10"/>
    <d v="2024-02-22T00:00:00"/>
    <m/>
    <s v="X"/>
    <m/>
    <n v="59"/>
    <s v="Chèque DON'Action"/>
    <s v="Don'Action"/>
    <x v="1"/>
  </r>
  <r>
    <x v="1"/>
    <s v="Comptabilisé"/>
    <n v="2"/>
    <n v="16"/>
    <d v="2024-02-22T00:00:00"/>
    <m/>
    <s v="X"/>
    <m/>
    <n v="60"/>
    <s v="Chèque DON'Action"/>
    <s v="Don'Action"/>
    <x v="1"/>
  </r>
  <r>
    <x v="1"/>
    <s v=""/>
    <n v="2"/>
    <n v="35.5"/>
    <d v="2024-02-23T00:00:00"/>
    <m/>
    <s v="X"/>
    <m/>
    <n v="61"/>
    <s v="Vente boutique"/>
    <s v="Vente boutique"/>
    <x v="0"/>
  </r>
  <r>
    <x v="1"/>
    <s v="Comptabilisé"/>
    <n v="2"/>
    <n v="20"/>
    <d v="2024-02-24T00:00:00"/>
    <m/>
    <s v="X"/>
    <m/>
    <n v="62"/>
    <s v="Chèque DON'Action"/>
    <s v="Don'Action"/>
    <x v="1"/>
  </r>
  <r>
    <x v="1"/>
    <s v=""/>
    <n v="2"/>
    <n v="36.5"/>
    <d v="2024-02-28T00:00:00"/>
    <m/>
    <s v="X"/>
    <m/>
    <n v="63"/>
    <s v="Part bénéficiaires"/>
    <s v="Contribution des bénéficiaires"/>
    <x v="0"/>
  </r>
  <r>
    <x v="1"/>
    <s v=""/>
    <n v="2"/>
    <n v="60"/>
    <d v="2024-02-28T00:00:00"/>
    <m/>
    <s v="X"/>
    <m/>
    <n v="64"/>
    <s v="Vente boutique"/>
    <s v="Vente boutique"/>
    <x v="0"/>
  </r>
  <r>
    <x v="2"/>
    <s v=""/>
    <n v="2"/>
    <n v="-1110"/>
    <d v="2024-02-29T00:00:00"/>
    <m/>
    <s v="X"/>
    <m/>
    <n v="65"/>
    <s v="Dépôt billets"/>
    <s v="Dépôts billets"/>
    <x v="0"/>
  </r>
  <r>
    <x v="1"/>
    <s v="Comptabilisé"/>
    <n v="2"/>
    <n v="950"/>
    <d v="2024-02-29T00:00:00"/>
    <m/>
    <s v="X"/>
    <m/>
    <n v="66"/>
    <s v="Dépôt billets"/>
    <s v="Dépôts billets"/>
    <x v="1"/>
  </r>
  <r>
    <x v="2"/>
    <s v=""/>
    <n v="2"/>
    <n v="-13"/>
    <d v="2024-02-29T00:00:00"/>
    <m/>
    <s v="X"/>
    <m/>
    <n v="67"/>
    <s v="Dépôt pièces"/>
    <s v="Dépôts pièces"/>
    <x v="0"/>
  </r>
  <r>
    <x v="1"/>
    <s v="Comptabilisé"/>
    <n v="2"/>
    <n v="13"/>
    <d v="2024-02-29T00:00:00"/>
    <m/>
    <s v="X"/>
    <m/>
    <n v="68"/>
    <s v="Dépôt pièces"/>
    <s v="Dépôts pièces"/>
    <x v="1"/>
  </r>
  <r>
    <x v="1"/>
    <s v=""/>
    <n v="3"/>
    <n v="110"/>
    <d v="2024-03-01T00:00:00"/>
    <m/>
    <s v="X"/>
    <m/>
    <n v="69"/>
    <s v="Vente boutique"/>
    <s v="Vente boutique"/>
    <x v="0"/>
  </r>
  <r>
    <x v="2"/>
    <s v="Comptabilisé"/>
    <n v="3"/>
    <n v="-4.33"/>
    <d v="2024-03-01T00:00:00"/>
    <m/>
    <s v="X"/>
    <s v="2024-33"/>
    <n v="70"/>
    <s v="Carte bancaire"/>
    <s v="Frais bancaires"/>
    <x v="1"/>
  </r>
  <r>
    <x v="1"/>
    <s v=""/>
    <n v="3"/>
    <n v="108"/>
    <d v="2024-03-06T00:00:00"/>
    <m/>
    <s v="X"/>
    <m/>
    <n v="71"/>
    <s v="Part bénéficiaires"/>
    <s v="Contribution des bénéficiaires"/>
    <x v="0"/>
  </r>
  <r>
    <x v="1"/>
    <s v=""/>
    <n v="3"/>
    <n v="175.5"/>
    <d v="2024-03-06T00:00:00"/>
    <m/>
    <s v="X"/>
    <m/>
    <n v="72"/>
    <s v="Vente boutique"/>
    <s v="Vente boutique"/>
    <x v="0"/>
  </r>
  <r>
    <x v="1"/>
    <s v="Comptabilisé"/>
    <n v="3"/>
    <n v="55.5"/>
    <d v="2024-03-06T00:00:00"/>
    <m/>
    <s v="X"/>
    <m/>
    <n v="73"/>
    <s v="Chèque boutique"/>
    <s v="Vente boutique"/>
    <x v="1"/>
  </r>
  <r>
    <x v="1"/>
    <s v="Comptabilisé"/>
    <n v="3"/>
    <n v="12"/>
    <d v="2024-03-06T00:00:00"/>
    <m/>
    <s v="X"/>
    <m/>
    <n v="74"/>
    <s v="Chèque boutique"/>
    <s v="Vente boutique"/>
    <x v="1"/>
  </r>
  <r>
    <x v="1"/>
    <s v="Comptabilisé"/>
    <n v="3"/>
    <n v="8"/>
    <d v="2024-03-06T00:00:00"/>
    <m/>
    <s v="X"/>
    <m/>
    <n v="75"/>
    <s v="Chèque boutique"/>
    <s v="Vente boutique"/>
    <x v="1"/>
  </r>
  <r>
    <x v="1"/>
    <s v="Comptabilisé"/>
    <n v="3"/>
    <n v="14.5"/>
    <d v="2024-03-06T00:00:00"/>
    <m/>
    <s v="X"/>
    <m/>
    <n v="76"/>
    <s v="Chèque boutique"/>
    <s v="Vente boutique"/>
    <x v="1"/>
  </r>
  <r>
    <x v="1"/>
    <s v="Comptabilisé"/>
    <n v="3"/>
    <n v="14.5"/>
    <d v="2024-03-06T00:00:00"/>
    <m/>
    <s v="X"/>
    <m/>
    <n v="77"/>
    <s v="Chèque boutique"/>
    <s v="Vente boutique"/>
    <x v="1"/>
  </r>
  <r>
    <x v="1"/>
    <s v="Comptabilisé"/>
    <n v="3"/>
    <n v="4"/>
    <d v="2024-03-06T00:00:00"/>
    <m/>
    <s v="X"/>
    <m/>
    <n v="78"/>
    <s v="Chèque boutique"/>
    <s v="Vente boutique"/>
    <x v="1"/>
  </r>
  <r>
    <x v="1"/>
    <s v="Comptabilisé"/>
    <n v="3"/>
    <n v="15.5"/>
    <d v="2024-03-06T00:00:00"/>
    <m/>
    <s v="X"/>
    <m/>
    <n v="79"/>
    <s v="Chèque boutique"/>
    <s v="Vente boutique"/>
    <x v="1"/>
  </r>
  <r>
    <x v="1"/>
    <s v="Comptabilisé"/>
    <n v="3"/>
    <n v="19"/>
    <d v="2024-03-06T00:00:00"/>
    <m/>
    <s v="X"/>
    <m/>
    <n v="80"/>
    <s v="Chèque boutique"/>
    <s v="Vente boutique"/>
    <x v="1"/>
  </r>
  <r>
    <x v="1"/>
    <s v="Comptabilisé"/>
    <n v="3"/>
    <n v="20"/>
    <d v="2024-03-06T00:00:00"/>
    <m/>
    <s v="X"/>
    <m/>
    <n v="81"/>
    <s v="Chèque boutique"/>
    <s v="Vente boutique"/>
    <x v="1"/>
  </r>
  <r>
    <x v="1"/>
    <s v="Comptabilisé"/>
    <n v="3"/>
    <n v="31"/>
    <d v="2024-03-06T00:00:00"/>
    <m/>
    <s v="X"/>
    <m/>
    <n v="82"/>
    <s v="Chèque boutique"/>
    <s v="Vente boutique"/>
    <x v="1"/>
  </r>
  <r>
    <x v="1"/>
    <s v="Comptabilisé"/>
    <n v="3"/>
    <n v="31"/>
    <d v="2024-03-06T00:00:00"/>
    <m/>
    <s v="X"/>
    <m/>
    <n v="83"/>
    <s v="Chèque boutique"/>
    <s v="Vente boutique"/>
    <x v="1"/>
  </r>
  <r>
    <x v="1"/>
    <s v="Comptabilisé"/>
    <n v="3"/>
    <n v="11"/>
    <d v="2024-03-06T00:00:00"/>
    <m/>
    <s v="X"/>
    <m/>
    <n v="84"/>
    <s v="Chèque boutique"/>
    <s v="Vente boutique"/>
    <x v="1"/>
  </r>
  <r>
    <x v="1"/>
    <s v=""/>
    <n v="3"/>
    <n v="81"/>
    <d v="2024-03-08T00:00:00"/>
    <m/>
    <s v="X"/>
    <m/>
    <n v="85"/>
    <s v="Part bénéficiaires"/>
    <s v="Contribution des bénéficiaires"/>
    <x v="0"/>
  </r>
  <r>
    <x v="1"/>
    <s v=""/>
    <n v="3"/>
    <n v="111"/>
    <d v="2024-03-08T00:00:00"/>
    <m/>
    <s v="X"/>
    <m/>
    <n v="86"/>
    <s v="Vente boutique"/>
    <s v="Vente boutique"/>
    <x v="0"/>
  </r>
  <r>
    <x v="1"/>
    <s v=""/>
    <n v="3"/>
    <n v="81.5"/>
    <d v="2024-03-08T00:00:00"/>
    <m/>
    <s v="X"/>
    <m/>
    <n v="87"/>
    <s v="Vente boutique"/>
    <s v="Vente boutique"/>
    <x v="0"/>
  </r>
  <r>
    <x v="2"/>
    <s v=""/>
    <n v="3"/>
    <n v="-16.45"/>
    <d v="2024-03-13T00:00:00"/>
    <m/>
    <s v="X"/>
    <s v="2024-18"/>
    <n v="88"/>
    <s v="Achats Chasse aux œufs"/>
    <s v="Achats fonctionnement"/>
    <x v="0"/>
  </r>
  <r>
    <x v="2"/>
    <s v="Comptabilisé"/>
    <n v="3"/>
    <n v="-110"/>
    <d v="2024-03-14T00:00:00"/>
    <n v="2556164"/>
    <s v="X"/>
    <s v="2024-10"/>
    <n v="89"/>
    <s v="Aide SERRA EDF"/>
    <s v="Aide logement, énergie, eau"/>
    <x v="1"/>
  </r>
  <r>
    <x v="1"/>
    <s v=""/>
    <n v="3"/>
    <n v="54.5"/>
    <d v="2024-03-15T00:00:00"/>
    <m/>
    <s v="X"/>
    <m/>
    <n v="90"/>
    <s v="Vente boutique"/>
    <s v="Vente boutique"/>
    <x v="0"/>
  </r>
  <r>
    <x v="2"/>
    <s v="Comptabilisé"/>
    <n v="3"/>
    <n v="-27.9"/>
    <d v="2024-03-16T00:00:00"/>
    <n v="2556165"/>
    <s v="X"/>
    <s v="2024-11"/>
    <n v="91"/>
    <s v="Achat EXACOMPTA"/>
    <s v="Achats fonctionnement"/>
    <x v="1"/>
  </r>
  <r>
    <x v="2"/>
    <s v="Comptabilisé"/>
    <n v="3"/>
    <n v="-715.24"/>
    <d v="2024-03-18T00:00:00"/>
    <n v="2464177"/>
    <s v="X"/>
    <s v="2024-13"/>
    <n v="92"/>
    <s v="Loyer mars"/>
    <s v="Loyer"/>
    <x v="1"/>
  </r>
  <r>
    <x v="2"/>
    <s v="Comptabilisé"/>
    <n v="3"/>
    <n v="-100"/>
    <d v="2024-03-20T00:00:00"/>
    <n v="2464178"/>
    <s v="X"/>
    <s v="2024-12"/>
    <n v="93"/>
    <s v="AIDE de RIBE ENGIE"/>
    <s v="Aide logement, énergie, eau"/>
    <x v="1"/>
  </r>
  <r>
    <x v="1"/>
    <s v=""/>
    <n v="3"/>
    <n v="58"/>
    <d v="2024-03-20T00:00:00"/>
    <m/>
    <s v="X"/>
    <m/>
    <n v="94"/>
    <s v="Part bénéficiaires"/>
    <s v="Contribution des bénéficiaires"/>
    <x v="0"/>
  </r>
  <r>
    <x v="1"/>
    <s v=""/>
    <n v="3"/>
    <n v="35.700000000000003"/>
    <d v="2024-03-20T00:00:00"/>
    <m/>
    <s v="X"/>
    <m/>
    <n v="95"/>
    <s v="Vente boutique"/>
    <s v="Vente boutique"/>
    <x v="0"/>
  </r>
  <r>
    <x v="1"/>
    <s v=""/>
    <n v="3"/>
    <n v="11.99"/>
    <d v="2024-03-21T00:00:00"/>
    <m/>
    <s v="X"/>
    <s v="2024-20"/>
    <n v="96"/>
    <s v="Achats Chasse aux œufs"/>
    <s v="Achats fonctionnement"/>
    <x v="0"/>
  </r>
  <r>
    <x v="1"/>
    <s v=""/>
    <n v="3"/>
    <n v="46"/>
    <d v="2024-03-22T00:00:00"/>
    <m/>
    <s v="X"/>
    <m/>
    <n v="97"/>
    <s v="Vente boutique"/>
    <s v="Vente boutique"/>
    <x v="0"/>
  </r>
  <r>
    <x v="2"/>
    <s v="Comptabilisé"/>
    <n v="3"/>
    <n v="-5.99"/>
    <d v="2024-03-22T00:00:00"/>
    <m/>
    <s v="X"/>
    <s v="2024-37"/>
    <n v="98"/>
    <s v="Téléphone"/>
    <s v="Téléphone-affranchissement"/>
    <x v="1"/>
  </r>
  <r>
    <x v="2"/>
    <s v=""/>
    <n v="3"/>
    <n v="-37.99"/>
    <d v="2024-03-24T00:00:00"/>
    <m/>
    <s v="X"/>
    <s v="2024-19"/>
    <n v="99"/>
    <s v="Achats Chasse aux œufs"/>
    <s v="Achats fonctionnement"/>
    <x v="0"/>
  </r>
  <r>
    <x v="1"/>
    <s v=""/>
    <n v="3"/>
    <n v="61"/>
    <d v="2024-03-27T00:00:00"/>
    <m/>
    <s v="X"/>
    <m/>
    <n v="100"/>
    <s v="Part bénéficiaires"/>
    <s v="Contribution des bénéficiaires"/>
    <x v="0"/>
  </r>
  <r>
    <x v="1"/>
    <s v=""/>
    <n v="3"/>
    <n v="85"/>
    <d v="2024-03-27T00:00:00"/>
    <m/>
    <s v="X"/>
    <m/>
    <n v="101"/>
    <s v="Vente boutique"/>
    <s v="Vente boutique"/>
    <x v="0"/>
  </r>
  <r>
    <x v="2"/>
    <s v=""/>
    <n v="3"/>
    <n v="-40"/>
    <d v="2024-03-29T00:00:00"/>
    <m/>
    <s v="X"/>
    <m/>
    <n v="102"/>
    <s v="Dépôt pièces"/>
    <s v="Dépôts pièces"/>
    <x v="0"/>
  </r>
  <r>
    <x v="1"/>
    <s v="Comptabilisé"/>
    <n v="3"/>
    <n v="40"/>
    <d v="2024-03-29T00:00:00"/>
    <m/>
    <s v="X"/>
    <m/>
    <n v="103"/>
    <s v="Dépôt pièces"/>
    <s v="Dépôts pièces"/>
    <x v="1"/>
  </r>
  <r>
    <x v="1"/>
    <s v=""/>
    <n v="3"/>
    <n v="40"/>
    <d v="2024-03-29T00:00:00"/>
    <m/>
    <s v="X"/>
    <m/>
    <n v="104"/>
    <s v="DON'ACTION"/>
    <s v="Don'Action"/>
    <x v="0"/>
  </r>
  <r>
    <x v="1"/>
    <s v=""/>
    <n v="3"/>
    <n v="47"/>
    <d v="2024-03-29T00:00:00"/>
    <m/>
    <s v="X"/>
    <m/>
    <n v="105"/>
    <s v="Vente boutique"/>
    <s v="Vente boutique"/>
    <x v="0"/>
  </r>
  <r>
    <x v="2"/>
    <s v="Comptabilisé"/>
    <n v="3"/>
    <n v="-4.33"/>
    <d v="2024-03-30T00:00:00"/>
    <m/>
    <s v="X"/>
    <s v="2024-34"/>
    <n v="106"/>
    <s v="Carte bancaire"/>
    <s v="Frais bancaires"/>
    <x v="1"/>
  </r>
  <r>
    <x v="1"/>
    <s v="Comptabilisé"/>
    <n v="3"/>
    <n v="20"/>
    <d v="2024-03-31T00:00:00"/>
    <m/>
    <s v="X"/>
    <m/>
    <n v="11"/>
    <s v="Chèque boutique"/>
    <s v="Vente boutique"/>
    <x v="1"/>
  </r>
  <r>
    <x v="1"/>
    <s v="Comptabilisé"/>
    <n v="3"/>
    <n v="19"/>
    <d v="2024-03-31T00:00:00"/>
    <m/>
    <s v="X"/>
    <m/>
    <n v="107"/>
    <s v="Chèque boutique"/>
    <s v="Vente boutique"/>
    <x v="1"/>
  </r>
  <r>
    <x v="1"/>
    <s v="Comptabilisé"/>
    <n v="3"/>
    <n v="25"/>
    <d v="2024-03-31T00:00:00"/>
    <m/>
    <s v="X"/>
    <m/>
    <n v="108"/>
    <s v="Chèque boutique"/>
    <s v="Vente boutique"/>
    <x v="1"/>
  </r>
  <r>
    <x v="1"/>
    <s v="Comptabilisé"/>
    <n v="3"/>
    <n v="14.5"/>
    <d v="2024-03-31T00:00:00"/>
    <m/>
    <s v="X"/>
    <m/>
    <n v="109"/>
    <s v="Chèque boutique"/>
    <s v="Vente boutique"/>
    <x v="1"/>
  </r>
  <r>
    <x v="1"/>
    <s v="Comptabilisé"/>
    <n v="3"/>
    <n v="17"/>
    <d v="2024-03-31T00:00:00"/>
    <m/>
    <s v="X"/>
    <m/>
    <n v="110"/>
    <s v="Chèque boutique"/>
    <s v="Vente boutique"/>
    <x v="1"/>
  </r>
  <r>
    <x v="1"/>
    <s v="Comptabilisé"/>
    <n v="3"/>
    <n v="19"/>
    <d v="2024-03-31T00:00:00"/>
    <m/>
    <s v="X"/>
    <m/>
    <n v="112"/>
    <s v="Chèque boutique"/>
    <s v="Vente boutique"/>
    <x v="1"/>
  </r>
  <r>
    <x v="2"/>
    <s v=""/>
    <n v="4"/>
    <n v="-155"/>
    <d v="2024-04-03T00:00:00"/>
    <m/>
    <s v="X"/>
    <m/>
    <n v="113"/>
    <s v="Dépôt billets"/>
    <s v="Dépôts billets"/>
    <x v="0"/>
  </r>
  <r>
    <x v="2"/>
    <s v=""/>
    <n v="4"/>
    <n v="-795"/>
    <d v="2024-04-03T00:00:00"/>
    <m/>
    <s v="X"/>
    <m/>
    <n v="114"/>
    <s v="Dépôt billets"/>
    <s v="Dépôts billets"/>
    <x v="0"/>
  </r>
  <r>
    <x v="1"/>
    <s v="Comptabilisé"/>
    <n v="4"/>
    <n v="155"/>
    <d v="2024-04-03T00:00:00"/>
    <m/>
    <s v="X"/>
    <m/>
    <n v="115"/>
    <s v="Dépôt billets"/>
    <s v="Dépôts billets"/>
    <x v="1"/>
  </r>
  <r>
    <x v="1"/>
    <s v="Comptabilisé"/>
    <n v="4"/>
    <n v="795"/>
    <d v="2024-04-03T00:00:00"/>
    <m/>
    <s v="X"/>
    <m/>
    <n v="116"/>
    <s v="Dépôt billets"/>
    <s v="Dépôts billets"/>
    <x v="1"/>
  </r>
  <r>
    <x v="2"/>
    <s v=""/>
    <n v="4"/>
    <n v="-190"/>
    <d v="2024-04-03T00:00:00"/>
    <m/>
    <s v="X"/>
    <m/>
    <n v="117"/>
    <s v="Dépôt pièces"/>
    <s v="Dépôts pièces"/>
    <x v="0"/>
  </r>
  <r>
    <x v="1"/>
    <s v="Comptabilisé"/>
    <n v="4"/>
    <n v="190"/>
    <d v="2024-04-03T00:00:00"/>
    <m/>
    <s v="X"/>
    <m/>
    <n v="118"/>
    <s v="Dépôt pièces"/>
    <s v="Dépôts pièces"/>
    <x v="1"/>
  </r>
  <r>
    <x v="1"/>
    <s v=""/>
    <n v="4"/>
    <n v="65"/>
    <d v="2024-04-03T00:00:00"/>
    <m/>
    <s v="X"/>
    <m/>
    <n v="119"/>
    <s v="Part bénéficiaires"/>
    <s v="Contribution des bénéficiaires"/>
    <x v="0"/>
  </r>
  <r>
    <x v="1"/>
    <s v=""/>
    <n v="4"/>
    <n v="31.5"/>
    <d v="2024-04-03T00:00:00"/>
    <m/>
    <s v="X"/>
    <m/>
    <n v="120"/>
    <s v="Vente boutique"/>
    <s v="Vente boutique"/>
    <x v="0"/>
  </r>
  <r>
    <x v="1"/>
    <s v=""/>
    <n v="4"/>
    <n v="74.5"/>
    <d v="2024-04-05T00:00:00"/>
    <m/>
    <s v="X"/>
    <m/>
    <n v="121"/>
    <s v="Vente boutique"/>
    <s v="Vente boutique"/>
    <x v="0"/>
  </r>
  <r>
    <x v="1"/>
    <s v=""/>
    <n v="4"/>
    <n v="103"/>
    <d v="2024-04-10T00:00:00"/>
    <m/>
    <s v="X"/>
    <m/>
    <n v="122"/>
    <s v="Part bénéficiaires"/>
    <s v="Contribution des bénéficiaires"/>
    <x v="0"/>
  </r>
  <r>
    <x v="1"/>
    <s v=""/>
    <n v="4"/>
    <n v="50.7"/>
    <d v="2024-04-10T00:00:00"/>
    <m/>
    <s v="X"/>
    <m/>
    <n v="123"/>
    <s v="Vente boutique"/>
    <s v="Vente boutique"/>
    <x v="0"/>
  </r>
  <r>
    <x v="2"/>
    <s v="Comptabilisé"/>
    <n v="4"/>
    <n v="-31.98"/>
    <d v="2024-04-12T00:00:00"/>
    <s v="CB"/>
    <s v="X"/>
    <s v="2024-14"/>
    <n v="124"/>
    <s v="Achat cartouches encre"/>
    <s v="Achats fonctionnement"/>
    <x v="1"/>
  </r>
  <r>
    <x v="1"/>
    <s v=""/>
    <n v="4"/>
    <n v="40.5"/>
    <d v="2024-04-12T00:00:00"/>
    <m/>
    <s v="X"/>
    <m/>
    <n v="125"/>
    <s v="Vente boutique"/>
    <s v="Vente boutique"/>
    <x v="0"/>
  </r>
  <r>
    <x v="2"/>
    <s v="Comptabilisé"/>
    <n v="4"/>
    <n v="-632.15"/>
    <d v="2024-04-17T00:00:00"/>
    <n v="25556166"/>
    <s v="X"/>
    <s v="2024-15"/>
    <n v="126"/>
    <s v="Loyer avril"/>
    <s v="Loyer"/>
    <x v="1"/>
  </r>
  <r>
    <x v="1"/>
    <s v=""/>
    <n v="4"/>
    <n v="68.5"/>
    <d v="2024-04-17T00:00:00"/>
    <m/>
    <s v="X"/>
    <m/>
    <n v="127"/>
    <s v="Part bénéficiaires"/>
    <s v="Contribution des bénéficiaires"/>
    <x v="0"/>
  </r>
  <r>
    <x v="1"/>
    <s v=""/>
    <n v="4"/>
    <n v="98.5"/>
    <d v="2024-04-17T00:00:00"/>
    <m/>
    <s v="X"/>
    <m/>
    <n v="128"/>
    <s v="Vente boutique"/>
    <s v="Vente boutique"/>
    <x v="0"/>
  </r>
  <r>
    <x v="1"/>
    <s v=""/>
    <n v="4"/>
    <n v="50.5"/>
    <d v="2024-04-19T00:00:00"/>
    <m/>
    <s v="X"/>
    <m/>
    <n v="129"/>
    <s v="Vente boutique"/>
    <s v="Vente boutique"/>
    <x v="0"/>
  </r>
  <r>
    <x v="2"/>
    <s v="Comptabilisé"/>
    <n v="4"/>
    <n v="-5.99"/>
    <d v="2024-04-22T00:00:00"/>
    <m/>
    <s v="X"/>
    <s v="2024-35"/>
    <n v="130"/>
    <s v="Téléphone"/>
    <s v="Téléphone-affranchissement"/>
    <x v="1"/>
  </r>
  <r>
    <x v="1"/>
    <s v=""/>
    <n v="4"/>
    <n v="50.5"/>
    <d v="2024-04-24T00:00:00"/>
    <m/>
    <s v="X"/>
    <m/>
    <n v="131"/>
    <s v="Part bénéficiaires"/>
    <s v="Contribution des bénéficiaires"/>
    <x v="0"/>
  </r>
  <r>
    <x v="1"/>
    <s v=""/>
    <n v="4"/>
    <n v="101"/>
    <d v="2024-04-24T00:00:00"/>
    <m/>
    <s v="X"/>
    <m/>
    <n v="132"/>
    <s v="Vente boutique"/>
    <s v="Vente boutique"/>
    <x v="0"/>
  </r>
  <r>
    <x v="1"/>
    <s v=""/>
    <n v="4"/>
    <n v="39"/>
    <d v="2024-04-26T00:00:00"/>
    <m/>
    <s v="X"/>
    <m/>
    <n v="133"/>
    <s v="Vente boutique"/>
    <s v="Vente boutique"/>
    <x v="0"/>
  </r>
  <r>
    <x v="2"/>
    <s v="Comptabilisé"/>
    <n v="4"/>
    <n v="-13.95"/>
    <d v="2024-04-27T00:00:00"/>
    <n v="2556168"/>
    <s v="X"/>
    <s v="2024-17"/>
    <n v="134"/>
    <s v="Achat EXACOMPTA"/>
    <s v="Achats fonctionnement"/>
    <x v="1"/>
  </r>
  <r>
    <x v="2"/>
    <s v=""/>
    <n v="4"/>
    <n v="-13"/>
    <d v="2024-04-29T00:00:00"/>
    <m/>
    <s v="X"/>
    <m/>
    <n v="135"/>
    <s v="Dépôt pièces"/>
    <s v="Dépôts pièces"/>
    <x v="0"/>
  </r>
  <r>
    <x v="1"/>
    <s v="Comptabilisé"/>
    <n v="4"/>
    <n v="190"/>
    <d v="2024-04-29T00:00:00"/>
    <m/>
    <s v="X"/>
    <m/>
    <n v="136"/>
    <s v="Dépôt pièces"/>
    <s v="Dépôts pièces"/>
    <x v="1"/>
  </r>
  <r>
    <x v="2"/>
    <s v="Comptabilisé"/>
    <n v="4"/>
    <n v="-28"/>
    <d v="2024-04-30T00:00:00"/>
    <n v="2464179"/>
    <s v="X"/>
    <s v="2024-22"/>
    <n v="137"/>
    <s v="Achat pommes EPINOUX"/>
    <s v="Achats produits alimentaires"/>
    <x v="1"/>
  </r>
  <r>
    <x v="2"/>
    <s v="Comptabilisé"/>
    <n v="4"/>
    <n v="-23.92"/>
    <d v="2024-04-30T00:00:00"/>
    <n v="2464180"/>
    <s v="X"/>
    <s v="2024-21"/>
    <n v="138"/>
    <s v="Achats Leclerc"/>
    <s v="Achats produits alimentaires"/>
    <x v="1"/>
  </r>
  <r>
    <x v="1"/>
    <s v=""/>
    <n v="4"/>
    <n v="55.5"/>
    <d v="2024-04-30T00:00:00"/>
    <m/>
    <s v="X"/>
    <m/>
    <n v="139"/>
    <s v="Part bénéficiaires"/>
    <s v="Contribution des bénéficiaires"/>
    <x v="0"/>
  </r>
  <r>
    <x v="1"/>
    <s v=""/>
    <n v="4"/>
    <n v="65"/>
    <d v="2024-04-30T00:00:00"/>
    <m/>
    <s v="X"/>
    <m/>
    <n v="140"/>
    <s v="Vente boutique"/>
    <s v="Vente boutique"/>
    <x v="0"/>
  </r>
  <r>
    <x v="2"/>
    <s v="Comptabilisé"/>
    <n v="5"/>
    <n v="-4.33"/>
    <d v="2024-05-02T00:00:00"/>
    <m/>
    <s v="X"/>
    <s v="2024-36"/>
    <n v="141"/>
    <s v="Carte bancaire"/>
    <s v="Frais bancaires"/>
    <x v="1"/>
  </r>
  <r>
    <x v="1"/>
    <s v=""/>
    <n v="5"/>
    <n v="83.6"/>
    <d v="2024-05-03T00:00:00"/>
    <m/>
    <s v="X"/>
    <m/>
    <n v="142"/>
    <s v="Vente boutique"/>
    <s v="Vente boutique"/>
    <x v="0"/>
  </r>
  <r>
    <x v="2"/>
    <s v="Comptabilisé"/>
    <n v="5"/>
    <n v="-29.35"/>
    <d v="2024-05-04T00:00:00"/>
    <s v="CB"/>
    <s v="X"/>
    <s v="2024-26"/>
    <n v="143"/>
    <s v="Achats Leclerc"/>
    <s v="Achats fonctionnement"/>
    <x v="1"/>
  </r>
  <r>
    <x v="2"/>
    <s v="Comptabilisé"/>
    <n v="5"/>
    <n v="-200"/>
    <d v="2024-05-04T00:00:00"/>
    <m/>
    <s v="X"/>
    <m/>
    <n v="144"/>
    <s v="Retrait monnaie braderie"/>
    <s v="Retrait espèces"/>
    <x v="1"/>
  </r>
  <r>
    <x v="1"/>
    <s v=""/>
    <n v="5"/>
    <n v="200"/>
    <d v="2024-05-04T00:00:00"/>
    <m/>
    <s v="X"/>
    <m/>
    <n v="145"/>
    <s v="Retrait monnaie braderie"/>
    <s v="Retrait espèces"/>
    <x v="0"/>
  </r>
  <r>
    <x v="2"/>
    <s v="Comptabilisé"/>
    <n v="5"/>
    <n v="-240"/>
    <d v="2024-05-04T00:00:00"/>
    <m/>
    <s v="X"/>
    <m/>
    <n v="146"/>
    <s v="Retrait monnaie braderie"/>
    <s v="Retrait espèces"/>
    <x v="1"/>
  </r>
  <r>
    <x v="1"/>
    <s v=""/>
    <n v="5"/>
    <n v="200"/>
    <d v="2024-05-04T00:00:00"/>
    <m/>
    <s v="X"/>
    <m/>
    <n v="147"/>
    <s v="Retrait monnaie braderie"/>
    <s v="Retrait espèces"/>
    <x v="0"/>
  </r>
  <r>
    <x v="1"/>
    <s v="Comptabilisé"/>
    <n v="5"/>
    <n v="31"/>
    <d v="2024-05-05T00:00:00"/>
    <m/>
    <s v="X"/>
    <m/>
    <n v="148"/>
    <s v="Chèque CHESTIER"/>
    <s v="Braderie"/>
    <x v="1"/>
  </r>
  <r>
    <x v="1"/>
    <s v="Comptabilisé"/>
    <n v="5"/>
    <n v="70.5"/>
    <d v="2024-05-05T00:00:00"/>
    <m/>
    <s v="X"/>
    <m/>
    <n v="149"/>
    <s v="Chèque DUPAIX Alice"/>
    <s v="Braderie"/>
    <x v="1"/>
  </r>
  <r>
    <x v="1"/>
    <s v="Comptabilisé"/>
    <n v="5"/>
    <n v="20"/>
    <d v="2024-05-05T00:00:00"/>
    <m/>
    <s v="X"/>
    <m/>
    <n v="150"/>
    <s v="Chèque GRENET"/>
    <s v="Braderie"/>
    <x v="1"/>
  </r>
  <r>
    <x v="1"/>
    <s v="Comptabilisé"/>
    <n v="5"/>
    <n v="7"/>
    <d v="2024-05-05T00:00:00"/>
    <m/>
    <s v="X"/>
    <m/>
    <n v="151"/>
    <s v="Chèque HARDOUIN"/>
    <s v="Braderie"/>
    <x v="1"/>
  </r>
  <r>
    <x v="1"/>
    <s v="Comptabilisé"/>
    <n v="5"/>
    <n v="16"/>
    <d v="2024-05-05T00:00:00"/>
    <m/>
    <s v="X"/>
    <m/>
    <n v="152"/>
    <s v="Chèque MAINIER ANAELLE"/>
    <s v="Braderie"/>
    <x v="1"/>
  </r>
  <r>
    <x v="1"/>
    <s v="Comptabilisé"/>
    <n v="5"/>
    <n v="12"/>
    <d v="2024-05-05T00:00:00"/>
    <m/>
    <s v="X"/>
    <m/>
    <n v="153"/>
    <s v="Chèque MAINIER Anita"/>
    <s v="Braderie"/>
    <x v="1"/>
  </r>
  <r>
    <x v="1"/>
    <s v="Comptabilisé"/>
    <n v="5"/>
    <n v="11"/>
    <d v="2024-05-05T00:00:00"/>
    <m/>
    <s v="X"/>
    <m/>
    <n v="154"/>
    <s v="Chèque RAYNEY"/>
    <s v="Braderie"/>
    <x v="1"/>
  </r>
  <r>
    <x v="1"/>
    <s v="Comptabilisé"/>
    <n v="5"/>
    <n v="42.5"/>
    <d v="2024-05-05T00:00:00"/>
    <m/>
    <s v="X"/>
    <m/>
    <n v="155"/>
    <s v="Chèque VIGNIER"/>
    <s v="Braderie"/>
    <x v="1"/>
  </r>
  <r>
    <x v="1"/>
    <s v=""/>
    <n v="5"/>
    <n v="516.5"/>
    <d v="2024-05-05T00:00:00"/>
    <m/>
    <s v="X"/>
    <m/>
    <n v="156"/>
    <s v="Vente braderie"/>
    <s v="Braderie"/>
    <x v="0"/>
  </r>
  <r>
    <x v="1"/>
    <s v="Comptabilisé"/>
    <n v="5"/>
    <n v="66"/>
    <d v="2024-05-06T00:00:00"/>
    <m/>
    <s v="X"/>
    <m/>
    <n v="157"/>
    <s v="Chèque boutique"/>
    <s v="Vente boutique"/>
    <x v="1"/>
  </r>
  <r>
    <x v="1"/>
    <s v="Comptabilisé"/>
    <n v="5"/>
    <n v="55"/>
    <d v="2024-05-06T00:00:00"/>
    <m/>
    <s v="X"/>
    <m/>
    <n v="158"/>
    <s v="Chèque boutique"/>
    <s v="Vente boutique"/>
    <x v="1"/>
  </r>
  <r>
    <x v="1"/>
    <s v="Comptabilisé"/>
    <n v="5"/>
    <n v="10"/>
    <d v="2024-05-06T00:00:00"/>
    <m/>
    <s v="X"/>
    <m/>
    <n v="159"/>
    <s v="Chèque boutique"/>
    <s v="Vente boutique"/>
    <x v="1"/>
  </r>
  <r>
    <x v="1"/>
    <s v="Comptabilisé"/>
    <n v="5"/>
    <n v="10"/>
    <d v="2024-05-06T00:00:00"/>
    <m/>
    <s v="X"/>
    <m/>
    <n v="160"/>
    <s v="Chèque boutique"/>
    <s v="Vente boutique"/>
    <x v="1"/>
  </r>
  <r>
    <x v="1"/>
    <s v="Comptabilisé"/>
    <n v="5"/>
    <n v="10"/>
    <d v="2024-05-06T00:00:00"/>
    <m/>
    <s v="X"/>
    <m/>
    <n v="161"/>
    <s v="Chèque boutique"/>
    <s v="Vente boutique"/>
    <x v="1"/>
  </r>
  <r>
    <x v="1"/>
    <s v="Comptabilisé"/>
    <n v="5"/>
    <n v="6"/>
    <d v="2024-05-06T00:00:00"/>
    <m/>
    <s v="X"/>
    <m/>
    <n v="162"/>
    <s v="Chèque boutique"/>
    <s v="Vente boutique"/>
    <x v="1"/>
  </r>
  <r>
    <x v="1"/>
    <s v="Comptabilisé"/>
    <n v="5"/>
    <n v="40"/>
    <d v="2024-05-06T00:00:00"/>
    <m/>
    <s v="X"/>
    <m/>
    <n v="163"/>
    <s v="Chèque boutique"/>
    <s v="Vente boutique"/>
    <x v="1"/>
  </r>
  <r>
    <x v="1"/>
    <s v="Comptabilisé"/>
    <n v="5"/>
    <n v="11"/>
    <d v="2024-05-06T00:00:00"/>
    <m/>
    <s v="X"/>
    <m/>
    <n v="164"/>
    <s v="Chèque boutique"/>
    <s v="Vente boutique"/>
    <x v="1"/>
  </r>
  <r>
    <x v="1"/>
    <s v="Comptabilisé"/>
    <n v="5"/>
    <n v="10"/>
    <d v="2024-05-06T00:00:00"/>
    <m/>
    <s v="X"/>
    <m/>
    <n v="165"/>
    <s v="Chèque boutique"/>
    <s v="Vente boutique"/>
    <x v="1"/>
  </r>
  <r>
    <x v="1"/>
    <s v="Comptabilisé"/>
    <n v="5"/>
    <n v="17"/>
    <d v="2024-05-06T00:00:00"/>
    <m/>
    <s v="X"/>
    <m/>
    <n v="166"/>
    <s v="Chèque boutique"/>
    <s v="Vente boutique"/>
    <x v="1"/>
  </r>
  <r>
    <x v="1"/>
    <s v="Comptabilisé"/>
    <n v="5"/>
    <n v="16.5"/>
    <d v="2024-05-06T00:00:00"/>
    <m/>
    <s v="X"/>
    <m/>
    <n v="167"/>
    <s v="Chèque boutique"/>
    <s v="Vente boutique"/>
    <x v="1"/>
  </r>
  <r>
    <x v="1"/>
    <s v="Comptabilisé"/>
    <n v="5"/>
    <n v="100"/>
    <d v="2024-05-06T00:00:00"/>
    <m/>
    <s v="X"/>
    <m/>
    <n v="168"/>
    <s v="Subvention LONDIGNY"/>
    <s v="Subvention collectivité locale"/>
    <x v="1"/>
  </r>
  <r>
    <x v="2"/>
    <s v="Comptabilisé"/>
    <n v="5"/>
    <n v="-28"/>
    <d v="2024-05-07T00:00:00"/>
    <n v="2464181"/>
    <s v="X"/>
    <s v="2024-23"/>
    <n v="169"/>
    <s v="Achat pommes EPINOUX"/>
    <s v="Achats produits alimentaires"/>
    <x v="1"/>
  </r>
  <r>
    <x v="2"/>
    <s v="Comptabilisé"/>
    <n v="5"/>
    <n v="-67.239999999999995"/>
    <d v="2024-05-07T00:00:00"/>
    <s v="CB"/>
    <s v="X"/>
    <s v="2024-24"/>
    <n v="170"/>
    <s v="Achats Leclerc"/>
    <s v="Achats produits alimentaires"/>
    <x v="1"/>
  </r>
  <r>
    <x v="2"/>
    <s v="Comptabilisé"/>
    <n v="5"/>
    <n v="-21.5"/>
    <d v="2024-05-07T00:00:00"/>
    <n v="2556169"/>
    <s v="X"/>
    <s v="2024-25"/>
    <n v="171"/>
    <s v="Achats viennoiseries"/>
    <s v="Achats fonctionnement"/>
    <x v="1"/>
  </r>
  <r>
    <x v="2"/>
    <s v=""/>
    <n v="5"/>
    <n v="-860"/>
    <d v="2024-05-07T00:00:00"/>
    <m/>
    <s v="X"/>
    <m/>
    <n v="172"/>
    <s v="Dépôt billets"/>
    <s v="Dépôts billets"/>
    <x v="0"/>
  </r>
  <r>
    <x v="1"/>
    <s v="Comptabilisé"/>
    <n v="5"/>
    <n v="860"/>
    <d v="2024-05-07T00:00:00"/>
    <m/>
    <s v="X"/>
    <m/>
    <n v="173"/>
    <s v="Dépôt billets"/>
    <s v="Dépôts billets"/>
    <x v="1"/>
  </r>
  <r>
    <x v="2"/>
    <s v=""/>
    <n v="5"/>
    <n v="-200"/>
    <d v="2024-05-07T00:00:00"/>
    <m/>
    <s v="X"/>
    <m/>
    <n v="174"/>
    <s v="Dépôt billets"/>
    <s v="Dépôts billets"/>
    <x v="0"/>
  </r>
  <r>
    <x v="1"/>
    <s v="Comptabilisé"/>
    <n v="5"/>
    <n v="200"/>
    <d v="2024-05-07T00:00:00"/>
    <m/>
    <s v="X"/>
    <m/>
    <n v="175"/>
    <s v="Dépôt billets"/>
    <s v="Dépôts billets"/>
    <x v="1"/>
  </r>
  <r>
    <x v="2"/>
    <s v=""/>
    <n v="5"/>
    <n v="-33.700000000000003"/>
    <d v="2024-05-07T00:00:00"/>
    <m/>
    <s v="X"/>
    <m/>
    <n v="176"/>
    <s v="Dépôt pièces"/>
    <s v="Dépôts pièces"/>
    <x v="0"/>
  </r>
  <r>
    <x v="1"/>
    <s v="Comptabilisé"/>
    <n v="5"/>
    <n v="33.700000000000003"/>
    <d v="2024-05-07T00:00:00"/>
    <m/>
    <s v="X"/>
    <m/>
    <n v="177"/>
    <s v="Dépôt pièces"/>
    <s v="Dépôts pièces"/>
    <x v="1"/>
  </r>
  <r>
    <x v="2"/>
    <s v=""/>
    <n v="5"/>
    <n v="-240"/>
    <d v="2024-05-07T00:00:00"/>
    <m/>
    <s v="X"/>
    <m/>
    <n v="178"/>
    <s v="Dépôt pièces"/>
    <s v="Dépôts pièces"/>
    <x v="0"/>
  </r>
  <r>
    <x v="1"/>
    <s v="Comptabilisé"/>
    <n v="5"/>
    <n v="240"/>
    <d v="2024-05-07T00:00:00"/>
    <m/>
    <s v="X"/>
    <m/>
    <n v="179"/>
    <s v="Dépôt pièces"/>
    <s v="Dépôts pièces"/>
    <x v="1"/>
  </r>
  <r>
    <x v="1"/>
    <s v=""/>
    <n v="5"/>
    <n v="78.5"/>
    <d v="2024-05-07T00:00:00"/>
    <m/>
    <s v="X"/>
    <m/>
    <n v="180"/>
    <s v="Part bénéficiaires"/>
    <s v="Contribution des bénéficiaires"/>
    <x v="0"/>
  </r>
  <r>
    <x v="1"/>
    <s v=""/>
    <n v="5"/>
    <n v="43.5"/>
    <d v="2024-05-07T00:00:00"/>
    <m/>
    <s v="X"/>
    <m/>
    <n v="181"/>
    <s v="Vente boutique"/>
    <s v="Vente vestiaire occasion"/>
    <x v="0"/>
  </r>
  <r>
    <x v="1"/>
    <s v=""/>
    <n v="5"/>
    <n v="31"/>
    <d v="2024-05-07T00:00:00"/>
    <m/>
    <s v="X"/>
    <m/>
    <n v="182"/>
    <s v="Vente boutique"/>
    <s v="Vente vestiaire neuf"/>
    <x v="0"/>
  </r>
  <r>
    <x v="1"/>
    <s v=""/>
    <n v="5"/>
    <n v="23"/>
    <d v="2024-05-07T00:00:00"/>
    <m/>
    <s v="X"/>
    <m/>
    <n v="183"/>
    <s v="Vente boutique"/>
    <s v="Vente boutique"/>
    <x v="0"/>
  </r>
  <r>
    <x v="2"/>
    <s v=""/>
    <n v="5"/>
    <n v="-430"/>
    <d v="2024-05-13T00:00:00"/>
    <m/>
    <s v="X"/>
    <m/>
    <n v="184"/>
    <s v="Dépôt billets"/>
    <s v="Dépôts billets"/>
    <x v="0"/>
  </r>
  <r>
    <x v="1"/>
    <s v="Comptabilisé"/>
    <n v="5"/>
    <n v="430"/>
    <d v="2024-05-13T00:00:00"/>
    <m/>
    <s v="X"/>
    <m/>
    <n v="185"/>
    <s v="Dépôt billets"/>
    <s v="Dépôts billets"/>
    <x v="1"/>
  </r>
  <r>
    <x v="2"/>
    <s v=""/>
    <n v="5"/>
    <n v="-86.5"/>
    <d v="2024-05-13T00:00:00"/>
    <m/>
    <s v="X"/>
    <m/>
    <n v="186"/>
    <s v="Dépôt pièces"/>
    <s v="Dépôts pièces"/>
    <x v="0"/>
  </r>
  <r>
    <x v="1"/>
    <s v="Comptabilisé"/>
    <n v="5"/>
    <n v="86.5"/>
    <d v="2024-05-13T00:00:00"/>
    <m/>
    <s v="X"/>
    <m/>
    <n v="187"/>
    <s v="Dépôt pièces"/>
    <s v="Dépôts pièces"/>
    <x v="1"/>
  </r>
  <r>
    <x v="2"/>
    <s v="Comptabilisé"/>
    <n v="5"/>
    <n v="-159.6"/>
    <d v="2024-05-13T00:00:00"/>
    <s v="CB"/>
    <s v="X"/>
    <s v="2024-29"/>
    <n v="188"/>
    <s v="Achat étagères M Bricolage"/>
    <s v="Achats fonctionnement"/>
    <x v="1"/>
  </r>
  <r>
    <x v="2"/>
    <s v="Comptabilisé"/>
    <n v="5"/>
    <n v="-16.5"/>
    <d v="2024-05-14T00:00:00"/>
    <m/>
    <s v="X"/>
    <m/>
    <n v="203"/>
    <s v="Rejet chèque BABEAU "/>
    <s v="Divers"/>
    <x v="1"/>
  </r>
  <r>
    <x v="1"/>
    <s v=""/>
    <n v="5"/>
    <n v="68.5"/>
    <d v="2024-05-15T00:00:00"/>
    <m/>
    <s v="X"/>
    <m/>
    <n v="189"/>
    <s v="Part bénéficiaires"/>
    <s v="Contribution des bénéficiaires"/>
    <x v="0"/>
  </r>
  <r>
    <x v="1"/>
    <s v="Comptabilisé"/>
    <n v="5"/>
    <n v="16.5"/>
    <d v="2024-05-15T00:00:00"/>
    <s v="BRC 1371"/>
    <s v="X"/>
    <m/>
    <n v="190"/>
    <s v="Chèque BABEAU "/>
    <s v="Vente boutique"/>
    <x v="1"/>
  </r>
  <r>
    <x v="1"/>
    <s v=""/>
    <n v="5"/>
    <n v="22"/>
    <d v="2024-05-15T00:00:00"/>
    <m/>
    <s v="X"/>
    <m/>
    <n v="191"/>
    <s v="Vente boutique"/>
    <s v="Vente vestiaire occasion"/>
    <x v="0"/>
  </r>
  <r>
    <x v="1"/>
    <s v=""/>
    <n v="5"/>
    <n v="14"/>
    <d v="2024-05-15T00:00:00"/>
    <m/>
    <s v="X"/>
    <m/>
    <n v="192"/>
    <s v="Vente boutique"/>
    <s v="Vente vestiaire neuf"/>
    <x v="0"/>
  </r>
  <r>
    <x v="1"/>
    <s v=""/>
    <n v="5"/>
    <n v="93.5"/>
    <d v="2024-05-15T00:00:00"/>
    <m/>
    <s v="X"/>
    <m/>
    <n v="193"/>
    <s v="Vente boutique"/>
    <s v="Vente boutique"/>
    <x v="0"/>
  </r>
  <r>
    <x v="2"/>
    <s v="Comptabilisé"/>
    <n v="5"/>
    <n v="-666.74"/>
    <d v="2024-05-15T00:00:00"/>
    <n v="2556172"/>
    <s v="X"/>
    <s v="2024-27"/>
    <n v="194"/>
    <s v="Loyer mai "/>
    <s v="Loyer"/>
    <x v="1"/>
  </r>
  <r>
    <x v="2"/>
    <s v="Comptabilisé"/>
    <n v="5"/>
    <n v="-261.98"/>
    <d v="2024-05-17T00:00:00"/>
    <n v="2556171"/>
    <s v="X"/>
    <s v="2024-28"/>
    <n v="195"/>
    <s v="Prêt Sylvie MARCK EDF"/>
    <s v="Aide logement, énergie, eau"/>
    <x v="1"/>
  </r>
  <r>
    <x v="2"/>
    <s v="Comptabilisé"/>
    <n v="5"/>
    <n v="-5.99"/>
    <d v="2024-05-21T00:00:00"/>
    <m/>
    <s v="X"/>
    <m/>
    <n v="234"/>
    <s v="Téléphone"/>
    <s v="Téléphone-affranchissement"/>
    <x v="1"/>
  </r>
  <r>
    <x v="1"/>
    <s v=""/>
    <n v="5"/>
    <n v="47.4"/>
    <d v="2024-05-22T00:00:00"/>
    <m/>
    <s v="X"/>
    <m/>
    <n v="199"/>
    <s v="Part bénéficiaires"/>
    <s v="Contribution des bénéficiaires"/>
    <x v="0"/>
  </r>
  <r>
    <x v="1"/>
    <s v=""/>
    <n v="5"/>
    <n v="10"/>
    <d v="2024-05-22T00:00:00"/>
    <m/>
    <s v="X"/>
    <m/>
    <n v="200"/>
    <s v="Vente boutique"/>
    <s v="Vente vestiaire occasion"/>
    <x v="0"/>
  </r>
  <r>
    <x v="1"/>
    <s v=""/>
    <n v="5"/>
    <n v="80.900000000000006"/>
    <d v="2024-05-22T00:00:00"/>
    <m/>
    <s v="X"/>
    <m/>
    <n v="201"/>
    <s v="Vente boutique"/>
    <s v="Vente vestiaire neuf"/>
    <x v="0"/>
  </r>
  <r>
    <x v="1"/>
    <s v=""/>
    <n v="5"/>
    <n v="39"/>
    <d v="2024-05-22T00:00:00"/>
    <m/>
    <s v="X"/>
    <m/>
    <n v="202"/>
    <s v="Vente boutique"/>
    <s v="Vente boutique"/>
    <x v="0"/>
  </r>
  <r>
    <x v="2"/>
    <s v="Comptabilisé"/>
    <n v="5"/>
    <n v="-4.33"/>
    <d v="2024-05-22T00:00:00"/>
    <m/>
    <s v="X"/>
    <m/>
    <n v="235"/>
    <s v="Carte bancaire"/>
    <s v="Frais bancaires"/>
    <x v="1"/>
  </r>
  <r>
    <x v="2"/>
    <s v="Comptabilisé"/>
    <n v="5"/>
    <n v="-13.45"/>
    <d v="2024-05-23T00:00:00"/>
    <s v="CB"/>
    <s v="X"/>
    <s v="2024-38"/>
    <n v="197"/>
    <s v="Achat Leclerc repas electriciens"/>
    <s v="Achats fonctionnement"/>
    <x v="1"/>
  </r>
  <r>
    <x v="2"/>
    <s v="Comptabilisé"/>
    <n v="5"/>
    <n v="-15.25"/>
    <d v="2024-05-23T00:00:00"/>
    <s v="CB"/>
    <s v="X"/>
    <s v="2024-39"/>
    <n v="198"/>
    <s v="Achats fournitures electriques"/>
    <s v="Achats fonctionnement"/>
    <x v="1"/>
  </r>
  <r>
    <x v="2"/>
    <s v="Comptabilisé"/>
    <n v="5"/>
    <n v="-15.6"/>
    <d v="2024-05-24T00:00:00"/>
    <n v="2556173"/>
    <s v="X"/>
    <s v="2024-37"/>
    <n v="196"/>
    <s v="Achat Leclerc repas electriciens"/>
    <s v="Achats fonctionnement"/>
    <x v="1"/>
  </r>
  <r>
    <x v="1"/>
    <s v="Comptabilisé"/>
    <n v="5"/>
    <n v="16.5"/>
    <d v="2024-05-31T00:00:00"/>
    <m/>
    <s v="X"/>
    <m/>
    <n v="204"/>
    <s v="Régularisation chèque BABEAU"/>
    <s v="Divers"/>
    <x v="1"/>
  </r>
  <r>
    <x v="1"/>
    <s v=""/>
    <n v="5"/>
    <n v="54.6"/>
    <d v="2024-05-31T00:00:00"/>
    <m/>
    <s v="X"/>
    <m/>
    <n v="205"/>
    <s v="Part bénéficiaires"/>
    <s v="Contribution des bénéficiaires"/>
    <x v="0"/>
  </r>
  <r>
    <x v="1"/>
    <s v=""/>
    <n v="5"/>
    <n v="58.5"/>
    <d v="2024-05-31T00:00:00"/>
    <m/>
    <s v="X"/>
    <m/>
    <n v="206"/>
    <s v="Vente boutique"/>
    <s v="Vente vestiaire occasion"/>
    <x v="0"/>
  </r>
  <r>
    <x v="1"/>
    <s v=""/>
    <n v="5"/>
    <n v="68"/>
    <d v="2024-05-31T00:00:00"/>
    <m/>
    <s v="X"/>
    <m/>
    <n v="207"/>
    <s v="Vente boutique"/>
    <s v="Vente vestiaire neuf"/>
    <x v="0"/>
  </r>
  <r>
    <x v="1"/>
    <s v=""/>
    <n v="5"/>
    <n v="26"/>
    <d v="2024-05-31T00:00:00"/>
    <m/>
    <s v="X"/>
    <m/>
    <n v="208"/>
    <s v="Vente boutique"/>
    <s v="Vente boutique"/>
    <x v="0"/>
  </r>
  <r>
    <x v="1"/>
    <s v="Comptabilisé"/>
    <n v="5"/>
    <n v="24"/>
    <d v="2024-05-31T00:00:00"/>
    <s v="BRC 1271"/>
    <s v="X"/>
    <m/>
    <n v="209"/>
    <s v="Chèque BOISNIER"/>
    <s v="Vente boutique"/>
    <x v="1"/>
  </r>
  <r>
    <x v="1"/>
    <s v="Comptabilisé"/>
    <n v="5"/>
    <n v="15"/>
    <d v="2024-05-31T00:00:00"/>
    <s v="BRC 1271"/>
    <s v="X"/>
    <m/>
    <n v="210"/>
    <s v="Chèque ARDOUIN"/>
    <s v="Vente boutique"/>
    <x v="1"/>
  </r>
  <r>
    <x v="1"/>
    <s v="Comptabilisé"/>
    <n v="5"/>
    <n v="10"/>
    <d v="2024-05-31T00:00:00"/>
    <s v="BRC 1271"/>
    <s v="X"/>
    <m/>
    <n v="211"/>
    <s v="Chèque HANNAN"/>
    <s v="Vente boutique"/>
    <x v="1"/>
  </r>
  <r>
    <x v="2"/>
    <s v="Comptabilisé"/>
    <n v="6"/>
    <n v="-100"/>
    <d v="2024-06-01T00:00:00"/>
    <n v="24644182"/>
    <s v="X"/>
    <s v="2024-42"/>
    <n v="227"/>
    <s v="AIDE FINANCIERE ROBIN"/>
    <s v="Aide hospitalisation"/>
    <x v="1"/>
  </r>
  <r>
    <x v="2"/>
    <s v="Comptabilisé"/>
    <n v="6"/>
    <n v="-80.900000000000006"/>
    <d v="2024-06-03T00:00:00"/>
    <s v="CB"/>
    <s v="X"/>
    <s v="2024-40"/>
    <n v="225"/>
    <s v="Achats Leclerc"/>
    <s v="Achats produits alimentaires"/>
    <x v="1"/>
  </r>
  <r>
    <x v="1"/>
    <s v=""/>
    <n v="6"/>
    <n v="142"/>
    <d v="2024-06-05T00:00:00"/>
    <m/>
    <s v="X"/>
    <m/>
    <n v="216"/>
    <s v="Remboursement Sylvie MARCK"/>
    <s v="Aide logement, énergie, eau"/>
    <x v="0"/>
  </r>
  <r>
    <x v="1"/>
    <s v="Comptabilisé"/>
    <n v="6"/>
    <n v="50"/>
    <d v="2024-06-05T00:00:00"/>
    <m/>
    <s v="X"/>
    <m/>
    <n v="238"/>
    <s v="Subvention BERNAC"/>
    <s v="Subvention collectivité locale"/>
    <x v="1"/>
  </r>
  <r>
    <x v="1"/>
    <s v="Comptabilisé"/>
    <n v="6"/>
    <n v="50"/>
    <d v="2024-06-05T00:00:00"/>
    <m/>
    <s v="X"/>
    <m/>
    <n v="239"/>
    <s v="Subvention St MARTIN DU CLO"/>
    <s v="Subvention collectivité locale"/>
    <x v="1"/>
  </r>
  <r>
    <x v="2"/>
    <s v=""/>
    <n v="6"/>
    <n v="-640"/>
    <d v="2024-06-06T00:00:00"/>
    <m/>
    <s v="X"/>
    <m/>
    <n v="212"/>
    <s v="Dépôt billets"/>
    <s v="Dépôts billets"/>
    <x v="0"/>
  </r>
  <r>
    <x v="1"/>
    <s v="Comptabilisé"/>
    <n v="6"/>
    <n v="640"/>
    <d v="2024-06-06T00:00:00"/>
    <m/>
    <s v="X"/>
    <m/>
    <n v="213"/>
    <s v="Dépôt billets"/>
    <s v="Dépôts billets"/>
    <x v="1"/>
  </r>
  <r>
    <x v="2"/>
    <s v=""/>
    <n v="6"/>
    <n v="-142.19999999999999"/>
    <d v="2024-06-06T00:00:00"/>
    <m/>
    <s v="X"/>
    <m/>
    <n v="214"/>
    <s v="Dépôt pièces"/>
    <s v="Dépôts pièces"/>
    <x v="0"/>
  </r>
  <r>
    <x v="1"/>
    <s v="Comptabilisé"/>
    <n v="6"/>
    <n v="142.19999999999999"/>
    <d v="2024-06-06T00:00:00"/>
    <m/>
    <s v="X"/>
    <m/>
    <n v="215"/>
    <s v="Dépôt pièces"/>
    <s v="Dépôts pièces"/>
    <x v="1"/>
  </r>
  <r>
    <x v="2"/>
    <s v=""/>
    <n v="6"/>
    <n v="-4000"/>
    <d v="2024-06-06T00:00:00"/>
    <m/>
    <s v="X"/>
    <m/>
    <n v="217"/>
    <s v="Virement pour paiement Fédé"/>
    <s v="Virement livret CMSO"/>
    <x v="2"/>
  </r>
  <r>
    <x v="1"/>
    <s v="Comptabilisé"/>
    <n v="6"/>
    <n v="4000"/>
    <d v="2024-06-06T00:00:00"/>
    <m/>
    <s v="X"/>
    <m/>
    <n v="218"/>
    <s v="Virement pour paiement Fédé"/>
    <s v="Virement livret CMSO"/>
    <x v="1"/>
  </r>
  <r>
    <x v="1"/>
    <s v=""/>
    <n v="6"/>
    <n v="130"/>
    <d v="2024-06-07T00:00:00"/>
    <m/>
    <s v="X"/>
    <m/>
    <n v="219"/>
    <s v="Part bénéficiaires"/>
    <s v="Contribution des bénéficiaires"/>
    <x v="0"/>
  </r>
  <r>
    <x v="1"/>
    <s v=""/>
    <n v="6"/>
    <n v="33"/>
    <d v="2024-06-07T00:00:00"/>
    <m/>
    <s v="X"/>
    <m/>
    <n v="220"/>
    <s v="Vente boutique"/>
    <s v="Vente vestiaire occasion"/>
    <x v="0"/>
  </r>
  <r>
    <x v="1"/>
    <s v=""/>
    <n v="6"/>
    <n v="90.5"/>
    <d v="2024-06-07T00:00:00"/>
    <m/>
    <s v="X"/>
    <m/>
    <n v="221"/>
    <s v="Vente boutique"/>
    <s v="Vente vestiaire neuf"/>
    <x v="0"/>
  </r>
  <r>
    <x v="1"/>
    <s v=""/>
    <n v="6"/>
    <n v="82"/>
    <d v="2024-06-07T00:00:00"/>
    <m/>
    <s v="X"/>
    <m/>
    <n v="223"/>
    <s v="Vente boutique"/>
    <s v="Vente boutique"/>
    <x v="0"/>
  </r>
  <r>
    <x v="1"/>
    <s v="Comptabilisé"/>
    <n v="6"/>
    <n v="7"/>
    <d v="2024-06-07T00:00:00"/>
    <s v="BRC 1372"/>
    <s v="X"/>
    <m/>
    <n v="224"/>
    <s v="Chèque DORFIAC Jacky"/>
    <s v="Vente boutique"/>
    <x v="1"/>
  </r>
  <r>
    <x v="1"/>
    <s v="Comptabilisé"/>
    <n v="6"/>
    <n v="11"/>
    <d v="2024-06-07T00:00:00"/>
    <s v="BRC 1372"/>
    <s v="X"/>
    <m/>
    <n v="225"/>
    <s v="Chèque MICHELET Francois"/>
    <s v="Vente boutique"/>
    <x v="1"/>
  </r>
  <r>
    <x v="2"/>
    <s v="Comptabilisé"/>
    <n v="6"/>
    <n v="-8254"/>
    <d v="2024-06-10T00:00:00"/>
    <n v="2556174"/>
    <s v="X"/>
    <s v="2024-41"/>
    <n v="226"/>
    <s v="Cotisation Fédération"/>
    <s v="Cotisations Fédération"/>
    <x v="1"/>
  </r>
  <r>
    <x v="1"/>
    <s v="Comptabilisé"/>
    <n v="6"/>
    <n v="200"/>
    <d v="2024-06-10T00:00:00"/>
    <m/>
    <s v="X"/>
    <m/>
    <n v="240"/>
    <s v="SUBVENTION LA FAYE"/>
    <s v="Subvention collectivité locale"/>
    <x v="1"/>
  </r>
  <r>
    <x v="1"/>
    <s v=""/>
    <n v="6"/>
    <n v="67"/>
    <d v="2024-06-12T00:00:00"/>
    <m/>
    <s v="X"/>
    <m/>
    <n v="228"/>
    <s v="Part bénéficiaires"/>
    <s v="Contribution des bénéficiaires"/>
    <x v="0"/>
  </r>
  <r>
    <x v="1"/>
    <s v=""/>
    <n v="6"/>
    <n v="9.5"/>
    <d v="2024-06-12T00:00:00"/>
    <m/>
    <s v="X"/>
    <m/>
    <n v="229"/>
    <s v="Vente boutique"/>
    <s v="Vente vestiaire occasion"/>
    <x v="0"/>
  </r>
  <r>
    <x v="1"/>
    <s v=""/>
    <n v="6"/>
    <n v="21"/>
    <d v="2024-06-12T00:00:00"/>
    <m/>
    <s v="X"/>
    <m/>
    <n v="230"/>
    <s v="Vente boutique"/>
    <s v="Vente vestiaire neuf"/>
    <x v="0"/>
  </r>
  <r>
    <x v="1"/>
    <s v=""/>
    <n v="6"/>
    <n v="42"/>
    <d v="2024-06-12T00:00:00"/>
    <m/>
    <s v="X"/>
    <m/>
    <n v="231"/>
    <s v="Vente boutique"/>
    <s v="Vente boutique"/>
    <x v="0"/>
  </r>
  <r>
    <x v="1"/>
    <s v="Comptabilisé"/>
    <n v="6"/>
    <n v="15"/>
    <d v="2024-06-12T00:00:00"/>
    <s v="BRC 1372"/>
    <s v="X"/>
    <m/>
    <n v="232"/>
    <s v="Chèque BABEAU "/>
    <s v="Vente boutique"/>
    <x v="1"/>
  </r>
  <r>
    <x v="1"/>
    <s v="Comptabilisé"/>
    <n v="6"/>
    <n v="13"/>
    <d v="2024-06-12T00:00:00"/>
    <s v="BRC 1372"/>
    <s v="X"/>
    <m/>
    <n v="233"/>
    <s v="Chèque DANGLADE"/>
    <s v="Vente boutique"/>
    <x v="1"/>
  </r>
  <r>
    <x v="2"/>
    <s v="Comptabilisé"/>
    <n v="6"/>
    <n v="-647.86"/>
    <d v="2024-06-15T00:00:00"/>
    <n v="25556175"/>
    <s v="X"/>
    <s v="2024-43"/>
    <n v="241"/>
    <s v="Loyer juin"/>
    <s v="Loyer"/>
    <x v="1"/>
  </r>
  <r>
    <x v="2"/>
    <s v="Comptabilisé"/>
    <n v="6"/>
    <n v="-5.99"/>
    <d v="2024-06-16T00:00:00"/>
    <m/>
    <s v="X"/>
    <m/>
    <n v="236"/>
    <s v="Téléphone"/>
    <s v="Téléphone-affranchissement"/>
    <x v="1"/>
  </r>
  <r>
    <x v="2"/>
    <s v="Comptabilisé"/>
    <n v="6"/>
    <n v="-4.33"/>
    <d v="2024-06-16T00:00:00"/>
    <m/>
    <s v="X"/>
    <m/>
    <n v="237"/>
    <s v="Carte bancaire"/>
    <s v="Frais bancaires"/>
    <x v="1"/>
  </r>
  <r>
    <x v="1"/>
    <s v="Comptabilisé"/>
    <n v="6"/>
    <n v="100"/>
    <d v="2024-06-21T00:00:00"/>
    <s v="BRC 1372"/>
    <s v="X"/>
    <m/>
    <n v="242"/>
    <s v="Don PLASSARD"/>
    <s v="Dons des particuliers"/>
    <x v="1"/>
  </r>
  <r>
    <x v="1"/>
    <s v=""/>
    <n v="6"/>
    <n v="49.5"/>
    <d v="2024-06-21T00:00:00"/>
    <m/>
    <s v="X"/>
    <m/>
    <n v="243"/>
    <s v="Part bénéficiaires"/>
    <s v="Contribution des bénéficiaires"/>
    <x v="0"/>
  </r>
  <r>
    <x v="1"/>
    <s v=""/>
    <n v="6"/>
    <n v="18"/>
    <d v="2024-06-21T00:00:00"/>
    <m/>
    <s v="X"/>
    <m/>
    <n v="244"/>
    <s v="Vente boutique"/>
    <s v="Vente vestiaire occasion"/>
    <x v="0"/>
  </r>
  <r>
    <x v="1"/>
    <s v=""/>
    <n v="6"/>
    <n v="63"/>
    <d v="2024-06-21T00:00:00"/>
    <m/>
    <s v="X"/>
    <m/>
    <n v="245"/>
    <s v="Vente boutique"/>
    <s v="Vente vestiaire neuf"/>
    <x v="0"/>
  </r>
  <r>
    <x v="1"/>
    <s v=""/>
    <n v="6"/>
    <n v="37.6"/>
    <d v="2024-06-21T00:00:00"/>
    <m/>
    <s v="X"/>
    <m/>
    <n v="246"/>
    <s v="Vente boutique"/>
    <s v="Vente boutique"/>
    <x v="0"/>
  </r>
  <r>
    <x v="1"/>
    <s v="Comptabilisé"/>
    <n v="6"/>
    <n v="14"/>
    <d v="2024-06-21T00:00:00"/>
    <s v="BRC 1372"/>
    <s v="X"/>
    <m/>
    <n v="247"/>
    <s v="Chèque LEVY"/>
    <s v="Vente boutique"/>
    <x v="1"/>
  </r>
  <r>
    <x v="1"/>
    <s v="Comptabilisé"/>
    <n v="6"/>
    <n v="9"/>
    <d v="2024-06-21T00:00:00"/>
    <s v="BRC 1372"/>
    <s v="X"/>
    <m/>
    <n v="248"/>
    <s v="Chéque BABEAU"/>
    <s v="Vente boutique"/>
    <x v="1"/>
  </r>
  <r>
    <x v="1"/>
    <s v="Comptabilisé"/>
    <n v="6"/>
    <n v="159.6"/>
    <d v="2024-06-25T00:00:00"/>
    <m/>
    <s v="X"/>
    <m/>
    <n v="257"/>
    <s v="Remboursement étagères Fédé"/>
    <s v="Achats fonctionnement"/>
    <x v="1"/>
  </r>
  <r>
    <x v="1"/>
    <s v=""/>
    <n v="6"/>
    <n v="51.5"/>
    <d v="2024-06-28T00:00:00"/>
    <m/>
    <s v="X"/>
    <m/>
    <n v="249"/>
    <s v="Part bénéficiaires"/>
    <s v="Contribution des bénéficiaires"/>
    <x v="0"/>
  </r>
  <r>
    <x v="1"/>
    <s v=""/>
    <n v="6"/>
    <n v="7"/>
    <d v="2024-06-28T00:00:00"/>
    <m/>
    <s v="X"/>
    <m/>
    <n v="250"/>
    <s v="Vente boutique"/>
    <s v="Vente vestiaire occasion"/>
    <x v="0"/>
  </r>
  <r>
    <x v="1"/>
    <s v=""/>
    <n v="6"/>
    <n v="61"/>
    <d v="2024-06-28T00:00:00"/>
    <m/>
    <s v="X"/>
    <m/>
    <n v="251"/>
    <s v="Vente boutique"/>
    <s v="Vente boutique"/>
    <x v="0"/>
  </r>
  <r>
    <x v="1"/>
    <s v="Comptabilisé"/>
    <n v="6"/>
    <n v="11"/>
    <d v="2024-06-28T00:00:00"/>
    <s v="BRC 1372"/>
    <s v="X"/>
    <m/>
    <n v="252"/>
    <s v="Chèque DANGLADE"/>
    <s v="Vente boutique"/>
    <x v="1"/>
  </r>
  <r>
    <x v="2"/>
    <s v=""/>
    <n v="7"/>
    <n v="-850"/>
    <d v="2024-07-01T00:00:00"/>
    <m/>
    <s v="X"/>
    <m/>
    <n v="253"/>
    <s v="Dépôt billets"/>
    <s v="Dépôts billets"/>
    <x v="0"/>
  </r>
  <r>
    <x v="1"/>
    <s v="Comptabilisé"/>
    <n v="7"/>
    <n v="850"/>
    <d v="2024-07-01T00:00:00"/>
    <m/>
    <s v="X"/>
    <m/>
    <n v="254"/>
    <s v="Dépôt billets"/>
    <s v="Dépôts billets"/>
    <x v="1"/>
  </r>
  <r>
    <x v="2"/>
    <s v=""/>
    <n v="7"/>
    <n v="-55.42"/>
    <d v="2024-07-01T00:00:00"/>
    <m/>
    <s v="X"/>
    <m/>
    <n v="255"/>
    <s v="Dépôt pièces"/>
    <s v="Dépôts pièces"/>
    <x v="0"/>
  </r>
  <r>
    <x v="1"/>
    <s v="Comptabilisé"/>
    <n v="7"/>
    <n v="55.42"/>
    <d v="2024-07-01T00:00:00"/>
    <m/>
    <s v="X"/>
    <m/>
    <n v="256"/>
    <s v="Dépôt pièces"/>
    <s v="Dépôts pièces"/>
    <x v="1"/>
  </r>
  <r>
    <x v="2"/>
    <s v="Comptabilisé"/>
    <n v="7"/>
    <n v="-1.49"/>
    <d v="2024-07-01T00:00:00"/>
    <m/>
    <s v="X"/>
    <m/>
    <n v="258"/>
    <s v="Régularisation écarts dépôts"/>
    <s v="Divers"/>
    <x v="1"/>
  </r>
  <r>
    <x v="2"/>
    <s v="Comptabilisé"/>
    <n v="7"/>
    <n v="-4.33"/>
    <d v="2024-07-01T00:00:00"/>
    <m/>
    <s v="X"/>
    <m/>
    <n v="259"/>
    <s v="Carte bancaire"/>
    <s v="Frais bancaires"/>
    <x v="1"/>
  </r>
  <r>
    <x v="2"/>
    <s v="Comptabilisé"/>
    <n v="7"/>
    <n v="-5.99"/>
    <d v="2024-07-01T00:00:00"/>
    <m/>
    <s v="X"/>
    <m/>
    <n v="260"/>
    <s v="Téléphone"/>
    <s v="Téléphone-affranchissement"/>
    <x v="1"/>
  </r>
  <r>
    <x v="1"/>
    <s v=""/>
    <n v="7"/>
    <n v="40"/>
    <d v="2024-07-03T00:00:00"/>
    <m/>
    <s v="X"/>
    <m/>
    <n v="261"/>
    <s v="Part bénéficiaires"/>
    <s v="Contribution des bénéficiaires"/>
    <x v="0"/>
  </r>
  <r>
    <x v="1"/>
    <s v=""/>
    <n v="7"/>
    <n v="20"/>
    <d v="2024-07-03T00:00:00"/>
    <m/>
    <s v="X"/>
    <m/>
    <n v="262"/>
    <s v="Vente boutique"/>
    <s v="Vente vestiaire occasion"/>
    <x v="0"/>
  </r>
  <r>
    <x v="1"/>
    <s v=""/>
    <n v="7"/>
    <n v="82.5"/>
    <d v="2024-07-03T00:00:00"/>
    <m/>
    <s v="X"/>
    <m/>
    <n v="263"/>
    <s v="Vente boutique"/>
    <s v="Vente vestiaire neuf"/>
    <x v="0"/>
  </r>
  <r>
    <x v="1"/>
    <s v=""/>
    <n v="7"/>
    <n v="47"/>
    <d v="2024-07-03T00:00:00"/>
    <m/>
    <s v="X"/>
    <m/>
    <n v="264"/>
    <s v="Vente boutique"/>
    <s v="Vente boutique"/>
    <x v="0"/>
  </r>
  <r>
    <x v="2"/>
    <s v="Comptabilisé"/>
    <n v="7"/>
    <n v="-100"/>
    <d v="2024-07-03T00:00:00"/>
    <n v="2464184"/>
    <s v="X"/>
    <s v="2024-45"/>
    <n v="277"/>
    <s v="AIDE FINANCIERE FIELD"/>
    <s v="Aide logement, énergie, eau"/>
    <x v="1"/>
  </r>
  <r>
    <x v="2"/>
    <s v="Comptabilisé"/>
    <n v="7"/>
    <n v="-142"/>
    <d v="2024-07-03T00:00:00"/>
    <n v="2464183"/>
    <s v="X"/>
    <s v="2024-46"/>
    <n v="278"/>
    <s v="AIDE FINANCIERE MELON DAVID"/>
    <s v="Aide logement, énergie, eau"/>
    <x v="1"/>
  </r>
  <r>
    <x v="2"/>
    <s v="Comptabilisé"/>
    <n v="7"/>
    <n v="-2.5499999999999998"/>
    <d v="2024-07-07T00:00:00"/>
    <m/>
    <s v="X"/>
    <m/>
    <n v="265"/>
    <s v="Consultation Internet"/>
    <s v="Frais bancaires"/>
    <x v="1"/>
  </r>
  <r>
    <x v="1"/>
    <s v="Comptabilisé"/>
    <n v="7"/>
    <n v="150"/>
    <d v="2024-07-08T00:00:00"/>
    <m/>
    <s v="X"/>
    <m/>
    <n v="274"/>
    <s v="SUBVENTION NANTEUIL"/>
    <s v="Subvention collectivité locale"/>
    <x v="1"/>
  </r>
  <r>
    <x v="1"/>
    <s v=""/>
    <n v="7"/>
    <n v="46"/>
    <d v="2024-07-10T00:00:00"/>
    <m/>
    <s v="X"/>
    <m/>
    <n v="266"/>
    <s v="Part bénéficiaires"/>
    <s v="Contribution des bénéficiaires"/>
    <x v="0"/>
  </r>
  <r>
    <x v="1"/>
    <s v=""/>
    <n v="7"/>
    <n v="26"/>
    <d v="2024-07-10T00:00:00"/>
    <m/>
    <s v="X"/>
    <m/>
    <n v="267"/>
    <s v="Vente boutique"/>
    <s v="Vente vestiaire occasion"/>
    <x v="0"/>
  </r>
  <r>
    <x v="1"/>
    <s v=""/>
    <n v="7"/>
    <n v="55.5"/>
    <d v="2024-07-10T00:00:00"/>
    <m/>
    <s v="X"/>
    <m/>
    <n v="268"/>
    <s v="Vente boutique"/>
    <s v="Vente vestiaire neuf"/>
    <x v="0"/>
  </r>
  <r>
    <x v="1"/>
    <s v=""/>
    <n v="7"/>
    <n v="51"/>
    <d v="2024-07-10T00:00:00"/>
    <m/>
    <s v="X"/>
    <m/>
    <n v="269"/>
    <s v="Vente boutique"/>
    <s v="Vente boutique"/>
    <x v="0"/>
  </r>
  <r>
    <x v="1"/>
    <s v="Comptabilisé"/>
    <n v="8"/>
    <n v="400"/>
    <d v="2024-08-02T00:00:00"/>
    <m/>
    <s v="X"/>
    <m/>
    <n v="275"/>
    <s v="SUBVENTION RUFFEC"/>
    <s v="Subvention collectivité locale"/>
    <x v="1"/>
  </r>
  <r>
    <x v="2"/>
    <s v="Comptabilisé"/>
    <n v="8"/>
    <n v="-641.39"/>
    <d v="2024-08-15T00:00:00"/>
    <n v="2464185"/>
    <s v="X"/>
    <s v="2024-44"/>
    <n v="276"/>
    <s v="Loyer juillet"/>
    <s v="Loyer"/>
    <x v="1"/>
  </r>
  <r>
    <x v="1"/>
    <s v=""/>
    <n v="8"/>
    <n v="20.5"/>
    <d v="2024-08-16T00:00:00"/>
    <m/>
    <s v="X"/>
    <m/>
    <n v="270"/>
    <s v="Vente boutique"/>
    <s v="Vente vestiaire occasion"/>
    <x v="0"/>
  </r>
  <r>
    <x v="1"/>
    <s v=""/>
    <n v="8"/>
    <n v="53"/>
    <d v="2024-08-16T00:00:00"/>
    <m/>
    <s v="X"/>
    <m/>
    <n v="271"/>
    <s v="Vente boutique"/>
    <s v="Vente vestiaire neuf"/>
    <x v="0"/>
  </r>
  <r>
    <x v="1"/>
    <s v=""/>
    <n v="8"/>
    <n v="5"/>
    <d v="2024-08-16T00:00:00"/>
    <m/>
    <s v="X"/>
    <m/>
    <n v="272"/>
    <s v="Vente boutique"/>
    <s v="Vente boutique"/>
    <x v="0"/>
  </r>
  <r>
    <x v="1"/>
    <s v="Comptabilisé"/>
    <n v="8"/>
    <n v="11"/>
    <d v="2024-08-16T00:00:00"/>
    <s v="BRC 1373"/>
    <s v="X"/>
    <m/>
    <n v="273"/>
    <s v="CHEQUE DANGLADE"/>
    <s v="Vente boutique"/>
    <x v="1"/>
  </r>
  <r>
    <x v="2"/>
    <s v="Comptabilisé"/>
    <n v="8"/>
    <n v="-763.2"/>
    <d v="2024-08-23T00:00:00"/>
    <n v="2556176"/>
    <s v="X"/>
    <s v="2024-47"/>
    <n v="279"/>
    <s v="Loyer Aout"/>
    <s v="Loyer"/>
    <x v="1"/>
  </r>
  <r>
    <x v="2"/>
    <s v="Comptabilisé"/>
    <n v="8"/>
    <n v="-5.99"/>
    <d v="2024-08-19T00:00:00"/>
    <m/>
    <s v="X"/>
    <s v="2024-48"/>
    <n v="280"/>
    <s v="Téléphone"/>
    <s v="Téléphone-affranchissement"/>
    <x v="1"/>
  </r>
  <r>
    <x v="2"/>
    <s v="Comptabilisé"/>
    <n v="8"/>
    <n v="-4.33"/>
    <d v="2024-08-23T00:00:00"/>
    <m/>
    <s v="X"/>
    <s v="2024-48"/>
    <n v="281"/>
    <s v="Carte bancaire"/>
    <s v="Frais bancaires"/>
    <x v="1"/>
  </r>
  <r>
    <x v="2"/>
    <s v="Comptabilisé"/>
    <n v="8"/>
    <n v="-2.5499999999999998"/>
    <d v="2024-08-23T00:00:00"/>
    <m/>
    <s v="X"/>
    <s v="2024-48"/>
    <n v="282"/>
    <s v="Consultation Internet"/>
    <s v="Frais bancaires"/>
    <x v="1"/>
  </r>
  <r>
    <x v="1"/>
    <s v=""/>
    <n v="8"/>
    <n v="78"/>
    <d v="2024-08-23T00:00:00"/>
    <m/>
    <s v="X"/>
    <m/>
    <n v="289"/>
    <s v="Part bénéficiaires"/>
    <s v="Contribution des bénéficiaires"/>
    <x v="0"/>
  </r>
  <r>
    <x v="1"/>
    <s v=""/>
    <n v="8"/>
    <n v="21.5"/>
    <d v="2024-08-23T00:00:00"/>
    <m/>
    <s v="X"/>
    <m/>
    <n v="290"/>
    <s v="Vente boutique"/>
    <s v="Vente vestiaire occasion"/>
    <x v="0"/>
  </r>
  <r>
    <x v="1"/>
    <s v=""/>
    <n v="8"/>
    <n v="44.5"/>
    <d v="2024-08-23T00:00:00"/>
    <m/>
    <s v="X"/>
    <m/>
    <n v="291"/>
    <s v="Vente boutique"/>
    <s v="Vente vestiaire neuf"/>
    <x v="0"/>
  </r>
  <r>
    <x v="1"/>
    <s v=""/>
    <n v="8"/>
    <n v="48"/>
    <d v="2024-08-23T00:00:00"/>
    <m/>
    <s v="X"/>
    <m/>
    <n v="292"/>
    <s v="Vente boutique"/>
    <s v="Vente boutique"/>
    <x v="0"/>
  </r>
  <r>
    <x v="2"/>
    <s v="Comptabilisé"/>
    <n v="8"/>
    <n v="-100"/>
    <d v="2024-08-24T00:00:00"/>
    <n v="2464186"/>
    <s v="X"/>
    <s v="2024-49"/>
    <n v="283"/>
    <s v="AIDE FINANCIERE SACHI"/>
    <s v="Aide scolaire et cantine"/>
    <x v="1"/>
  </r>
  <r>
    <x v="2"/>
    <s v="Comptabilisé"/>
    <n v="8"/>
    <n v="-100"/>
    <d v="2024-08-27T00:00:00"/>
    <n v="2556177"/>
    <s v="X"/>
    <s v="2024-50"/>
    <n v="284"/>
    <s v="AIDE FINANCIERE RAPINAT"/>
    <s v="Aide logement, énergie, eau"/>
    <x v="1"/>
  </r>
  <r>
    <x v="1"/>
    <s v=""/>
    <n v="8"/>
    <n v="87"/>
    <d v="2024-08-30T00:00:00"/>
    <m/>
    <s v="X"/>
    <m/>
    <n v="285"/>
    <s v="Part bénéficiaires"/>
    <s v="Contribution des bénéficiaires"/>
    <x v="0"/>
  </r>
  <r>
    <x v="1"/>
    <s v=""/>
    <n v="8"/>
    <n v="31"/>
    <d v="2024-08-30T00:00:00"/>
    <m/>
    <s v="X"/>
    <m/>
    <n v="286"/>
    <s v="Vente boutique"/>
    <s v="Vente vestiaire occasion"/>
    <x v="0"/>
  </r>
  <r>
    <x v="1"/>
    <s v=""/>
    <n v="8"/>
    <n v="67"/>
    <d v="2024-08-30T00:00:00"/>
    <m/>
    <s v="X"/>
    <m/>
    <n v="287"/>
    <s v="Vente boutique"/>
    <s v="Vente vestiaire neuf"/>
    <x v="0"/>
  </r>
  <r>
    <x v="1"/>
    <s v=""/>
    <n v="8"/>
    <n v="70"/>
    <d v="2024-08-30T00:00:00"/>
    <m/>
    <s v="X"/>
    <m/>
    <n v="288"/>
    <s v="Vente boutique"/>
    <s v="Vente boutique"/>
    <x v="0"/>
  </r>
  <r>
    <x v="2"/>
    <s v="Comptabilisé"/>
    <n v="8"/>
    <n v="-100"/>
    <d v="2024-08-31T00:00:00"/>
    <n v="2556178"/>
    <s v="X"/>
    <s v="2024-51"/>
    <n v="293"/>
    <s v="AIDE FINANCIERE DENIS"/>
    <s v="Aide logement, énergie, eau"/>
    <x v="1"/>
  </r>
  <r>
    <x v="2"/>
    <s v=""/>
    <n v="8"/>
    <n v="-93.5"/>
    <d v="2024-08-31T00:00:00"/>
    <m/>
    <s v="X"/>
    <m/>
    <n v="294"/>
    <s v="Dépôt pièces"/>
    <s v="Dépôts pièces"/>
    <x v="0"/>
  </r>
  <r>
    <x v="1"/>
    <s v="Comptabilisé"/>
    <n v="8"/>
    <n v="93.5"/>
    <d v="2024-08-31T00:00:00"/>
    <m/>
    <s v="X"/>
    <m/>
    <n v="295"/>
    <s v="Dépôt pièces"/>
    <s v="Dépôts pièces"/>
    <x v="1"/>
  </r>
  <r>
    <x v="2"/>
    <s v=""/>
    <n v="8"/>
    <n v="-800"/>
    <d v="2024-08-31T00:00:00"/>
    <m/>
    <s v="X"/>
    <m/>
    <n v="296"/>
    <s v="Dépôt billets"/>
    <s v="Dépôts billets"/>
    <x v="0"/>
  </r>
  <r>
    <x v="1"/>
    <s v="Comptabilisé"/>
    <n v="8"/>
    <n v="800"/>
    <d v="2024-08-31T00:00:00"/>
    <m/>
    <s v="X"/>
    <m/>
    <n v="297"/>
    <s v="Dépôt billets"/>
    <s v="Dépôts billets"/>
    <x v="1"/>
  </r>
  <r>
    <x v="1"/>
    <s v=""/>
    <n v="9"/>
    <n v="66"/>
    <d v="2024-09-06T00:00:00"/>
    <m/>
    <s v="X"/>
    <m/>
    <n v="298"/>
    <s v="Part bénéficiaires"/>
    <s v="Contribution des bénéficiaires"/>
    <x v="0"/>
  </r>
  <r>
    <x v="1"/>
    <s v=""/>
    <n v="9"/>
    <n v="124"/>
    <d v="2024-09-06T00:00:00"/>
    <m/>
    <s v="X"/>
    <m/>
    <n v="299"/>
    <s v="Vente boutique"/>
    <s v="Vente vestiaire occasion"/>
    <x v="0"/>
  </r>
  <r>
    <x v="1"/>
    <s v=""/>
    <n v="9"/>
    <n v="70"/>
    <d v="2024-09-06T00:00:00"/>
    <m/>
    <s v="X"/>
    <m/>
    <n v="300"/>
    <s v="Vente boutique"/>
    <s v="Vente vestiaire neuf"/>
    <x v="0"/>
  </r>
  <r>
    <x v="1"/>
    <s v=""/>
    <n v="9"/>
    <n v="72"/>
    <d v="2024-09-06T00:00:00"/>
    <m/>
    <s v="X"/>
    <m/>
    <n v="301"/>
    <s v="Vente boutique"/>
    <s v="Vente boutique"/>
    <x v="0"/>
  </r>
  <r>
    <x v="1"/>
    <s v="Comptabilisé"/>
    <n v="9"/>
    <n v="80"/>
    <d v="2024-09-06T00:00:00"/>
    <m/>
    <s v="X"/>
    <m/>
    <n v="302"/>
    <s v="CHEQUE LEVY"/>
    <s v="Vente boutique"/>
    <x v="1"/>
  </r>
  <r>
    <x v="1"/>
    <s v="Comptabilisé"/>
    <n v="9"/>
    <n v="10"/>
    <d v="2024-09-06T00:00:00"/>
    <m/>
    <s v="X"/>
    <m/>
    <n v="303"/>
    <s v="CHEQUE SARDIN"/>
    <s v="Vente boutique"/>
    <x v="1"/>
  </r>
  <r>
    <x v="1"/>
    <s v="Comptabilisé"/>
    <n v="9"/>
    <n v="14"/>
    <d v="2024-09-06T00:00:00"/>
    <m/>
    <s v="X"/>
    <m/>
    <n v="304"/>
    <s v="CHEQUE RAGOT"/>
    <s v="Vente boutique"/>
    <x v="1"/>
  </r>
  <r>
    <x v="1"/>
    <s v="Comptabilisé"/>
    <n v="9"/>
    <n v="61.5"/>
    <d v="2024-09-06T00:00:00"/>
    <m/>
    <s v="X"/>
    <m/>
    <n v="305"/>
    <s v="CHEQUE PAPOT"/>
    <s v="Vente boutique"/>
    <x v="1"/>
  </r>
  <r>
    <x v="1"/>
    <s v="Comptabilisé"/>
    <n v="9"/>
    <n v="12"/>
    <d v="2024-09-06T00:00:00"/>
    <m/>
    <s v="X"/>
    <m/>
    <n v="306"/>
    <s v="CHEQUE DANGLADE"/>
    <s v="Vente boutique"/>
    <x v="1"/>
  </r>
  <r>
    <x v="1"/>
    <s v=""/>
    <n v="9"/>
    <n v="40"/>
    <d v="2024-09-13T00:00:00"/>
    <m/>
    <s v="X"/>
    <m/>
    <n v="307"/>
    <s v="Part bénéficiaires"/>
    <s v="Contribution des bénéficiaires"/>
    <x v="0"/>
  </r>
  <r>
    <x v="1"/>
    <s v=""/>
    <n v="9"/>
    <n v="50.5"/>
    <d v="2024-09-13T00:00:00"/>
    <m/>
    <s v="X"/>
    <m/>
    <n v="308"/>
    <s v="Vente boutique"/>
    <s v="Vente vestiaire occasion"/>
    <x v="0"/>
  </r>
  <r>
    <x v="1"/>
    <s v=""/>
    <n v="9"/>
    <n v="61"/>
    <d v="2024-09-13T00:00:00"/>
    <m/>
    <s v="X"/>
    <m/>
    <n v="309"/>
    <s v="Vente boutique"/>
    <s v="Vente vestiaire neuf"/>
    <x v="0"/>
  </r>
  <r>
    <x v="1"/>
    <s v=""/>
    <n v="9"/>
    <n v="58"/>
    <d v="2024-09-13T00:00:00"/>
    <m/>
    <s v="X"/>
    <m/>
    <n v="310"/>
    <s v="Vente boutique"/>
    <s v="Vente boutique"/>
    <x v="0"/>
  </r>
  <r>
    <x v="1"/>
    <s v="Comptabilisé"/>
    <n v="9"/>
    <n v="7.5"/>
    <d v="2024-09-13T00:00:00"/>
    <m/>
    <s v="X"/>
    <m/>
    <n v="311"/>
    <s v="CHEQUE RAMALLI"/>
    <s v="Vente boutique"/>
    <x v="1"/>
  </r>
  <r>
    <x v="1"/>
    <s v="Comptabilisé"/>
    <n v="9"/>
    <n v="12"/>
    <d v="2024-09-13T00:00:00"/>
    <m/>
    <s v="X"/>
    <m/>
    <n v="312"/>
    <s v="CHEQUE OLMOS"/>
    <s v="Vente boutique"/>
    <x v="1"/>
  </r>
  <r>
    <x v="1"/>
    <s v="Comptabilisé"/>
    <n v="9"/>
    <n v="35"/>
    <d v="2024-09-13T00:00:00"/>
    <m/>
    <s v="X"/>
    <m/>
    <n v="313"/>
    <s v="CHEQUE BROSSARD"/>
    <s v="Vente boutique"/>
    <x v="1"/>
  </r>
  <r>
    <x v="2"/>
    <s v="Comptabilisé"/>
    <n v="9"/>
    <n v="-664.41"/>
    <d v="2024-09-20T00:00:00"/>
    <n v="2556179"/>
    <s v="X"/>
    <s v="2024-52"/>
    <n v="314"/>
    <s v="LOYER SEPTEMBRE"/>
    <s v="Loyer"/>
    <x v="1"/>
  </r>
  <r>
    <x v="2"/>
    <s v="Comptabilisé"/>
    <n v="9"/>
    <n v="-150"/>
    <d v="2024-09-20T00:00:00"/>
    <n v="2556180"/>
    <s v="X"/>
    <s v="2024-53"/>
    <n v="315"/>
    <s v="AIDE FINANCIERE SERRA"/>
    <s v="Aides transport garage"/>
    <x v="1"/>
  </r>
  <r>
    <x v="1"/>
    <s v=""/>
    <n v="9"/>
    <n v="45"/>
    <d v="2024-09-21T00:00:00"/>
    <m/>
    <s v="X"/>
    <m/>
    <n v="316"/>
    <s v="Part bénéficiaires"/>
    <s v="Contribution des bénéficiaires"/>
    <x v="0"/>
  </r>
  <r>
    <x v="1"/>
    <s v=""/>
    <n v="9"/>
    <n v="52.5"/>
    <d v="2024-09-21T00:00:00"/>
    <m/>
    <s v="X"/>
    <m/>
    <n v="317"/>
    <s v="Vente boutique"/>
    <s v="Vente vestiaire occasion"/>
    <x v="0"/>
  </r>
  <r>
    <x v="1"/>
    <s v=""/>
    <n v="9"/>
    <n v="11"/>
    <d v="2024-09-21T00:00:00"/>
    <m/>
    <s v="X"/>
    <m/>
    <n v="318"/>
    <s v="Vente boutique"/>
    <s v="Vente vestiaire neuf"/>
    <x v="0"/>
  </r>
  <r>
    <x v="1"/>
    <s v=""/>
    <n v="9"/>
    <n v="38"/>
    <d v="2024-09-21T00:00:00"/>
    <m/>
    <s v="X"/>
    <m/>
    <n v="319"/>
    <s v="Vente boutique"/>
    <s v="Vente boutique"/>
    <x v="0"/>
  </r>
  <r>
    <x v="1"/>
    <s v="Comptabilisé"/>
    <n v="9"/>
    <n v="5"/>
    <d v="2024-09-21T00:00:00"/>
    <m/>
    <s v="X"/>
    <m/>
    <n v="320"/>
    <s v="CHEQUE DANGLADE"/>
    <s v="Vente boutique"/>
    <x v="1"/>
  </r>
  <r>
    <x v="1"/>
    <s v=""/>
    <n v="9"/>
    <n v="111"/>
    <d v="2024-09-27T00:00:00"/>
    <m/>
    <s v="X"/>
    <m/>
    <n v="321"/>
    <s v="Part bénéficiaires"/>
    <s v="Contribution des bénéficiaires"/>
    <x v="0"/>
  </r>
  <r>
    <x v="1"/>
    <s v=""/>
    <n v="9"/>
    <n v="79.5"/>
    <d v="2024-09-27T00:00:00"/>
    <m/>
    <s v="X"/>
    <m/>
    <n v="322"/>
    <s v="Vente boutique"/>
    <s v="Vente vestiaire occasion"/>
    <x v="0"/>
  </r>
  <r>
    <x v="1"/>
    <s v=""/>
    <n v="9"/>
    <n v="28"/>
    <d v="2024-09-27T00:00:00"/>
    <m/>
    <s v="X"/>
    <m/>
    <n v="323"/>
    <s v="Vente boutique"/>
    <s v="Vente vestiaire neuf"/>
    <x v="0"/>
  </r>
  <r>
    <x v="1"/>
    <s v=""/>
    <n v="9"/>
    <n v="89"/>
    <d v="2024-09-27T00:00:00"/>
    <m/>
    <s v="X"/>
    <m/>
    <n v="324"/>
    <s v="Vente boutique"/>
    <s v="Vente boutique"/>
    <x v="0"/>
  </r>
  <r>
    <x v="1"/>
    <s v="Comptabilisé"/>
    <n v="9"/>
    <n v="15.5"/>
    <d v="2024-09-27T00:00:00"/>
    <m/>
    <s v="X"/>
    <m/>
    <n v="325"/>
    <s v="CHEQUE BABEAU"/>
    <s v="Vente boutique"/>
    <x v="1"/>
  </r>
  <r>
    <x v="1"/>
    <s v="Comptabilisé"/>
    <n v="9"/>
    <n v="100"/>
    <d v="2024-09-03T00:00:00"/>
    <m/>
    <s v="X"/>
    <m/>
    <n v="327"/>
    <s v="SUBVENTION AIGRE"/>
    <s v="Subvention collectivité locale"/>
    <x v="1"/>
  </r>
  <r>
    <x v="2"/>
    <s v="Comptabilisé"/>
    <n v="10"/>
    <n v="-365.3"/>
    <d v="2024-10-01T00:00:00"/>
    <m/>
    <s v="X"/>
    <m/>
    <n v="328"/>
    <s v="REGULARISATION BANQUE"/>
    <s v="Divers"/>
    <x v="1"/>
  </r>
  <r>
    <x v="1"/>
    <s v=""/>
    <n v="10"/>
    <n v="177.07"/>
    <d v="2024-10-01T00:00:00"/>
    <m/>
    <s v="X"/>
    <m/>
    <n v="329"/>
    <s v="REGULAQRISATION  CAISSE"/>
    <s v="Divers"/>
    <x v="0"/>
  </r>
  <r>
    <x v="1"/>
    <s v=""/>
    <n v="10"/>
    <n v="47"/>
    <d v="2024-10-02T00:00:00"/>
    <m/>
    <s v="X"/>
    <m/>
    <n v="330"/>
    <s v="Part bénéficiaires"/>
    <s v="Contribution des bénéficiaires"/>
    <x v="0"/>
  </r>
  <r>
    <x v="1"/>
    <s v=""/>
    <n v="10"/>
    <n v="15.5"/>
    <d v="2024-10-02T00:00:00"/>
    <m/>
    <s v="X"/>
    <m/>
    <n v="331"/>
    <s v="Vente boutique"/>
    <s v="Vente vestiaire occasion"/>
    <x v="0"/>
  </r>
  <r>
    <x v="1"/>
    <s v=""/>
    <n v="10"/>
    <n v="18"/>
    <d v="2024-10-02T00:00:00"/>
    <m/>
    <s v="X"/>
    <m/>
    <n v="332"/>
    <s v="Vente boutique"/>
    <s v="Vente vestiaire neuf"/>
    <x v="0"/>
  </r>
  <r>
    <x v="1"/>
    <s v=""/>
    <n v="10"/>
    <n v="11.5"/>
    <d v="2024-10-02T00:00:00"/>
    <m/>
    <s v="X"/>
    <m/>
    <n v="333"/>
    <s v="Vente boutique"/>
    <s v="Vente boutique"/>
    <x v="0"/>
  </r>
  <r>
    <x v="1"/>
    <s v=""/>
    <n v="10"/>
    <n v="66.099999999999994"/>
    <d v="2024-10-02T00:00:00"/>
    <m/>
    <s v="X"/>
    <m/>
    <n v="334"/>
    <s v="DON COLLECTE ALIMENTAIRE"/>
    <s v="Dons des particuliers"/>
    <x v="0"/>
  </r>
  <r>
    <x v="1"/>
    <s v=""/>
    <n v="10"/>
    <n v="88"/>
    <d v="2024-10-09T00:00:00"/>
    <m/>
    <s v="X"/>
    <m/>
    <n v="335"/>
    <s v="Part bénéficiaires"/>
    <s v="Contribution des bénéficiaires"/>
    <x v="0"/>
  </r>
  <r>
    <x v="1"/>
    <s v=""/>
    <n v="10"/>
    <n v="50"/>
    <d v="2024-10-09T00:00:00"/>
    <m/>
    <s v="X"/>
    <m/>
    <n v="336"/>
    <s v="Vente boutique"/>
    <s v="Vente vestiaire occasion"/>
    <x v="0"/>
  </r>
  <r>
    <x v="1"/>
    <s v=""/>
    <n v="10"/>
    <n v="13"/>
    <d v="2024-10-09T00:00:00"/>
    <m/>
    <s v="X"/>
    <m/>
    <n v="337"/>
    <s v="Vente boutique"/>
    <s v="Vente vestiaire neuf"/>
    <x v="0"/>
  </r>
  <r>
    <x v="1"/>
    <s v=""/>
    <n v="10"/>
    <n v="58.5"/>
    <d v="2024-10-09T00:00:00"/>
    <m/>
    <s v="X"/>
    <m/>
    <n v="338"/>
    <s v="Vente boutique"/>
    <s v="Vente boutique"/>
    <x v="0"/>
  </r>
  <r>
    <x v="1"/>
    <s v=""/>
    <n v="10"/>
    <n v="108"/>
    <d v="2024-10-21T00:00:00"/>
    <m/>
    <s v="X"/>
    <m/>
    <n v="339"/>
    <s v="Part bénéficiaires"/>
    <s v="Contribution des bénéficiaires"/>
    <x v="0"/>
  </r>
  <r>
    <x v="1"/>
    <s v=""/>
    <n v="10"/>
    <n v="55.3"/>
    <d v="2024-10-21T00:00:00"/>
    <m/>
    <s v="X"/>
    <m/>
    <n v="340"/>
    <s v="Vente boutique"/>
    <s v="Vente vestiaire occasion"/>
    <x v="0"/>
  </r>
  <r>
    <x v="1"/>
    <s v=""/>
    <n v="10"/>
    <n v="73"/>
    <d v="2024-10-21T00:00:00"/>
    <m/>
    <s v="X"/>
    <m/>
    <n v="341"/>
    <s v="Vente boutique"/>
    <s v="Vente boutique"/>
    <x v="0"/>
  </r>
  <r>
    <x v="2"/>
    <s v="Non Comptabilisé"/>
    <n v="9"/>
    <n v="-93"/>
    <d v="2024-09-25T00:00:00"/>
    <n v="2556181"/>
    <m/>
    <s v="2024-54"/>
    <n v="342"/>
    <s v="AIDE FINANCIERE ABRAHAM"/>
    <s v="Aides transport garage"/>
    <x v="1"/>
  </r>
  <r>
    <x v="2"/>
    <s v="Comptabilisé"/>
    <n v="10"/>
    <n v="-4.33"/>
    <d v="2024-10-02T00:00:00"/>
    <m/>
    <s v="X"/>
    <m/>
    <n v="343"/>
    <s v="CARTE BANCAIRE SEPT"/>
    <s v="Frais bancaires"/>
    <x v="1"/>
  </r>
  <r>
    <x v="2"/>
    <s v="Comptabilisé"/>
    <n v="10"/>
    <n v="-2.5499999999999998"/>
    <d v="2024-10-02T00:00:00"/>
    <m/>
    <s v="X"/>
    <m/>
    <n v="344"/>
    <s v="INTERNET SEPT"/>
    <s v="Frais bancaires"/>
    <x v="1"/>
  </r>
  <r>
    <x v="2"/>
    <s v="Comptabilisé"/>
    <n v="10"/>
    <n v="-5.99"/>
    <d v="2024-10-02T00:00:00"/>
    <m/>
    <s v="X"/>
    <m/>
    <n v="345"/>
    <s v="TELEPHONE SEPT"/>
    <s v="Téléphone-affranchissement"/>
    <x v="1"/>
  </r>
  <r>
    <x v="2"/>
    <s v="Non Comptabilisé"/>
    <n v="10"/>
    <n v="-4.33"/>
    <d v="2024-10-02T00:00:00"/>
    <m/>
    <m/>
    <m/>
    <n v="346"/>
    <s v="CARTE BANCAIRE OCTOBRE"/>
    <s v="Frais bancaires"/>
    <x v="1"/>
  </r>
  <r>
    <x v="2"/>
    <s v="Non Comptabilisé"/>
    <n v="10"/>
    <n v="-2.5499999999999998"/>
    <d v="2024-10-02T00:00:00"/>
    <m/>
    <m/>
    <m/>
    <n v="347"/>
    <s v="INTERNET OCTOBRE"/>
    <s v="Frais bancaires"/>
    <x v="1"/>
  </r>
  <r>
    <x v="2"/>
    <s v="Non Comptabilisé"/>
    <n v="10"/>
    <n v="-5.99"/>
    <d v="2024-10-02T00:00:00"/>
    <m/>
    <m/>
    <m/>
    <n v="348"/>
    <s v="TELEPHONE OCTOBRE"/>
    <s v="Téléphone-affranchissement"/>
    <x v="1"/>
  </r>
  <r>
    <x v="2"/>
    <s v="Non Comptabilisé"/>
    <n v="10"/>
    <n v="-648.49"/>
    <d v="2024-10-22T00:00:00"/>
    <n v="2556182"/>
    <m/>
    <s v="2024-55"/>
    <n v="349"/>
    <s v="LOYER OCTOBRE"/>
    <s v="Loyer"/>
    <x v="1"/>
  </r>
  <r>
    <x v="1"/>
    <s v=""/>
    <n v="10"/>
    <n v="110"/>
    <d v="2024-10-22T00:00:00"/>
    <m/>
    <s v="X"/>
    <m/>
    <n v="350"/>
    <s v="JOURNEE JOV"/>
    <s v="Divers"/>
    <x v="0"/>
  </r>
  <r>
    <x v="1"/>
    <s v="Non Comptabilisé"/>
    <n v="10"/>
    <n v="27"/>
    <d v="2024-10-22T00:00:00"/>
    <m/>
    <m/>
    <m/>
    <n v="351"/>
    <s v="CHEQUE VIGNER"/>
    <s v="Vente boutique"/>
    <x v="1"/>
  </r>
  <r>
    <x v="1"/>
    <s v="Non Comptabilisé"/>
    <n v="10"/>
    <n v="6.5"/>
    <d v="2024-10-22T00:00:00"/>
    <m/>
    <m/>
    <m/>
    <n v="352"/>
    <s v="CHEQUE RAMALLI"/>
    <s v="Vente boutique"/>
    <x v="1"/>
  </r>
  <r>
    <x v="1"/>
    <s v="Non Comptabilisé"/>
    <n v="10"/>
    <n v="20"/>
    <d v="2024-10-22T00:00:00"/>
    <m/>
    <m/>
    <m/>
    <n v="353"/>
    <s v="CHEQUE DANGLADE"/>
    <s v="Vente boutique"/>
    <x v="1"/>
  </r>
  <r>
    <x v="1"/>
    <s v="Non Comptabilisé"/>
    <n v="10"/>
    <n v="10"/>
    <d v="2024-10-22T00:00:00"/>
    <m/>
    <m/>
    <m/>
    <n v="354"/>
    <s v="CHEQUE DANGLADE"/>
    <s v="Vente boutique"/>
    <x v="1"/>
  </r>
  <r>
    <x v="1"/>
    <s v="Non Comptabilisé"/>
    <n v="10"/>
    <n v="21"/>
    <d v="2024-10-22T00:00:00"/>
    <m/>
    <m/>
    <m/>
    <n v="355"/>
    <s v="CHEQUE GIRARD"/>
    <s v="Vente boutique"/>
    <x v="1"/>
  </r>
  <r>
    <x v="2"/>
    <s v=""/>
    <n v="10"/>
    <n v="-885"/>
    <d v="2024-10-01T00:00:00"/>
    <m/>
    <s v="X"/>
    <m/>
    <n v="356"/>
    <s v="Dépôt billets"/>
    <s v="Dépôts billets"/>
    <x v="0"/>
  </r>
  <r>
    <x v="1"/>
    <s v="Comptabilisé"/>
    <n v="10"/>
    <n v="885"/>
    <d v="2024-10-01T00:00:00"/>
    <m/>
    <s v="X"/>
    <m/>
    <n v="357"/>
    <s v="Dépôt billets"/>
    <s v="Dépôts billets"/>
    <x v="1"/>
  </r>
  <r>
    <x v="2"/>
    <s v=""/>
    <n v="10"/>
    <n v="-110.5"/>
    <d v="2024-10-01T00:00:00"/>
    <m/>
    <s v="X"/>
    <m/>
    <n v="358"/>
    <s v="Dépôt pièces"/>
    <s v="Dépôts pièces"/>
    <x v="0"/>
  </r>
  <r>
    <x v="1"/>
    <s v="Comptabilisé"/>
    <n v="10"/>
    <n v="110.5"/>
    <d v="2024-10-01T00:00:00"/>
    <m/>
    <s v="X"/>
    <m/>
    <n v="359"/>
    <s v="Dépôt pièces"/>
    <s v="Dépôts pièces"/>
    <x v="1"/>
  </r>
  <r>
    <x v="1"/>
    <s v="Non Comptabilisé"/>
    <n v="10"/>
    <n v="80"/>
    <d v="2024-10-19T00:00:00"/>
    <m/>
    <m/>
    <m/>
    <n v="360"/>
    <s v="DON MOUTON CLAUDINE"/>
    <s v="Dons des particuliers"/>
    <x v="1"/>
  </r>
  <r>
    <x v="1"/>
    <s v="Comptabilisé"/>
    <n v="9"/>
    <n v="100"/>
    <d v="2024-09-11T00:00:00"/>
    <m/>
    <s v="X"/>
    <m/>
    <n v="361"/>
    <s v="DON COMMUNE BARRO"/>
    <s v="Subvention collectivité locale"/>
    <x v="1"/>
  </r>
  <r>
    <x v="2"/>
    <s v="Non Comptabilisé"/>
    <n v="10"/>
    <n v="-27.35"/>
    <d v="2024-10-25T00:00:00"/>
    <m/>
    <m/>
    <s v="2024-56"/>
    <n v="362"/>
    <s v="SERRURE LOCAL  MICHELLE"/>
    <s v="Achats fonctionnement"/>
    <x v="1"/>
  </r>
  <r>
    <x v="1"/>
    <s v=""/>
    <n v="10"/>
    <n v="53.5"/>
    <d v="2024-10-26T00:00:00"/>
    <m/>
    <s v="X"/>
    <m/>
    <n v="363"/>
    <s v="Part bénéficiaires"/>
    <s v="Contribution des bénéficiaires"/>
    <x v="0"/>
  </r>
  <r>
    <x v="1"/>
    <s v=""/>
    <n v="10"/>
    <n v="36.5"/>
    <d v="2024-10-26T00:00:00"/>
    <m/>
    <s v="X"/>
    <m/>
    <n v="364"/>
    <s v="Vente boutique"/>
    <s v="Vente vestiaire occasion"/>
    <x v="0"/>
  </r>
  <r>
    <x v="1"/>
    <s v=""/>
    <n v="10"/>
    <n v="26.5"/>
    <d v="2024-10-26T00:00:00"/>
    <m/>
    <s v="X"/>
    <m/>
    <n v="365"/>
    <s v="Vente boutique"/>
    <s v="Vente vestiaire neuf"/>
    <x v="0"/>
  </r>
  <r>
    <x v="1"/>
    <s v=""/>
    <n v="10"/>
    <n v="23.4"/>
    <d v="2024-10-26T00:00:00"/>
    <m/>
    <s v="X"/>
    <m/>
    <n v="366"/>
    <s v="Vente boutique"/>
    <s v="Vente boutique"/>
    <x v="0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  <r>
    <x v="3"/>
    <s v=""/>
    <s v=""/>
    <m/>
    <m/>
    <m/>
    <m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4035D9-389F-472D-8BBC-FCC858955FF8}" name="TCD_trésorerie" cacheId="260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4:G196" firstHeaderRow="1" firstDataRow="2" firstDataCol="5"/>
  <pivotFields count="12">
    <pivotField axis="axisRow" compact="0" outline="0" subtotalTop="0" showAll="0" includeNewItemsInFilter="1" sortType="descending">
      <items count="6">
        <item x="0"/>
        <item x="1"/>
        <item x="2"/>
        <item h="1" m="1" x="4"/>
        <item x="3"/>
        <item t="default"/>
      </items>
    </pivotField>
    <pivotField compact="0" outline="0" subtotalTop="0" showAll="0" includeNewItemsInFilter="1"/>
    <pivotField axis="axisRow" compact="0" outline="0" subtotalTop="0" showAll="0" includeNewItemsInFilter="1" sortType="ascending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compact="0" outline="0" subtotalTop="0" showAll="0" includeNewItemsInFilter="1"/>
    <pivotField axis="axisRow" compact="0" outline="0" subtotalTop="0" showAll="0" includeNewItemsInFilter="1" sortType="ascending" defaultSubtotal="0">
      <items count="136">
        <item m="1" x="131"/>
        <item m="1" x="124"/>
        <item m="1" x="120"/>
        <item m="1" x="133"/>
        <item m="1" x="125"/>
        <item m="1" x="128"/>
        <item m="1" x="129"/>
        <item m="1" x="126"/>
        <item m="1" x="135"/>
        <item m="1" x="134"/>
        <item m="1" x="130"/>
        <item m="1" x="132"/>
        <item m="1" x="127"/>
        <item m="1" x="123"/>
        <item m="1" x="122"/>
        <item x="0"/>
        <item x="1"/>
        <item x="2"/>
        <item x="3"/>
        <item x="4"/>
        <item m="1" x="116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m="1" x="121"/>
        <item x="41"/>
        <item x="42"/>
        <item x="43"/>
        <item x="44"/>
        <item x="45"/>
        <item x="46"/>
        <item x="47"/>
        <item x="48"/>
        <item m="1" x="11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m="1" x="117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92"/>
        <item x="94"/>
        <item x="95"/>
        <item x="96"/>
        <item x="97"/>
        <item x="103"/>
        <item x="98"/>
        <item x="111"/>
        <item x="99"/>
        <item x="100"/>
        <item x="101"/>
        <item x="108"/>
        <item x="102"/>
        <item m="1" x="115"/>
        <item x="104"/>
        <item x="105"/>
        <item m="1" x="119"/>
        <item x="106"/>
        <item x="110"/>
        <item x="107"/>
        <item x="109"/>
        <item x="112"/>
        <item x="113"/>
        <item x="114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135">
        <item x="0"/>
        <item m="1" x="134"/>
        <item x="107"/>
        <item m="1" x="131"/>
        <item m="1" x="133"/>
        <item m="1" x="130"/>
        <item m="1" x="132"/>
        <item m="1" x="128"/>
        <item m="1" x="129"/>
        <item x="6"/>
        <item m="1" x="110"/>
        <item m="1" x="111"/>
        <item x="7"/>
        <item m="1" x="112"/>
        <item x="13"/>
        <item x="16"/>
        <item x="17"/>
        <item x="15"/>
        <item x="18"/>
        <item x="22"/>
        <item x="23"/>
        <item m="1" x="113"/>
        <item x="24"/>
        <item x="26"/>
        <item x="27"/>
        <item x="21"/>
        <item x="1"/>
        <item x="2"/>
        <item m="1" x="124"/>
        <item m="1" x="126"/>
        <item x="19"/>
        <item x="11"/>
        <item x="12"/>
        <item x="28"/>
        <item x="40"/>
        <item x="38"/>
        <item x="36"/>
        <item m="1" x="109"/>
        <item x="37"/>
        <item x="35"/>
        <item x="30"/>
        <item x="33"/>
        <item x="34"/>
        <item x="31"/>
        <item m="1" x="125"/>
        <item m="1" x="127"/>
        <item m="1" x="121"/>
        <item x="14"/>
        <item x="9"/>
        <item x="29"/>
        <item m="1" x="120"/>
        <item x="20"/>
        <item x="44"/>
        <item x="45"/>
        <item x="41"/>
        <item m="1" x="116"/>
        <item m="1" x="122"/>
        <item x="46"/>
        <item x="47"/>
        <item x="59"/>
        <item x="8"/>
        <item x="42"/>
        <item x="48"/>
        <item x="49"/>
        <item x="50"/>
        <item x="51"/>
        <item x="53"/>
        <item x="56"/>
        <item m="1" x="123"/>
        <item x="57"/>
        <item x="58"/>
        <item x="39"/>
        <item m="1" x="119"/>
        <item x="43"/>
        <item x="61"/>
        <item x="54"/>
        <item x="55"/>
        <item x="60"/>
        <item x="62"/>
        <item x="3"/>
        <item x="63"/>
        <item x="64"/>
        <item x="65"/>
        <item x="66"/>
        <item x="67"/>
        <item x="70"/>
        <item x="71"/>
        <item x="72"/>
        <item m="1" x="114"/>
        <item x="73"/>
        <item m="1" x="117"/>
        <item m="1" x="118"/>
        <item x="75"/>
        <item x="68"/>
        <item x="69"/>
        <item x="76"/>
        <item x="77"/>
        <item x="74"/>
        <item x="78"/>
        <item x="79"/>
        <item x="80"/>
        <item x="81"/>
        <item x="82"/>
        <item m="1" x="115"/>
        <item x="84"/>
        <item x="85"/>
        <item x="86"/>
        <item x="87"/>
        <item x="88"/>
        <item m="1" x="108"/>
        <item x="89"/>
        <item x="83"/>
        <item x="4"/>
        <item x="5"/>
        <item x="10"/>
        <item x="25"/>
        <item x="52"/>
        <item x="32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</items>
    </pivotField>
    <pivotField axis="axisRow" compact="0" outline="0" subtotalTop="0" showAll="0" includeNewItemsInFilter="1" defaultSubtotal="0">
      <items count="32">
        <item x="0"/>
        <item m="1" x="26"/>
        <item x="25"/>
        <item m="1" x="29"/>
        <item m="1" x="28"/>
        <item m="1" x="31"/>
        <item m="1" x="30"/>
        <item m="1" x="27"/>
        <item x="6"/>
        <item x="4"/>
        <item x="5"/>
        <item x="2"/>
        <item x="13"/>
        <item x="12"/>
        <item x="14"/>
        <item x="1"/>
        <item x="10"/>
        <item x="9"/>
        <item x="23"/>
        <item x="15"/>
        <item x="17"/>
        <item x="19"/>
        <item x="20"/>
        <item x="11"/>
        <item x="8"/>
        <item x="16"/>
        <item x="3"/>
        <item x="21"/>
        <item x="18"/>
        <item x="7"/>
        <item x="22"/>
        <item x="24"/>
      </items>
    </pivotField>
    <pivotField axis="axisCol" compact="0" outline="0" subtotalTop="0" showAll="0" includeNewItemsInFilter="1">
      <items count="5">
        <item h="1" x="1"/>
        <item x="0"/>
        <item h="1" x="2"/>
        <item h="1" x="3"/>
        <item t="default"/>
      </items>
    </pivotField>
  </pivotFields>
  <rowFields count="5">
    <field x="0"/>
    <field x="2"/>
    <field x="4"/>
    <field x="9"/>
    <field x="10"/>
  </rowFields>
  <rowItems count="191">
    <i>
      <x/>
      <x/>
      <x v="15"/>
      <x/>
      <x/>
    </i>
    <i t="default" r="1">
      <x/>
    </i>
    <i t="default">
      <x/>
    </i>
    <i>
      <x v="1"/>
      <x/>
      <x v="16"/>
      <x v="26"/>
      <x v="15"/>
    </i>
    <i r="3">
      <x v="27"/>
      <x v="11"/>
    </i>
    <i r="2">
      <x v="17"/>
      <x v="27"/>
      <x v="11"/>
    </i>
    <i r="2">
      <x v="19"/>
      <x v="26"/>
      <x v="15"/>
    </i>
    <i r="3">
      <x v="27"/>
      <x v="11"/>
    </i>
    <i r="2">
      <x v="21"/>
      <x v="27"/>
      <x v="11"/>
    </i>
    <i r="2">
      <x v="22"/>
      <x v="26"/>
      <x v="15"/>
    </i>
    <i r="3">
      <x v="27"/>
      <x v="11"/>
    </i>
    <i r="2">
      <x v="24"/>
      <x v="27"/>
      <x v="11"/>
    </i>
    <i r="2">
      <x v="27"/>
      <x v="26"/>
      <x v="15"/>
    </i>
    <i r="3">
      <x v="27"/>
      <x v="11"/>
    </i>
    <i r="2">
      <x v="29"/>
      <x v="26"/>
      <x v="15"/>
    </i>
    <i r="3">
      <x v="27"/>
      <x v="11"/>
    </i>
    <i t="default" r="1">
      <x/>
    </i>
    <i r="1">
      <x v="1"/>
      <x v="31"/>
      <x v="27"/>
      <x v="11"/>
    </i>
    <i r="2">
      <x v="32"/>
      <x v="26"/>
      <x v="15"/>
    </i>
    <i r="3">
      <x v="27"/>
      <x v="11"/>
    </i>
    <i r="2">
      <x v="33"/>
      <x v="27"/>
      <x v="11"/>
    </i>
    <i r="2">
      <x v="35"/>
      <x v="26"/>
      <x v="15"/>
    </i>
    <i r="3">
      <x v="27"/>
      <x v="11"/>
    </i>
    <i r="2">
      <x v="36"/>
      <x v="27"/>
      <x v="11"/>
    </i>
    <i r="2">
      <x v="39"/>
      <x v="26"/>
      <x v="15"/>
    </i>
    <i r="3">
      <x v="27"/>
      <x v="11"/>
    </i>
    <i r="2">
      <x v="40"/>
      <x v="30"/>
      <x v="19"/>
    </i>
    <i r="2">
      <x v="41"/>
      <x v="27"/>
      <x v="11"/>
    </i>
    <i r="2">
      <x v="43"/>
      <x v="26"/>
      <x v="15"/>
    </i>
    <i r="3">
      <x v="27"/>
      <x v="11"/>
    </i>
    <i t="default" r="1">
      <x v="1"/>
    </i>
    <i r="1">
      <x v="2"/>
      <x v="45"/>
      <x v="27"/>
      <x v="11"/>
    </i>
    <i r="2">
      <x v="46"/>
      <x v="26"/>
      <x v="15"/>
    </i>
    <i r="3">
      <x v="27"/>
      <x v="11"/>
    </i>
    <i r="2">
      <x v="47"/>
      <x v="26"/>
      <x v="15"/>
    </i>
    <i r="3">
      <x v="27"/>
      <x v="11"/>
    </i>
    <i r="2">
      <x v="50"/>
      <x v="27"/>
      <x v="11"/>
    </i>
    <i r="2">
      <x v="53"/>
      <x v="26"/>
      <x v="15"/>
    </i>
    <i r="3">
      <x v="27"/>
      <x v="11"/>
    </i>
    <i r="2">
      <x v="54"/>
      <x v="25"/>
      <x v="13"/>
    </i>
    <i r="2">
      <x v="55"/>
      <x v="27"/>
      <x v="11"/>
    </i>
    <i r="2">
      <x v="58"/>
      <x v="26"/>
      <x v="15"/>
    </i>
    <i r="3">
      <x v="27"/>
      <x v="11"/>
    </i>
    <i r="2">
      <x v="59"/>
      <x v="27"/>
      <x v="11"/>
    </i>
    <i r="3">
      <x v="30"/>
      <x v="19"/>
    </i>
    <i t="default" r="1">
      <x v="2"/>
    </i>
    <i r="1">
      <x v="3"/>
      <x v="62"/>
      <x v="26"/>
      <x v="15"/>
    </i>
    <i r="3">
      <x v="27"/>
      <x v="11"/>
    </i>
    <i r="2">
      <x v="63"/>
      <x v="27"/>
      <x v="11"/>
    </i>
    <i r="2">
      <x v="64"/>
      <x v="26"/>
      <x v="15"/>
    </i>
    <i r="3">
      <x v="27"/>
      <x v="11"/>
    </i>
    <i r="2">
      <x v="65"/>
      <x v="27"/>
      <x v="11"/>
    </i>
    <i r="2">
      <x v="67"/>
      <x v="26"/>
      <x v="15"/>
    </i>
    <i r="3">
      <x v="27"/>
      <x v="11"/>
    </i>
    <i r="2">
      <x v="68"/>
      <x v="27"/>
      <x v="11"/>
    </i>
    <i r="2">
      <x v="70"/>
      <x v="26"/>
      <x v="15"/>
    </i>
    <i r="3">
      <x v="27"/>
      <x v="11"/>
    </i>
    <i r="2">
      <x v="71"/>
      <x v="27"/>
      <x v="11"/>
    </i>
    <i r="2">
      <x v="74"/>
      <x v="26"/>
      <x v="15"/>
    </i>
    <i r="3">
      <x v="27"/>
      <x v="11"/>
    </i>
    <i t="default" r="1">
      <x v="3"/>
    </i>
    <i r="1">
      <x v="4"/>
      <x v="76"/>
      <x v="27"/>
      <x v="11"/>
    </i>
    <i r="2">
      <x v="77"/>
      <x v="49"/>
      <x v="25"/>
    </i>
    <i r="2">
      <x v="78"/>
      <x v="35"/>
      <x v="20"/>
    </i>
    <i r="2">
      <x v="80"/>
      <x v="26"/>
      <x v="15"/>
    </i>
    <i r="3">
      <x v="27"/>
      <x v="11"/>
    </i>
    <i r="4">
      <x v="21"/>
    </i>
    <i r="4">
      <x v="22"/>
    </i>
    <i r="2">
      <x v="83"/>
      <x v="26"/>
      <x v="15"/>
    </i>
    <i r="3">
      <x v="27"/>
      <x v="11"/>
    </i>
    <i r="4">
      <x v="21"/>
    </i>
    <i r="4">
      <x v="22"/>
    </i>
    <i r="2">
      <x v="87"/>
      <x v="26"/>
      <x v="15"/>
    </i>
    <i r="3">
      <x v="27"/>
      <x v="11"/>
    </i>
    <i r="4">
      <x v="21"/>
    </i>
    <i r="4">
      <x v="22"/>
    </i>
    <i r="2">
      <x v="90"/>
      <x v="26"/>
      <x v="15"/>
    </i>
    <i r="3">
      <x v="27"/>
      <x v="11"/>
    </i>
    <i r="4">
      <x v="21"/>
    </i>
    <i r="4">
      <x v="22"/>
    </i>
    <i t="default" r="1">
      <x v="4"/>
    </i>
    <i r="1">
      <x v="5"/>
      <x v="93"/>
      <x v="66"/>
      <x v="9"/>
    </i>
    <i r="2">
      <x v="95"/>
      <x v="26"/>
      <x v="15"/>
    </i>
    <i r="3">
      <x v="27"/>
      <x v="11"/>
    </i>
    <i r="4">
      <x v="21"/>
    </i>
    <i r="4">
      <x v="22"/>
    </i>
    <i r="2">
      <x v="97"/>
      <x v="26"/>
      <x v="15"/>
    </i>
    <i r="3">
      <x v="27"/>
      <x v="11"/>
    </i>
    <i r="4">
      <x v="21"/>
    </i>
    <i r="4">
      <x v="22"/>
    </i>
    <i r="2">
      <x v="100"/>
      <x v="26"/>
      <x v="15"/>
    </i>
    <i r="3">
      <x v="27"/>
      <x v="11"/>
    </i>
    <i r="4">
      <x v="21"/>
    </i>
    <i r="4">
      <x v="22"/>
    </i>
    <i r="2">
      <x v="102"/>
      <x v="26"/>
      <x v="15"/>
    </i>
    <i r="3">
      <x v="27"/>
      <x v="11"/>
    </i>
    <i r="4">
      <x v="21"/>
    </i>
    <i t="default" r="1">
      <x v="5"/>
    </i>
    <i r="1">
      <x v="6"/>
      <x v="104"/>
      <x v="26"/>
      <x v="15"/>
    </i>
    <i r="3">
      <x v="27"/>
      <x v="11"/>
    </i>
    <i r="4">
      <x v="21"/>
    </i>
    <i r="4">
      <x v="22"/>
    </i>
    <i r="2">
      <x v="107"/>
      <x v="26"/>
      <x v="15"/>
    </i>
    <i r="3">
      <x v="27"/>
      <x v="11"/>
    </i>
    <i r="4">
      <x v="21"/>
    </i>
    <i r="4">
      <x v="22"/>
    </i>
    <i t="default" r="1">
      <x v="6"/>
    </i>
    <i r="1">
      <x v="7"/>
      <x v="110"/>
      <x v="27"/>
      <x v="11"/>
    </i>
    <i r="4">
      <x v="21"/>
    </i>
    <i r="4">
      <x v="22"/>
    </i>
    <i r="2">
      <x v="112"/>
      <x v="26"/>
      <x v="15"/>
    </i>
    <i r="3">
      <x v="27"/>
      <x v="11"/>
    </i>
    <i r="4">
      <x v="21"/>
    </i>
    <i r="4">
      <x v="22"/>
    </i>
    <i r="2">
      <x v="115"/>
      <x v="26"/>
      <x v="15"/>
    </i>
    <i r="3">
      <x v="27"/>
      <x v="11"/>
    </i>
    <i r="4">
      <x v="21"/>
    </i>
    <i r="4">
      <x v="22"/>
    </i>
    <i t="default" r="1">
      <x v="7"/>
    </i>
    <i r="1">
      <x v="8"/>
      <x v="118"/>
      <x v="26"/>
      <x v="15"/>
    </i>
    <i r="3">
      <x v="27"/>
      <x v="11"/>
    </i>
    <i r="4">
      <x v="21"/>
    </i>
    <i r="4">
      <x v="22"/>
    </i>
    <i r="2">
      <x v="120"/>
      <x v="26"/>
      <x v="15"/>
    </i>
    <i r="3">
      <x v="27"/>
      <x v="11"/>
    </i>
    <i r="4">
      <x v="21"/>
    </i>
    <i r="4">
      <x v="22"/>
    </i>
    <i r="2">
      <x v="122"/>
      <x v="26"/>
      <x v="15"/>
    </i>
    <i r="3">
      <x v="27"/>
      <x v="11"/>
    </i>
    <i r="4">
      <x v="21"/>
    </i>
    <i r="4">
      <x v="22"/>
    </i>
    <i r="2">
      <x v="124"/>
      <x v="26"/>
      <x v="15"/>
    </i>
    <i r="3">
      <x v="27"/>
      <x v="11"/>
    </i>
    <i r="4">
      <x v="21"/>
    </i>
    <i r="4">
      <x v="22"/>
    </i>
    <i t="default" r="1">
      <x v="8"/>
    </i>
    <i r="1">
      <x v="9"/>
      <x v="126"/>
      <x v="119"/>
      <x v="27"/>
    </i>
    <i r="2">
      <x v="127"/>
      <x v="26"/>
      <x v="15"/>
    </i>
    <i r="3">
      <x v="27"/>
      <x v="11"/>
    </i>
    <i r="4">
      <x v="21"/>
    </i>
    <i r="4">
      <x v="22"/>
    </i>
    <i r="3">
      <x v="120"/>
      <x v="26"/>
    </i>
    <i r="2">
      <x v="129"/>
      <x v="26"/>
      <x v="15"/>
    </i>
    <i r="3">
      <x v="27"/>
      <x v="11"/>
    </i>
    <i r="4">
      <x v="21"/>
    </i>
    <i r="4">
      <x v="22"/>
    </i>
    <i r="2">
      <x v="131"/>
      <x v="26"/>
      <x v="15"/>
    </i>
    <i r="3">
      <x v="27"/>
      <x v="11"/>
    </i>
    <i r="4">
      <x v="21"/>
    </i>
    <i r="2">
      <x v="132"/>
      <x v="129"/>
      <x v="27"/>
    </i>
    <i r="2">
      <x v="134"/>
      <x v="26"/>
      <x v="15"/>
    </i>
    <i r="3">
      <x v="27"/>
      <x v="11"/>
    </i>
    <i r="4">
      <x v="21"/>
    </i>
    <i r="4">
      <x v="22"/>
    </i>
    <i t="default" r="1">
      <x v="9"/>
    </i>
    <i t="default">
      <x v="1"/>
    </i>
    <i>
      <x v="2"/>
      <x/>
      <x v="29"/>
      <x v="31"/>
      <x v="17"/>
    </i>
    <i r="3">
      <x v="32"/>
      <x v="16"/>
    </i>
    <i t="default" r="1">
      <x/>
    </i>
    <i r="1">
      <x v="1"/>
      <x v="40"/>
      <x v="31"/>
      <x v="17"/>
    </i>
    <i r="3">
      <x v="32"/>
      <x v="16"/>
    </i>
    <i r="2">
      <x v="44"/>
      <x v="31"/>
      <x v="17"/>
    </i>
    <i r="3">
      <x v="32"/>
      <x v="16"/>
    </i>
    <i t="default" r="1">
      <x v="1"/>
    </i>
    <i r="1">
      <x v="2"/>
      <x v="48"/>
      <x v="25"/>
      <x v="13"/>
    </i>
    <i r="2">
      <x v="56"/>
      <x v="25"/>
      <x v="13"/>
    </i>
    <i r="2">
      <x v="59"/>
      <x v="32"/>
      <x v="16"/>
    </i>
    <i t="default" r="1">
      <x v="2"/>
    </i>
    <i r="1">
      <x v="3"/>
      <x v="62"/>
      <x v="31"/>
      <x v="17"/>
    </i>
    <i r="3">
      <x v="32"/>
      <x v="16"/>
    </i>
    <i r="2">
      <x v="73"/>
      <x v="32"/>
      <x v="16"/>
    </i>
    <i t="default" r="1">
      <x v="3"/>
    </i>
    <i r="1">
      <x v="4"/>
      <x v="80"/>
      <x v="31"/>
      <x v="17"/>
    </i>
    <i r="3">
      <x v="32"/>
      <x v="16"/>
    </i>
    <i r="2">
      <x v="81"/>
      <x v="31"/>
      <x v="17"/>
    </i>
    <i r="3">
      <x v="32"/>
      <x v="16"/>
    </i>
    <i t="default" r="1">
      <x v="4"/>
    </i>
    <i r="1">
      <x v="5"/>
      <x v="94"/>
      <x v="31"/>
      <x v="17"/>
    </i>
    <i r="3">
      <x v="32"/>
      <x v="16"/>
    </i>
    <i t="default" r="1">
      <x v="5"/>
    </i>
    <i r="1">
      <x v="6"/>
      <x v="103"/>
      <x v="31"/>
      <x v="17"/>
    </i>
    <i r="3">
      <x v="32"/>
      <x v="16"/>
    </i>
    <i t="default" r="1">
      <x v="6"/>
    </i>
    <i r="1">
      <x v="7"/>
      <x v="116"/>
      <x v="31"/>
      <x v="17"/>
    </i>
    <i r="3">
      <x v="32"/>
      <x v="16"/>
    </i>
    <i t="default" r="1">
      <x v="7"/>
    </i>
    <i r="1">
      <x v="9"/>
      <x v="126"/>
      <x v="31"/>
      <x v="17"/>
    </i>
    <i r="3">
      <x v="32"/>
      <x v="16"/>
    </i>
    <i t="default" r="1">
      <x v="9"/>
    </i>
    <i t="default">
      <x v="2"/>
    </i>
    <i t="grand">
      <x/>
    </i>
  </rowItems>
  <colFields count="1">
    <field x="11"/>
  </colFields>
  <colItems count="2">
    <i>
      <x v="1"/>
    </i>
    <i t="grand">
      <x/>
    </i>
  </colItems>
  <dataFields count="1">
    <dataField name="Somme de Montant" fld="3" baseField="0" baseItem="0" numFmtId="169"/>
  </dataFields>
  <formats count="6">
    <format dxfId="41">
      <pivotArea field="4" type="button" dataOnly="0" labelOnly="1" outline="0" axis="axisRow" fieldPosition="2"/>
    </format>
    <format dxfId="40">
      <pivotArea outline="0" fieldPosition="0"/>
    </format>
    <format dxfId="39">
      <pivotArea field="11" type="button" dataOnly="0" labelOnly="1" outline="0" axis="axisCol" fieldPosition="0"/>
    </format>
    <format dxfId="38">
      <pivotArea type="topRight" dataOnly="0" labelOnly="1" outline="0" fieldPosition="0"/>
    </format>
    <format dxfId="37">
      <pivotArea dataOnly="0" labelOnly="1" outline="0" fieldPosition="0">
        <references count="1">
          <reference field="11" count="0"/>
        </references>
      </pivotArea>
    </format>
    <format dxfId="36">
      <pivotArea dataOnly="0" labelOnly="1" grandCol="1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9BD4C2-4553-4D6B-A79D-343061AA940C}" name="Tableau croisé dynamique1" cacheId="292" applyNumberFormats="0" applyBorderFormats="0" applyFontFormats="0" applyPatternFormats="0" applyAlignmentFormats="0" applyWidthHeightFormats="1" dataCaption="Valeurs" grandTotalCaption="Solde final" updatedVersion="8" minRefreshableVersion="3" useAutoFormatting="1" itemPrintTitles="1" createdVersion="8" indent="0" compact="0" compactData="0" multipleFieldFilters="0">
  <location ref="B5:F10" firstHeaderRow="1" firstDataRow="2" firstDataCol="1"/>
  <pivotFields count="12">
    <pivotField axis="axisRow" compact="0" outline="0" showAll="0">
      <items count="5">
        <item x="3"/>
        <item x="0"/>
        <item x="1"/>
        <item x="2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5">
        <item x="1"/>
        <item x="0"/>
        <item x="2"/>
        <item h="1" x="3"/>
        <item t="default"/>
      </items>
    </pivotField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11"/>
  </colFields>
  <colItems count="4">
    <i>
      <x/>
    </i>
    <i>
      <x v="1"/>
    </i>
    <i>
      <x v="2"/>
    </i>
    <i t="grand">
      <x/>
    </i>
  </colItems>
  <dataFields count="1">
    <dataField name="TRÉSORERIE" fld="3" baseField="0" baseItem="2" numFmtId="169"/>
  </dataFields>
  <formats count="26">
    <format dxfId="35">
      <pivotArea type="all" dataOnly="0" outline="0" fieldPosition="0"/>
    </format>
    <format dxfId="34">
      <pivotArea outline="0" collapsedLevelsAreSubtotals="1" fieldPosition="0"/>
    </format>
    <format dxfId="33">
      <pivotArea type="origin" dataOnly="0" labelOnly="1" outline="0" fieldPosition="0"/>
    </format>
    <format dxfId="32">
      <pivotArea field="11" type="button" dataOnly="0" labelOnly="1" outline="0" axis="axisCol" fieldPosition="0"/>
    </format>
    <format dxfId="31">
      <pivotArea type="topRight" dataOnly="0" labelOnly="1" outline="0" fieldPosition="0"/>
    </format>
    <format dxfId="30">
      <pivotArea field="0" type="button" dataOnly="0" labelOnly="1" outline="0" axis="axisRow" fieldPosition="0"/>
    </format>
    <format dxfId="29">
      <pivotArea dataOnly="0" labelOnly="1" outline="0" fieldPosition="0">
        <references count="1">
          <reference field="0" count="3">
            <x v="1"/>
            <x v="2"/>
            <x v="3"/>
          </reference>
        </references>
      </pivotArea>
    </format>
    <format dxfId="28">
      <pivotArea dataOnly="0" labelOnly="1" grandRow="1" outline="0" fieldPosition="0"/>
    </format>
    <format dxfId="27">
      <pivotArea dataOnly="0" labelOnly="1" outline="0" fieldPosition="0">
        <references count="1">
          <reference field="11" count="0"/>
        </references>
      </pivotArea>
    </format>
    <format dxfId="26">
      <pivotArea dataOnly="0" labelOnly="1" grandCol="1" outline="0" fieldPosition="0"/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type="origin" dataOnly="0" labelOnly="1" outline="0" fieldPosition="0"/>
    </format>
    <format dxfId="22">
      <pivotArea field="11" type="button" dataOnly="0" labelOnly="1" outline="0" axis="axisCol" fieldPosition="0"/>
    </format>
    <format dxfId="21">
      <pivotArea type="topRight" dataOnly="0" labelOnly="1" outline="0" fieldPosition="0"/>
    </format>
    <format dxfId="20">
      <pivotArea field="0" type="button" dataOnly="0" labelOnly="1" outline="0" axis="axisRow" fieldPosition="0"/>
    </format>
    <format dxfId="19">
      <pivotArea dataOnly="0" labelOnly="1" outline="0" fieldPosition="0">
        <references count="1">
          <reference field="0" count="3">
            <x v="1"/>
            <x v="2"/>
            <x v="3"/>
          </reference>
        </references>
      </pivotArea>
    </format>
    <format dxfId="18">
      <pivotArea dataOnly="0" labelOnly="1" grandRow="1" outline="0" fieldPosition="0"/>
    </format>
    <format dxfId="17">
      <pivotArea dataOnly="0" labelOnly="1" outline="0" fieldPosition="0">
        <references count="1">
          <reference field="11" count="0"/>
        </references>
      </pivotArea>
    </format>
    <format dxfId="16">
      <pivotArea dataOnly="0" labelOnly="1" grandCol="1" outline="0" fieldPosition="0"/>
    </format>
    <format dxfId="15">
      <pivotArea type="origin" dataOnly="0" labelOnly="1" outline="0" fieldPosition="0"/>
    </format>
    <format dxfId="14">
      <pivotArea field="11" type="button" dataOnly="0" labelOnly="1" outline="0" axis="axisCol" fieldPosition="0"/>
    </format>
    <format dxfId="13">
      <pivotArea type="topRight" dataOnly="0" labelOnly="1" outline="0" fieldPosition="0"/>
    </format>
    <format dxfId="12">
      <pivotArea field="0" type="button" dataOnly="0" labelOnly="1" outline="0" axis="axisRow" fieldPosition="0"/>
    </format>
    <format dxfId="11">
      <pivotArea dataOnly="0" labelOnly="1" outline="0" fieldPosition="0">
        <references count="1">
          <reference field="11" count="0"/>
        </references>
      </pivotArea>
    </format>
    <format dxfId="10">
      <pivotArea dataOnly="0" labelOnly="1" grandCol="1" outline="0" fieldPosition="0"/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ACF124-B879-4198-A015-1791545F6582}" name="TCD_Activités" cacheId="266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4:E139" firstHeaderRow="1" firstDataRow="2" firstDataCol="2"/>
  <pivotFields count="12">
    <pivotField axis="axisCol" compact="0" outline="0" subtotalTop="0" showAll="0" includeNewItemsInFilter="1">
      <items count="6">
        <item h="1" x="3"/>
        <item h="1" m="1" x="4"/>
        <item x="2"/>
        <item h="1" x="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36">
        <item x="0"/>
        <item m="1" x="134"/>
        <item x="107"/>
        <item m="1" x="131"/>
        <item m="1" x="133"/>
        <item m="1" x="130"/>
        <item m="1" x="132"/>
        <item m="1" x="128"/>
        <item m="1" x="129"/>
        <item x="6"/>
        <item m="1" x="110"/>
        <item m="1" x="111"/>
        <item x="7"/>
        <item m="1" x="112"/>
        <item x="13"/>
        <item x="16"/>
        <item x="17"/>
        <item x="15"/>
        <item x="18"/>
        <item x="22"/>
        <item x="23"/>
        <item m="1" x="113"/>
        <item x="24"/>
        <item x="26"/>
        <item x="27"/>
        <item x="21"/>
        <item x="1"/>
        <item x="2"/>
        <item m="1" x="124"/>
        <item m="1" x="126"/>
        <item x="19"/>
        <item x="11"/>
        <item x="12"/>
        <item x="28"/>
        <item x="40"/>
        <item x="38"/>
        <item x="36"/>
        <item m="1" x="109"/>
        <item x="37"/>
        <item x="35"/>
        <item x="30"/>
        <item x="33"/>
        <item x="34"/>
        <item x="31"/>
        <item m="1" x="125"/>
        <item m="1" x="127"/>
        <item m="1" x="121"/>
        <item x="14"/>
        <item x="9"/>
        <item x="29"/>
        <item m="1" x="120"/>
        <item x="20"/>
        <item x="44"/>
        <item x="45"/>
        <item x="41"/>
        <item m="1" x="116"/>
        <item m="1" x="122"/>
        <item x="46"/>
        <item x="47"/>
        <item x="59"/>
        <item x="8"/>
        <item x="42"/>
        <item x="48"/>
        <item x="49"/>
        <item x="50"/>
        <item x="51"/>
        <item x="53"/>
        <item x="56"/>
        <item m="1" x="123"/>
        <item x="57"/>
        <item x="58"/>
        <item x="39"/>
        <item m="1" x="119"/>
        <item x="43"/>
        <item x="61"/>
        <item x="54"/>
        <item x="55"/>
        <item x="60"/>
        <item x="62"/>
        <item x="3"/>
        <item x="63"/>
        <item x="64"/>
        <item x="65"/>
        <item x="66"/>
        <item x="67"/>
        <item x="70"/>
        <item x="71"/>
        <item x="72"/>
        <item m="1" x="114"/>
        <item x="73"/>
        <item m="1" x="117"/>
        <item m="1" x="118"/>
        <item x="75"/>
        <item x="68"/>
        <item x="69"/>
        <item x="76"/>
        <item x="77"/>
        <item x="74"/>
        <item x="78"/>
        <item x="79"/>
        <item x="80"/>
        <item x="81"/>
        <item x="82"/>
        <item m="1" x="115"/>
        <item x="84"/>
        <item x="85"/>
        <item x="86"/>
        <item x="87"/>
        <item x="88"/>
        <item m="1" x="108"/>
        <item x="89"/>
        <item x="83"/>
        <item x="4"/>
        <item x="5"/>
        <item x="10"/>
        <item x="25"/>
        <item x="52"/>
        <item x="32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t="default"/>
      </items>
    </pivotField>
    <pivotField axis="axisRow" compact="0" outline="0" subtotalTop="0" showAll="0" includeNewItemsInFilter="1" sortType="ascending" rankBy="0">
      <items count="33">
        <item x="12"/>
        <item x="14"/>
        <item m="1" x="29"/>
        <item x="22"/>
        <item x="4"/>
        <item x="24"/>
        <item x="5"/>
        <item x="17"/>
        <item x="1"/>
        <item m="1" x="28"/>
        <item x="23"/>
        <item x="9"/>
        <item x="10"/>
        <item x="21"/>
        <item x="15"/>
        <item x="13"/>
        <item x="3"/>
        <item m="1" x="31"/>
        <item m="1" x="27"/>
        <item x="11"/>
        <item x="0"/>
        <item m="1" x="30"/>
        <item x="6"/>
        <item x="16"/>
        <item x="18"/>
        <item x="8"/>
        <item x="2"/>
        <item x="20"/>
        <item x="19"/>
        <item h="1" m="1" x="26"/>
        <item x="7"/>
        <item x="25"/>
        <item t="default"/>
      </items>
    </pivotField>
    <pivotField compact="0" outline="0" subtotalTop="0" showAll="0" includeNewItemsInFilter="1"/>
  </pivotFields>
  <rowFields count="2">
    <field x="10"/>
    <field x="9"/>
  </rowFields>
  <rowItems count="134">
    <i>
      <x/>
      <x v="17"/>
    </i>
    <i r="1">
      <x v="20"/>
    </i>
    <i r="1">
      <x v="23"/>
    </i>
    <i r="1">
      <x v="25"/>
    </i>
    <i r="1">
      <x v="34"/>
    </i>
    <i r="1">
      <x v="54"/>
    </i>
    <i r="1">
      <x v="57"/>
    </i>
    <i r="1">
      <x v="58"/>
    </i>
    <i r="1">
      <x v="83"/>
    </i>
    <i r="1">
      <x v="134"/>
    </i>
    <i t="default">
      <x/>
    </i>
    <i>
      <x v="1"/>
      <x v="17"/>
    </i>
    <i r="1">
      <x v="33"/>
    </i>
    <i t="default">
      <x v="1"/>
    </i>
    <i>
      <x v="3"/>
      <x v="116"/>
    </i>
    <i t="default">
      <x v="3"/>
    </i>
    <i>
      <x v="4"/>
      <x v="9"/>
    </i>
    <i r="1">
      <x v="19"/>
    </i>
    <i r="1">
      <x v="53"/>
    </i>
    <i r="1">
      <x v="66"/>
    </i>
    <i r="1">
      <x v="93"/>
    </i>
    <i r="1">
      <x v="94"/>
    </i>
    <i r="1">
      <x v="96"/>
    </i>
    <i r="1">
      <x v="98"/>
    </i>
    <i r="1">
      <x v="112"/>
    </i>
    <i r="1">
      <x v="115"/>
    </i>
    <i t="default">
      <x v="4"/>
    </i>
    <i>
      <x v="5"/>
      <x v="95"/>
    </i>
    <i t="default">
      <x v="5"/>
    </i>
    <i>
      <x v="6"/>
      <x v="15"/>
    </i>
    <i r="1">
      <x v="107"/>
    </i>
    <i r="1">
      <x v="113"/>
    </i>
    <i r="1">
      <x v="114"/>
    </i>
    <i r="1">
      <x v="121"/>
    </i>
    <i t="default">
      <x v="6"/>
    </i>
    <i>
      <x v="7"/>
      <x v="35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117"/>
    </i>
    <i t="default">
      <x v="7"/>
    </i>
    <i>
      <x v="8"/>
      <x v="26"/>
    </i>
    <i t="default">
      <x v="8"/>
    </i>
    <i>
      <x v="10"/>
      <x v="59"/>
    </i>
    <i t="default">
      <x v="10"/>
    </i>
    <i>
      <x v="11"/>
      <x v="31"/>
    </i>
    <i t="default">
      <x v="11"/>
    </i>
    <i>
      <x v="12"/>
      <x v="32"/>
    </i>
    <i t="default">
      <x v="12"/>
    </i>
    <i>
      <x v="13"/>
      <x v="61"/>
    </i>
    <i r="1">
      <x v="62"/>
    </i>
    <i r="1">
      <x v="84"/>
    </i>
    <i r="1">
      <x v="118"/>
    </i>
    <i r="1">
      <x v="119"/>
    </i>
    <i r="1">
      <x v="129"/>
    </i>
    <i t="default">
      <x v="13"/>
    </i>
    <i>
      <x v="14"/>
      <x v="30"/>
    </i>
    <i r="1">
      <x v="51"/>
    </i>
    <i t="default">
      <x v="14"/>
    </i>
    <i>
      <x v="15"/>
      <x v="16"/>
    </i>
    <i t="default">
      <x v="15"/>
    </i>
    <i>
      <x v="16"/>
      <x v="79"/>
    </i>
    <i r="1">
      <x v="80"/>
    </i>
    <i r="1">
      <x v="120"/>
    </i>
    <i r="1">
      <x v="132"/>
    </i>
    <i t="default">
      <x v="16"/>
    </i>
    <i>
      <x v="19"/>
      <x v="47"/>
    </i>
    <i r="1">
      <x v="85"/>
    </i>
    <i r="1">
      <x v="122"/>
    </i>
    <i r="1">
      <x v="123"/>
    </i>
    <i r="1">
      <x v="125"/>
    </i>
    <i r="1">
      <x v="126"/>
    </i>
    <i t="default">
      <x v="19"/>
    </i>
    <i>
      <x v="22"/>
      <x v="12"/>
    </i>
    <i r="1">
      <x v="18"/>
    </i>
    <i r="1">
      <x v="22"/>
    </i>
    <i r="1">
      <x v="24"/>
    </i>
    <i r="1">
      <x v="52"/>
    </i>
    <i r="1">
      <x v="78"/>
    </i>
    <i r="1">
      <x v="89"/>
    </i>
    <i r="1">
      <x v="92"/>
    </i>
    <i r="1">
      <x v="106"/>
    </i>
    <i r="1">
      <x v="128"/>
    </i>
    <i t="default">
      <x v="22"/>
    </i>
    <i>
      <x v="23"/>
      <x v="49"/>
    </i>
    <i t="default">
      <x v="23"/>
    </i>
    <i>
      <x v="24"/>
      <x v="71"/>
    </i>
    <i r="1">
      <x v="75"/>
    </i>
    <i r="1">
      <x v="76"/>
    </i>
    <i r="1">
      <x v="77"/>
    </i>
    <i r="1">
      <x v="86"/>
    </i>
    <i r="1">
      <x v="87"/>
    </i>
    <i r="1">
      <x v="110"/>
    </i>
    <i r="1">
      <x v="133"/>
    </i>
    <i t="default">
      <x v="24"/>
    </i>
    <i>
      <x v="25"/>
      <x v="48"/>
    </i>
    <i r="1">
      <x v="124"/>
    </i>
    <i r="1">
      <x v="127"/>
    </i>
    <i t="default">
      <x v="25"/>
    </i>
    <i>
      <x v="26"/>
      <x v="14"/>
    </i>
    <i r="1">
      <x v="27"/>
    </i>
    <i r="1">
      <x v="63"/>
    </i>
    <i r="1">
      <x v="64"/>
    </i>
    <i r="1">
      <x v="65"/>
    </i>
    <i r="1">
      <x v="69"/>
    </i>
    <i r="1">
      <x v="70"/>
    </i>
    <i r="1">
      <x v="73"/>
    </i>
    <i r="1">
      <x v="74"/>
    </i>
    <i r="1">
      <x v="81"/>
    </i>
    <i r="1">
      <x v="82"/>
    </i>
    <i r="1">
      <x v="97"/>
    </i>
    <i r="1">
      <x v="99"/>
    </i>
    <i r="1">
      <x v="100"/>
    </i>
    <i r="1">
      <x v="101"/>
    </i>
    <i r="1">
      <x v="102"/>
    </i>
    <i r="1">
      <x v="104"/>
    </i>
    <i r="1">
      <x v="105"/>
    </i>
    <i r="1">
      <x v="108"/>
    </i>
    <i r="1">
      <x v="111"/>
    </i>
    <i r="1">
      <x v="130"/>
    </i>
    <i r="1">
      <x v="131"/>
    </i>
    <i t="default">
      <x v="26"/>
    </i>
    <i>
      <x v="27"/>
      <x v="27"/>
    </i>
    <i t="default">
      <x v="27"/>
    </i>
    <i>
      <x v="28"/>
      <x v="27"/>
    </i>
    <i t="default">
      <x v="28"/>
    </i>
    <i>
      <x v="30"/>
      <x v="60"/>
    </i>
    <i r="1">
      <x v="67"/>
    </i>
    <i t="default">
      <x v="30"/>
    </i>
    <i t="grand">
      <x/>
    </i>
  </rowItems>
  <colFields count="1">
    <field x="0"/>
  </colFields>
  <colItems count="3">
    <i>
      <x v="2"/>
    </i>
    <i>
      <x v="4"/>
    </i>
    <i t="grand"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42D55F-F5CE-4806-ADE5-412FF3E83B07}" name="TCD_Compte_de_résultat" cacheId="271" applyNumberFormats="0" applyBorderFormats="0" applyFontFormats="0" applyPatternFormats="0" applyAlignmentFormats="0" applyWidthHeightFormats="1" dataCaption="Données" updatedVersion="8" minRefreshableVersion="3" showMemberPropertyTips="0" useAutoFormatting="1" rowGrandTotals="0" colGrandTotals="0" itemPrintTitles="1" createdVersion="8" indent="0" compact="0" compactData="0" gridDropZones="1" multipleFieldFilters="0" chartFormat="6">
  <location ref="C4:E29" firstHeaderRow="1" firstDataRow="2" firstDataCol="1"/>
  <pivotFields count="12">
    <pivotField axis="axisCol" compact="0" outline="0" subtotalTop="0" showAll="0" includeNewItemsInFilter="1">
      <items count="6">
        <item h="1" x="3"/>
        <item h="1" m="1" x="4"/>
        <item x="2"/>
        <item h="1" x="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rankBy="0">
      <items count="33">
        <item x="12"/>
        <item x="14"/>
        <item m="1" x="29"/>
        <item x="22"/>
        <item x="4"/>
        <item x="24"/>
        <item x="5"/>
        <item x="17"/>
        <item x="1"/>
        <item m="1" x="28"/>
        <item x="23"/>
        <item x="9"/>
        <item x="10"/>
        <item x="21"/>
        <item x="15"/>
        <item x="13"/>
        <item x="3"/>
        <item m="1" x="31"/>
        <item m="1" x="27"/>
        <item x="11"/>
        <item x="0"/>
        <item m="1" x="30"/>
        <item x="6"/>
        <item x="16"/>
        <item x="18"/>
        <item x="8"/>
        <item x="2"/>
        <item x="20"/>
        <item x="19"/>
        <item h="1" m="1" x="26"/>
        <item x="7"/>
        <item x="25"/>
        <item t="default"/>
      </items>
    </pivotField>
    <pivotField compact="0" outline="0" subtotalTop="0" showAll="0" includeNewItemsInFilter="1"/>
  </pivotFields>
  <rowFields count="1">
    <field x="10"/>
  </rowFields>
  <rowItems count="24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9"/>
    </i>
    <i>
      <x v="22"/>
    </i>
    <i>
      <x v="23"/>
    </i>
    <i>
      <x v="24"/>
    </i>
    <i>
      <x v="25"/>
    </i>
    <i>
      <x v="26"/>
    </i>
    <i>
      <x v="27"/>
    </i>
    <i>
      <x v="28"/>
    </i>
    <i>
      <x v="30"/>
    </i>
  </rowItems>
  <colFields count="1">
    <field x="0"/>
  </colFields>
  <colItems count="2">
    <i>
      <x v="2"/>
    </i>
    <i>
      <x v="4"/>
    </i>
  </colItems>
  <dataFields count="1">
    <dataField name="Somme de Montant" fld="3" baseField="0" baseItem="0" numFmtId="169"/>
  </dataFields>
  <formats count="5">
    <format dxfId="9">
      <pivotArea outline="0" fieldPosition="0"/>
    </format>
    <format dxfId="8">
      <pivotArea field="0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outline="0" fieldPosition="0">
        <references count="1">
          <reference field="0" count="0"/>
        </references>
      </pivotArea>
    </format>
    <format dxfId="5">
      <pivotArea dataOnly="0" labelOnly="1" grandCol="1" outline="0" fieldPosition="0"/>
    </format>
  </formats>
  <chartFormats count="2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D169C2-5AEA-438B-814E-557F1864C6B0}" name="TCD_Banque" cacheId="287" applyNumberFormats="0" applyBorderFormats="0" applyFontFormats="0" applyPatternFormats="0" applyAlignmentFormats="0" applyWidthHeightFormats="1" dataCaption="Données" updatedVersion="8" minRefreshableVersion="3" showMemberPropertyTips="0" useAutoFormatting="1" colGrandTotals="0" itemPrintTitles="1" createdVersion="8" indent="0" compact="0" compactData="0" gridDropZones="1">
  <location ref="A7:G168" firstHeaderRow="1" firstDataRow="2" firstDataCol="6"/>
  <pivotFields count="12">
    <pivotField axis="axisRow" compact="0" outline="0" subtotalTop="0" showAll="0" includeNewItemsInFilter="1">
      <items count="6">
        <item x="3"/>
        <item h="1" m="1" x="4"/>
        <item x="2"/>
        <item x="0"/>
        <item x="1"/>
        <item t="default"/>
      </items>
    </pivotField>
    <pivotField axis="axisRow" compact="0" outline="0" subtotalTop="0" showAll="0" includeNewItemsInFilter="1" sortType="ascending" rankBy="0">
      <items count="7">
        <item x="1"/>
        <item x="0"/>
        <item x="2"/>
        <item m="1" x="5"/>
        <item x="3"/>
        <item m="1" x="4"/>
        <item t="default"/>
      </items>
    </pivotField>
    <pivotField axis="axisRow" compact="0" outline="0" subtotalTop="0" showAll="0" includeNewItemsInFilter="1" sortType="ascending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dataField="1" compact="0" outline="0" subtotalTop="0" showAll="0" includeNewItemsInFilter="1"/>
    <pivotField axis="axisRow" compact="0" outline="0" subtotalTop="0" showAll="0" includeNewItemsInFilter="1" sortType="ascending" defaultSubtotal="0">
      <items count="136">
        <item m="1" x="131"/>
        <item m="1" x="124"/>
        <item m="1" x="120"/>
        <item m="1" x="133"/>
        <item m="1" x="125"/>
        <item m="1" x="128"/>
        <item m="1" x="129"/>
        <item m="1" x="126"/>
        <item m="1" x="135"/>
        <item m="1" x="134"/>
        <item m="1" x="130"/>
        <item m="1" x="132"/>
        <item m="1" x="127"/>
        <item m="1" x="123"/>
        <item m="1" x="122"/>
        <item x="0"/>
        <item x="1"/>
        <item x="2"/>
        <item x="3"/>
        <item x="4"/>
        <item m="1" x="116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m="1" x="121"/>
        <item x="41"/>
        <item x="42"/>
        <item x="43"/>
        <item x="44"/>
        <item x="45"/>
        <item x="46"/>
        <item x="47"/>
        <item x="48"/>
        <item m="1" x="11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m="1" x="117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92"/>
        <item x="94"/>
        <item x="95"/>
        <item x="96"/>
        <item x="97"/>
        <item x="103"/>
        <item x="98"/>
        <item x="111"/>
        <item x="99"/>
        <item x="100"/>
        <item x="101"/>
        <item x="108"/>
        <item x="102"/>
        <item m="1" x="115"/>
        <item x="104"/>
        <item x="105"/>
        <item m="1" x="119"/>
        <item x="106"/>
        <item x="110"/>
        <item x="107"/>
        <item x="109"/>
        <item x="112"/>
        <item x="113"/>
        <item x="114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135">
        <item x="0"/>
        <item m="1" x="134"/>
        <item x="107"/>
        <item m="1" x="131"/>
        <item m="1" x="133"/>
        <item m="1" x="130"/>
        <item m="1" x="132"/>
        <item m="1" x="128"/>
        <item m="1" x="129"/>
        <item x="6"/>
        <item m="1" x="110"/>
        <item m="1" x="111"/>
        <item x="7"/>
        <item m="1" x="112"/>
        <item x="13"/>
        <item x="16"/>
        <item x="17"/>
        <item x="15"/>
        <item x="18"/>
        <item x="22"/>
        <item x="23"/>
        <item m="1" x="113"/>
        <item x="24"/>
        <item x="26"/>
        <item x="27"/>
        <item x="21"/>
        <item x="1"/>
        <item x="2"/>
        <item m="1" x="124"/>
        <item m="1" x="126"/>
        <item x="19"/>
        <item x="11"/>
        <item x="12"/>
        <item x="28"/>
        <item x="40"/>
        <item x="38"/>
        <item x="36"/>
        <item m="1" x="109"/>
        <item x="37"/>
        <item x="35"/>
        <item x="30"/>
        <item x="33"/>
        <item x="34"/>
        <item x="31"/>
        <item m="1" x="125"/>
        <item m="1" x="127"/>
        <item m="1" x="121"/>
        <item x="14"/>
        <item x="9"/>
        <item x="29"/>
        <item m="1" x="120"/>
        <item x="20"/>
        <item x="44"/>
        <item x="45"/>
        <item x="41"/>
        <item m="1" x="116"/>
        <item m="1" x="122"/>
        <item x="46"/>
        <item x="47"/>
        <item x="59"/>
        <item x="8"/>
        <item x="42"/>
        <item x="48"/>
        <item x="49"/>
        <item x="50"/>
        <item x="51"/>
        <item x="53"/>
        <item x="56"/>
        <item m="1" x="123"/>
        <item x="57"/>
        <item x="58"/>
        <item x="39"/>
        <item m="1" x="119"/>
        <item x="43"/>
        <item x="61"/>
        <item x="54"/>
        <item x="55"/>
        <item x="60"/>
        <item x="62"/>
        <item x="3"/>
        <item x="63"/>
        <item x="64"/>
        <item x="65"/>
        <item x="66"/>
        <item x="67"/>
        <item x="70"/>
        <item x="71"/>
        <item x="72"/>
        <item m="1" x="114"/>
        <item x="73"/>
        <item m="1" x="117"/>
        <item m="1" x="118"/>
        <item x="75"/>
        <item x="68"/>
        <item x="69"/>
        <item x="76"/>
        <item x="77"/>
        <item x="74"/>
        <item x="78"/>
        <item x="79"/>
        <item x="80"/>
        <item x="81"/>
        <item x="82"/>
        <item m="1" x="115"/>
        <item x="84"/>
        <item x="85"/>
        <item x="86"/>
        <item x="87"/>
        <item x="88"/>
        <item m="1" x="108"/>
        <item x="89"/>
        <item x="83"/>
        <item x="4"/>
        <item x="5"/>
        <item x="10"/>
        <item x="25"/>
        <item x="52"/>
        <item x="32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</items>
    </pivotField>
    <pivotField axis="axisRow" compact="0" outline="0" subtotalTop="0" showAll="0" includeNewItemsInFilter="1">
      <items count="33">
        <item x="0"/>
        <item m="1" x="26"/>
        <item x="25"/>
        <item m="1" x="29"/>
        <item m="1" x="28"/>
        <item m="1" x="31"/>
        <item m="1" x="30"/>
        <item m="1" x="27"/>
        <item x="6"/>
        <item x="4"/>
        <item x="5"/>
        <item x="2"/>
        <item x="13"/>
        <item x="12"/>
        <item x="14"/>
        <item x="1"/>
        <item x="10"/>
        <item x="9"/>
        <item x="23"/>
        <item x="15"/>
        <item x="17"/>
        <item x="19"/>
        <item x="20"/>
        <item x="11"/>
        <item x="8"/>
        <item x="16"/>
        <item x="3"/>
        <item x="21"/>
        <item x="18"/>
        <item x="7"/>
        <item x="22"/>
        <item x="24"/>
        <item t="default"/>
      </items>
    </pivotField>
    <pivotField axis="axisCol" compact="0" outline="0" subtotalTop="0" showAll="0" includeNewItemsInFilter="1">
      <items count="5">
        <item x="1"/>
        <item h="1" x="0"/>
        <item h="1" x="2"/>
        <item h="1" x="3"/>
        <item t="default"/>
      </items>
    </pivotField>
  </pivotFields>
  <rowFields count="6">
    <field x="1"/>
    <field x="0"/>
    <field x="2"/>
    <field x="4"/>
    <field x="9"/>
    <field x="10"/>
  </rowFields>
  <rowItems count="160">
    <i>
      <x v="1"/>
      <x v="3"/>
      <x/>
      <x v="15"/>
      <x/>
      <x/>
    </i>
    <i t="default" r="1">
      <x v="3"/>
    </i>
    <i t="default">
      <x v="1"/>
    </i>
    <i>
      <x v="2"/>
      <x v="2"/>
      <x/>
      <x v="23"/>
      <x v="9"/>
      <x v="9"/>
    </i>
    <i r="4">
      <x v="12"/>
      <x v="8"/>
    </i>
    <i r="4">
      <x v="112"/>
      <x v="9"/>
    </i>
    <i r="4">
      <x v="113"/>
      <x v="10"/>
    </i>
    <i r="3">
      <x v="25"/>
      <x v="60"/>
      <x v="29"/>
    </i>
    <i r="3">
      <x v="26"/>
      <x v="48"/>
      <x v="24"/>
    </i>
    <i r="3">
      <x v="28"/>
      <x v="114"/>
      <x v="10"/>
    </i>
    <i r="2">
      <x v="1"/>
      <x v="30"/>
      <x v="47"/>
      <x v="23"/>
    </i>
    <i r="3">
      <x v="34"/>
      <x v="17"/>
      <x v="13"/>
    </i>
    <i r="3">
      <x v="36"/>
      <x v="15"/>
      <x v="10"/>
    </i>
    <i r="3">
      <x v="37"/>
      <x v="48"/>
      <x v="24"/>
    </i>
    <i r="3">
      <x v="38"/>
      <x v="16"/>
      <x v="12"/>
    </i>
    <i r="4">
      <x v="18"/>
      <x v="8"/>
    </i>
    <i r="3">
      <x v="39"/>
      <x v="17"/>
      <x v="14"/>
    </i>
    <i r="2">
      <x v="2"/>
      <x v="45"/>
      <x v="47"/>
      <x v="23"/>
    </i>
    <i r="3">
      <x v="49"/>
      <x v="19"/>
      <x v="9"/>
    </i>
    <i r="3">
      <x v="51"/>
      <x v="20"/>
      <x v="13"/>
    </i>
    <i r="3">
      <x v="52"/>
      <x v="22"/>
      <x v="8"/>
    </i>
    <i r="3">
      <x v="53"/>
      <x v="115"/>
      <x v="9"/>
    </i>
    <i r="3">
      <x v="55"/>
      <x v="48"/>
      <x v="24"/>
    </i>
    <i r="3">
      <x v="60"/>
      <x v="47"/>
      <x v="23"/>
    </i>
    <i r="2">
      <x v="3"/>
      <x v="65"/>
      <x v="23"/>
      <x v="13"/>
    </i>
    <i r="3">
      <x v="67"/>
      <x v="24"/>
      <x v="8"/>
    </i>
    <i r="3">
      <x v="69"/>
      <x v="48"/>
      <x v="24"/>
    </i>
    <i r="3">
      <x v="72"/>
      <x v="20"/>
      <x v="13"/>
    </i>
    <i r="3">
      <x v="74"/>
      <x v="17"/>
      <x v="14"/>
    </i>
    <i r="4">
      <x v="33"/>
      <x v="14"/>
    </i>
    <i r="2">
      <x v="4"/>
      <x v="75"/>
      <x v="47"/>
      <x v="23"/>
    </i>
    <i r="3">
      <x v="77"/>
      <x v="17"/>
      <x v="13"/>
    </i>
    <i r="4">
      <x v="49"/>
      <x v="25"/>
    </i>
    <i r="3">
      <x v="80"/>
      <x v="17"/>
      <x v="14"/>
    </i>
    <i r="4">
      <x v="33"/>
      <x v="14"/>
    </i>
    <i r="4">
      <x v="34"/>
      <x v="13"/>
    </i>
    <i r="3">
      <x v="81"/>
      <x v="54"/>
      <x v="13"/>
    </i>
    <i r="3">
      <x v="82"/>
      <x v="61"/>
      <x v="27"/>
    </i>
    <i r="3">
      <x v="83"/>
      <x v="52"/>
      <x v="8"/>
    </i>
    <i r="3">
      <x v="85"/>
      <x v="53"/>
      <x v="9"/>
    </i>
    <i r="3">
      <x v="86"/>
      <x v="48"/>
      <x v="24"/>
    </i>
    <i r="3">
      <x v="87"/>
      <x v="47"/>
      <x v="23"/>
    </i>
    <i r="3">
      <x v="88"/>
      <x v="57"/>
      <x v="13"/>
    </i>
    <i r="4">
      <x v="58"/>
      <x v="13"/>
    </i>
    <i r="3">
      <x v="89"/>
      <x v="57"/>
      <x v="13"/>
    </i>
    <i r="2">
      <x v="5"/>
      <x v="91"/>
      <x v="116"/>
      <x v="30"/>
    </i>
    <i r="3">
      <x v="92"/>
      <x v="17"/>
      <x v="14"/>
    </i>
    <i r="3">
      <x v="96"/>
      <x v="59"/>
      <x v="18"/>
    </i>
    <i r="3">
      <x v="98"/>
      <x v="78"/>
      <x v="8"/>
    </i>
    <i r="3">
      <x v="99"/>
      <x v="47"/>
      <x v="23"/>
    </i>
    <i r="4">
      <x v="48"/>
      <x v="24"/>
    </i>
    <i r="2">
      <x v="6"/>
      <x v="103"/>
      <x v="47"/>
      <x v="23"/>
    </i>
    <i r="4">
      <x v="48"/>
      <x v="24"/>
    </i>
    <i r="4">
      <x v="84"/>
      <x v="27"/>
    </i>
    <i r="3">
      <x v="104"/>
      <x v="93"/>
      <x v="9"/>
    </i>
    <i r="4">
      <x v="94"/>
      <x v="9"/>
    </i>
    <i r="3">
      <x v="105"/>
      <x v="85"/>
      <x v="23"/>
    </i>
    <i r="2">
      <x v="7"/>
      <x v="109"/>
      <x v="89"/>
      <x v="8"/>
    </i>
    <i r="3">
      <x v="111"/>
      <x v="48"/>
      <x v="24"/>
    </i>
    <i r="3">
      <x v="112"/>
      <x v="47"/>
      <x v="23"/>
    </i>
    <i r="4">
      <x v="85"/>
      <x v="23"/>
    </i>
    <i r="4">
      <x v="92"/>
      <x v="8"/>
    </i>
    <i r="3">
      <x v="113"/>
      <x v="95"/>
      <x v="31"/>
    </i>
    <i r="3">
      <x v="114"/>
      <x v="96"/>
      <x v="9"/>
    </i>
    <i r="3">
      <x v="116"/>
      <x v="98"/>
      <x v="9"/>
    </i>
    <i r="2">
      <x v="8"/>
      <x v="121"/>
      <x v="106"/>
      <x v="8"/>
    </i>
    <i r="4">
      <x v="107"/>
      <x v="10"/>
    </i>
    <i r="2">
      <x v="9"/>
      <x v="126"/>
      <x v="118"/>
      <x v="27"/>
    </i>
    <i r="3">
      <x v="127"/>
      <x v="122"/>
      <x v="23"/>
    </i>
    <i r="4">
      <x v="123"/>
      <x v="23"/>
    </i>
    <i r="4">
      <x v="124"/>
      <x v="24"/>
    </i>
    <i t="default" r="1">
      <x v="2"/>
    </i>
    <i r="1">
      <x v="4"/>
      <x/>
      <x v="18"/>
      <x v="79"/>
      <x v="26"/>
    </i>
    <i r="3">
      <x v="29"/>
      <x v="14"/>
      <x v="11"/>
    </i>
    <i r="4">
      <x v="31"/>
      <x v="17"/>
    </i>
    <i r="4">
      <x v="32"/>
      <x v="16"/>
    </i>
    <i r="2">
      <x v="1"/>
      <x v="40"/>
      <x v="31"/>
      <x v="17"/>
    </i>
    <i r="4">
      <x v="32"/>
      <x v="16"/>
    </i>
    <i r="4">
      <x v="51"/>
      <x v="19"/>
    </i>
    <i r="3">
      <x v="42"/>
      <x v="51"/>
      <x v="19"/>
    </i>
    <i r="3">
      <x v="44"/>
      <x v="31"/>
      <x v="17"/>
    </i>
    <i r="4">
      <x v="32"/>
      <x v="16"/>
    </i>
    <i r="2">
      <x v="2"/>
      <x v="46"/>
      <x v="14"/>
      <x v="11"/>
    </i>
    <i r="3">
      <x v="59"/>
      <x v="32"/>
      <x v="16"/>
    </i>
    <i r="3">
      <x v="61"/>
      <x v="14"/>
      <x v="11"/>
    </i>
    <i r="2">
      <x v="3"/>
      <x v="62"/>
      <x v="31"/>
      <x v="17"/>
    </i>
    <i r="4">
      <x v="32"/>
      <x v="16"/>
    </i>
    <i r="3">
      <x v="73"/>
      <x v="32"/>
      <x v="16"/>
    </i>
    <i r="2">
      <x v="4"/>
      <x v="78"/>
      <x v="36"/>
      <x v="20"/>
    </i>
    <i r="4">
      <x v="38"/>
      <x v="20"/>
    </i>
    <i r="4">
      <x v="39"/>
      <x v="20"/>
    </i>
    <i r="4">
      <x v="40"/>
      <x v="20"/>
    </i>
    <i r="4">
      <x v="41"/>
      <x v="20"/>
    </i>
    <i r="4">
      <x v="42"/>
      <x v="20"/>
    </i>
    <i r="4">
      <x v="43"/>
      <x v="20"/>
    </i>
    <i r="4">
      <x v="117"/>
      <x v="20"/>
    </i>
    <i r="3">
      <x v="79"/>
      <x v="14"/>
      <x v="11"/>
    </i>
    <i r="4">
      <x v="71"/>
      <x v="28"/>
    </i>
    <i r="3">
      <x v="80"/>
      <x v="31"/>
      <x v="17"/>
    </i>
    <i r="4">
      <x v="32"/>
      <x v="16"/>
    </i>
    <i r="3">
      <x v="81"/>
      <x v="31"/>
      <x v="17"/>
    </i>
    <i r="4">
      <x v="32"/>
      <x v="16"/>
    </i>
    <i r="3">
      <x v="83"/>
      <x v="73"/>
      <x v="11"/>
    </i>
    <i r="3">
      <x v="90"/>
      <x v="62"/>
      <x v="27"/>
    </i>
    <i r="4">
      <x v="63"/>
      <x v="11"/>
    </i>
    <i r="4">
      <x v="64"/>
      <x v="11"/>
    </i>
    <i r="4">
      <x v="65"/>
      <x v="11"/>
    </i>
    <i r="2">
      <x v="5"/>
      <x v="93"/>
      <x v="75"/>
      <x v="28"/>
    </i>
    <i r="4">
      <x v="76"/>
      <x v="28"/>
    </i>
    <i r="3">
      <x v="94"/>
      <x v="31"/>
      <x v="17"/>
    </i>
    <i r="4">
      <x v="32"/>
      <x v="16"/>
    </i>
    <i r="4">
      <x v="67"/>
      <x v="29"/>
    </i>
    <i r="3">
      <x v="95"/>
      <x v="69"/>
      <x v="11"/>
    </i>
    <i r="4">
      <x v="70"/>
      <x v="11"/>
    </i>
    <i r="3">
      <x v="96"/>
      <x v="77"/>
      <x v="28"/>
    </i>
    <i r="3">
      <x v="97"/>
      <x v="73"/>
      <x v="11"/>
    </i>
    <i r="4">
      <x v="74"/>
      <x v="11"/>
    </i>
    <i r="3">
      <x v="100"/>
      <x v="80"/>
      <x v="26"/>
    </i>
    <i r="4">
      <x v="81"/>
      <x v="11"/>
    </i>
    <i r="4">
      <x v="82"/>
      <x v="11"/>
    </i>
    <i r="3">
      <x v="101"/>
      <x v="83"/>
      <x v="13"/>
    </i>
    <i r="3">
      <x v="102"/>
      <x v="74"/>
      <x v="11"/>
    </i>
    <i r="2">
      <x v="6"/>
      <x v="103"/>
      <x v="31"/>
      <x v="17"/>
    </i>
    <i r="4">
      <x v="32"/>
      <x v="16"/>
    </i>
    <i r="3">
      <x v="106"/>
      <x v="86"/>
      <x v="28"/>
    </i>
    <i r="2">
      <x v="7"/>
      <x v="108"/>
      <x v="87"/>
      <x v="28"/>
    </i>
    <i r="3">
      <x v="110"/>
      <x v="97"/>
      <x v="11"/>
    </i>
    <i r="3">
      <x v="116"/>
      <x v="31"/>
      <x v="17"/>
    </i>
    <i r="4">
      <x v="32"/>
      <x v="16"/>
    </i>
    <i r="2">
      <x v="8"/>
      <x v="117"/>
      <x v="110"/>
      <x v="28"/>
    </i>
    <i r="3">
      <x v="118"/>
      <x v="97"/>
      <x v="11"/>
    </i>
    <i r="4">
      <x v="99"/>
      <x v="11"/>
    </i>
    <i r="4">
      <x v="100"/>
      <x v="11"/>
    </i>
    <i r="4">
      <x v="101"/>
      <x v="11"/>
    </i>
    <i r="4">
      <x v="102"/>
      <x v="11"/>
    </i>
    <i r="3">
      <x v="119"/>
      <x v="133"/>
      <x v="28"/>
    </i>
    <i r="3">
      <x v="120"/>
      <x v="104"/>
      <x v="11"/>
    </i>
    <i r="4">
      <x v="105"/>
      <x v="11"/>
    </i>
    <i r="4">
      <x v="111"/>
      <x v="11"/>
    </i>
    <i r="3">
      <x v="122"/>
      <x v="97"/>
      <x v="11"/>
    </i>
    <i r="3">
      <x v="124"/>
      <x v="108"/>
      <x v="11"/>
    </i>
    <i r="2">
      <x v="9"/>
      <x v="126"/>
      <x v="31"/>
      <x v="17"/>
    </i>
    <i r="4">
      <x v="32"/>
      <x v="16"/>
    </i>
    <i t="default" r="1">
      <x v="4"/>
    </i>
    <i t="default">
      <x v="2"/>
    </i>
    <i>
      <x v="4"/>
      <x v="2"/>
      <x v="8"/>
      <x v="123"/>
      <x v="121"/>
      <x v="10"/>
    </i>
    <i r="2">
      <x v="9"/>
      <x v="127"/>
      <x v="125"/>
      <x v="23"/>
    </i>
    <i r="4">
      <x v="126"/>
      <x v="23"/>
    </i>
    <i r="4">
      <x v="127"/>
      <x v="24"/>
    </i>
    <i r="3">
      <x v="132"/>
      <x v="128"/>
      <x v="8"/>
    </i>
    <i r="3">
      <x v="133"/>
      <x v="134"/>
      <x v="13"/>
    </i>
    <i t="default" r="1">
      <x v="2"/>
    </i>
    <i r="1">
      <x v="4"/>
      <x v="9"/>
      <x v="130"/>
      <x v="132"/>
      <x v="26"/>
    </i>
    <i r="3">
      <x v="132"/>
      <x v="97"/>
      <x v="11"/>
    </i>
    <i r="4">
      <x v="111"/>
      <x v="11"/>
    </i>
    <i r="4">
      <x v="130"/>
      <x v="11"/>
    </i>
    <i r="4">
      <x v="131"/>
      <x v="11"/>
    </i>
    <i t="default" r="1">
      <x v="4"/>
    </i>
    <i t="default">
      <x v="4"/>
    </i>
    <i t="grand">
      <x/>
    </i>
  </rowItems>
  <colFields count="1">
    <field x="11"/>
  </colFields>
  <colItems count="1">
    <i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DE0F33-8417-4C54-9E93-D878B0E379F0}" name="TCD_Bilan2" cacheId="277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38:E48" firstHeaderRow="1" firstDataRow="2" firstDataCol="2"/>
  <pivotFields count="12">
    <pivotField axis="axisRow" compact="0" outline="0" subtotalTop="0" showAll="0" includeNewItemsInFilter="1">
      <items count="6">
        <item x="3"/>
        <item x="2"/>
        <item x="1"/>
        <item x="0"/>
        <item m="1" x="4"/>
        <item t="default"/>
      </items>
    </pivotField>
    <pivotField axis="axisRow" compact="0" outline="0" subtotalTop="0" showAll="0" includeNewItemsInFilter="1" sortType="ascending" rankBy="0">
      <items count="7">
        <item x="1"/>
        <item x="0"/>
        <item x="2"/>
        <item m="1" x="5"/>
        <item h="1" x="3"/>
        <item m="1" x="4"/>
        <item t="default"/>
      </items>
    </pivotField>
    <pivotField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Col" compact="0" outline="0" subtotalTop="0" showAll="0" includeNewItemsInFilter="1">
      <items count="5">
        <item x="1"/>
        <item h="1" x="0"/>
        <item x="2"/>
        <item h="1" x="3"/>
        <item t="default"/>
      </items>
    </pivotField>
  </pivotFields>
  <rowFields count="2">
    <field x="1"/>
    <field x="0"/>
  </rowFields>
  <rowItems count="9">
    <i>
      <x/>
      <x v="1"/>
    </i>
    <i r="1">
      <x v="2"/>
    </i>
    <i t="default">
      <x/>
    </i>
    <i>
      <x v="1"/>
      <x v="3"/>
    </i>
    <i t="default">
      <x v="1"/>
    </i>
    <i>
      <x v="2"/>
      <x v="1"/>
    </i>
    <i r="1">
      <x v="2"/>
    </i>
    <i t="default">
      <x v="2"/>
    </i>
    <i t="grand">
      <x/>
    </i>
  </rowItems>
  <colFields count="1">
    <field x="11"/>
  </colFields>
  <colItems count="3">
    <i>
      <x/>
    </i>
    <i>
      <x v="2"/>
    </i>
    <i t="grand"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F447AB-3ACA-421A-828C-BE2F9F959D9F}" name="TCD_Bilan1" cacheId="277" applyNumberFormats="0" applyBorderFormats="0" applyFontFormats="0" applyPatternFormats="0" applyAlignmentFormats="0" applyWidthHeightFormats="1" dataCaption="Données" updatedVersion="8" minRefreshableVersion="3" showMemberPropertyTips="0" useAutoFormatting="1" itemPrintTitles="1" createdVersion="8" indent="0" compact="0" compactData="0" gridDropZones="1">
  <location ref="A15:F28" firstHeaderRow="1" firstDataRow="2" firstDataCol="2"/>
  <pivotFields count="12">
    <pivotField axis="axisRow" compact="0" outline="0" subtotalTop="0" showAll="0" includeNewItemsInFilter="1">
      <items count="6">
        <item x="3"/>
        <item x="2"/>
        <item x="1"/>
        <item x="0"/>
        <item m="1" x="4"/>
        <item t="default"/>
      </items>
    </pivotField>
    <pivotField axis="axisRow" compact="0" outline="0" subtotalTop="0" showAll="0" includeNewItemsInFilter="1" sortType="ascending" rankBy="0">
      <items count="7">
        <item x="1"/>
        <item x="0"/>
        <item x="2"/>
        <item m="1" x="5"/>
        <item x="3"/>
        <item m="1" x="4"/>
        <item t="default"/>
      </items>
    </pivotField>
    <pivotField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Col" compact="0" outline="0" subtotalTop="0" showAll="0" includeNewItemsInFilter="1">
      <items count="5">
        <item x="1"/>
        <item x="0"/>
        <item x="2"/>
        <item h="1" x="3"/>
        <item t="default"/>
      </items>
    </pivotField>
  </pivotFields>
  <rowFields count="2">
    <field x="1"/>
    <field x="0"/>
  </rowFields>
  <rowItems count="12">
    <i>
      <x/>
      <x v="1"/>
    </i>
    <i r="1">
      <x v="2"/>
    </i>
    <i t="default">
      <x/>
    </i>
    <i>
      <x v="1"/>
      <x v="3"/>
    </i>
    <i t="default">
      <x v="1"/>
    </i>
    <i>
      <x v="2"/>
      <x v="1"/>
    </i>
    <i r="1">
      <x v="2"/>
    </i>
    <i t="default">
      <x v="2"/>
    </i>
    <i>
      <x v="4"/>
      <x v="1"/>
    </i>
    <i r="1">
      <x v="2"/>
    </i>
    <i t="default">
      <x v="4"/>
    </i>
    <i t="grand">
      <x/>
    </i>
  </rowItems>
  <colFields count="1">
    <field x="11"/>
  </colFields>
  <colItems count="4">
    <i>
      <x/>
    </i>
    <i>
      <x v="1"/>
    </i>
    <i>
      <x v="2"/>
    </i>
    <i t="grand">
      <x/>
    </i>
  </colItems>
  <dataFields count="1">
    <dataField name="Somme de Montant" fld="3" baseField="0" baseItem="0" numFmtId="169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C01DA6-76BA-4DF4-BE6C-E340710E51FC}" name="tActivités" displayName="tActivités" ref="B6:B35" totalsRowShown="0" headerRowDxfId="56" dataDxfId="55" dataCellStyle="_x0007__x000b_">
  <autoFilter ref="B6:B35" xr:uid="{99C01DA6-76BA-4DF4-BE6C-E340710E51FC}"/>
  <tableColumns count="1">
    <tableColumn id="1" xr3:uid="{D20FF7AC-3D4A-4D0A-AA5F-E57B902009BF}" name="Activités" dataDxfId="54" dataCellStyle="_x0007__x000b_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7ECED65-F440-452D-8CD3-C0438332FF72}" name="tComptes" displayName="tComptes" ref="A6:A35" totalsRowShown="0" headerRowDxfId="53" dataDxfId="52" dataCellStyle="_x0007__x000b_">
  <autoFilter ref="A6:A35" xr:uid="{E7ECED65-F440-452D-8CD3-C0438332FF72}"/>
  <tableColumns count="1">
    <tableColumn id="1" xr3:uid="{A414CE86-6D79-473D-8C34-8293C0AC19F7}" name="Compte" dataDxfId="51" dataCellStyle="_x0007__x000b_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F5607D-4F5E-4DD6-9000-702389BE27A0}" name="tJournal" displayName="tJournal" ref="A1:L597" totalsRowShown="0" headerRowDxfId="50" tableBorderDxfId="49" headerRowCellStyle="_x0007__x000b_">
  <autoFilter ref="A1:L597" xr:uid="{64F5607D-4F5E-4DD6-9000-702389BE27A0}"/>
  <sortState xmlns:xlrd2="http://schemas.microsoft.com/office/spreadsheetml/2017/richdata2" ref="A2:L597">
    <sortCondition ref="E2:E597"/>
  </sortState>
  <tableColumns count="12">
    <tableColumn id="1" xr3:uid="{70DDD0F8-4E4E-498D-8B16-FB05849FFA21}" name="Nature" dataDxfId="48" dataCellStyle="Milliers">
      <calculatedColumnFormula>IF(D2&lt;&gt;"",IF(D2&lt;0,"dépenses",IF(D2&gt;0,"recettes","--")),"")</calculatedColumnFormula>
    </tableColumn>
    <tableColumn id="2" xr3:uid="{B46F407E-5B86-457B-A81B-DE438C3092AB}" name="CNC" dataDxfId="47" dataCellStyle="_x0007__x000b_">
      <calculatedColumnFormula>IF(L2="Banque",IF(G2&lt;&gt;"","Comptabilisé","Non Comptabilisé"),"")</calculatedColumnFormula>
    </tableColumn>
    <tableColumn id="3" xr3:uid="{947BEAD2-D704-4FD6-B5C2-D929DB176BB1}" name="mois" dataDxfId="46">
      <calculatedColumnFormula>IF(E2&lt;&gt;"",MONTH(E2),"")</calculatedColumnFormula>
    </tableColumn>
    <tableColumn id="4" xr3:uid="{410B53C3-E856-4F17-B317-796F6B828B5B}" name="Montant" dataDxfId="45" dataCellStyle="_x0007__x000b_"/>
    <tableColumn id="5" xr3:uid="{8D115F84-830B-43B0-83C5-DFF632E37F37}" name="date" dataDxfId="44" dataCellStyle="_x0007__x000b_"/>
    <tableColumn id="6" xr3:uid="{13D58CA8-242B-40D1-B7AD-902C62CD65DF}" name="N° d'enregistrement" dataDxfId="1" dataCellStyle="Milliers"/>
    <tableColumn id="7" xr3:uid="{AF381419-A2C7-4973-A371-793DE58F1CE1}" name="B" dataDxfId="4" dataCellStyle="_x0007__x000b_"/>
    <tableColumn id="8" xr3:uid="{A3020246-D0D9-4D35-BE9F-5C257BBCE418}" name="ref1" dataDxfId="3" dataCellStyle="_x0007__x000b_"/>
    <tableColumn id="9" xr3:uid="{726C6640-4073-48C0-8478-AA6FEE6663CF}" name="ref2" dataDxfId="0" dataCellStyle="_x0007__x000b_"/>
    <tableColumn id="10" xr3:uid="{F47C09AA-ABF9-460B-926C-EA6E3B22644A}" name="libellé" dataDxfId="2" dataCellStyle="_x0007__x000b_"/>
    <tableColumn id="11" xr3:uid="{8FFF15A0-8754-4B58-9900-CD4B8AE2AAD9}" name="imputation" dataDxfId="43" dataCellStyle="_x0007__x000b_"/>
    <tableColumn id="12" xr3:uid="{2CAF5514-ECB9-471E-936C-3A876674C37C}" name="Compte" dataDxfId="42" dataCellStyle="_x0007__x000b_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4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7DE15-5F00-423F-9731-264CEF20D86E}">
  <sheetPr codeName="wks01">
    <pageSetUpPr fitToPage="1"/>
  </sheetPr>
  <dimension ref="A2:Q79"/>
  <sheetViews>
    <sheetView showGridLines="0" showRowColHeaders="0" workbookViewId="0"/>
  </sheetViews>
  <sheetFormatPr baseColWidth="10" defaultRowHeight="24" customHeight="1" x14ac:dyDescent="0.2"/>
  <cols>
    <col min="1" max="1" width="4.85546875" customWidth="1"/>
  </cols>
  <sheetData>
    <row r="2" spans="1:17" ht="24" customHeight="1" x14ac:dyDescent="0.45">
      <c r="B2" s="166" t="s">
        <v>90</v>
      </c>
      <c r="C2" s="166"/>
      <c r="D2" s="166"/>
      <c r="E2" s="166"/>
      <c r="F2" s="166"/>
      <c r="G2" s="166"/>
    </row>
    <row r="3" spans="1:17" ht="24" customHeight="1" x14ac:dyDescent="0.2">
      <c r="B3" s="1" t="s">
        <v>79</v>
      </c>
      <c r="F3" s="1"/>
      <c r="G3" s="1"/>
      <c r="H3" s="1" t="s">
        <v>78</v>
      </c>
    </row>
    <row r="4" spans="1:17" ht="24" customHeight="1" x14ac:dyDescent="0.2">
      <c r="B4" s="1"/>
    </row>
    <row r="5" spans="1:17" ht="24" customHeight="1" x14ac:dyDescent="0.2">
      <c r="B5" s="54" t="s">
        <v>44</v>
      </c>
      <c r="D5" s="55" t="s">
        <v>80</v>
      </c>
      <c r="E5" s="55"/>
      <c r="F5" s="55"/>
      <c r="G5" s="55"/>
      <c r="H5" s="55"/>
      <c r="I5" s="55"/>
      <c r="J5" s="55"/>
      <c r="K5" s="55"/>
      <c r="L5" s="55"/>
      <c r="M5" s="55"/>
      <c r="N5" s="55"/>
    </row>
    <row r="6" spans="1:17" s="3" customFormat="1" ht="24" customHeight="1" x14ac:dyDescent="0.2">
      <c r="A6" s="1"/>
      <c r="B6" s="54"/>
      <c r="C6"/>
      <c r="D6" s="55" t="s">
        <v>77</v>
      </c>
      <c r="E6" s="55"/>
      <c r="F6" s="55"/>
      <c r="G6" s="55"/>
      <c r="H6" s="55"/>
      <c r="I6" s="55"/>
      <c r="J6"/>
      <c r="K6"/>
      <c r="L6"/>
      <c r="M6"/>
      <c r="N6"/>
    </row>
    <row r="7" spans="1:17" s="3" customFormat="1" ht="24" customHeight="1" x14ac:dyDescent="0.2">
      <c r="A7" s="1"/>
      <c r="B7" s="54" t="s">
        <v>45</v>
      </c>
      <c r="C7"/>
      <c r="D7" s="55" t="s">
        <v>81</v>
      </c>
      <c r="E7" s="55"/>
      <c r="F7" s="55"/>
      <c r="G7" s="55"/>
      <c r="H7" s="55"/>
      <c r="I7" s="55"/>
      <c r="J7"/>
      <c r="K7"/>
      <c r="L7"/>
    </row>
    <row r="8" spans="1:17" s="3" customFormat="1" ht="24" customHeight="1" x14ac:dyDescent="0.2">
      <c r="A8" s="1"/>
      <c r="B8" s="54" t="s">
        <v>46</v>
      </c>
      <c r="C8"/>
      <c r="D8" t="s">
        <v>51</v>
      </c>
      <c r="E8"/>
      <c r="F8"/>
      <c r="G8"/>
      <c r="H8"/>
      <c r="I8"/>
      <c r="J8"/>
      <c r="K8"/>
    </row>
    <row r="9" spans="1:17" s="3" customFormat="1" ht="24" customHeight="1" x14ac:dyDescent="0.2">
      <c r="A9"/>
      <c r="B9" s="54" t="s">
        <v>36</v>
      </c>
      <c r="C9"/>
      <c r="D9" t="s">
        <v>52</v>
      </c>
      <c r="E9"/>
      <c r="F9"/>
      <c r="G9"/>
      <c r="H9"/>
      <c r="I9"/>
      <c r="J9"/>
      <c r="K9"/>
      <c r="O9" s="2"/>
      <c r="P9" s="2"/>
      <c r="Q9" s="2"/>
    </row>
    <row r="10" spans="1:17" s="3" customFormat="1" ht="24" customHeight="1" x14ac:dyDescent="0.2">
      <c r="A10"/>
      <c r="B10" s="54" t="s">
        <v>47</v>
      </c>
      <c r="C10"/>
      <c r="D10" t="s">
        <v>53</v>
      </c>
      <c r="E10"/>
      <c r="F10"/>
      <c r="G10"/>
      <c r="H10"/>
      <c r="I10"/>
      <c r="M10" s="2"/>
      <c r="N10" s="2"/>
      <c r="O10" s="2"/>
      <c r="P10" s="2"/>
      <c r="Q10" s="2"/>
    </row>
    <row r="11" spans="1:17" s="3" customFormat="1" ht="24" customHeight="1" x14ac:dyDescent="0.2">
      <c r="A11"/>
      <c r="B11" s="56" t="s">
        <v>39</v>
      </c>
      <c r="C11" s="2"/>
      <c r="D11" s="2" t="s">
        <v>54</v>
      </c>
      <c r="E11" s="2"/>
      <c r="F11" s="2"/>
      <c r="G11" s="2"/>
      <c r="H11" s="2"/>
      <c r="I11" s="2"/>
      <c r="J11"/>
      <c r="K11" s="2"/>
      <c r="L11" s="2"/>
      <c r="M11" s="2"/>
      <c r="N11" s="2"/>
      <c r="O11" s="2"/>
      <c r="P11" s="2"/>
      <c r="Q11" s="2"/>
    </row>
    <row r="12" spans="1:17" s="3" customFormat="1" ht="24" customHeight="1" x14ac:dyDescent="0.2">
      <c r="A12"/>
      <c r="B12" s="54" t="s">
        <v>72</v>
      </c>
      <c r="C12" s="2"/>
      <c r="D12" s="57" t="s">
        <v>58</v>
      </c>
      <c r="E12" s="57"/>
      <c r="F12" s="57"/>
      <c r="G12" s="57"/>
      <c r="H12" s="2"/>
      <c r="I12" s="2"/>
      <c r="J12"/>
      <c r="K12" s="2"/>
      <c r="L12" s="2"/>
      <c r="M12" s="2"/>
      <c r="N12" s="2"/>
      <c r="O12" s="2"/>
      <c r="P12" s="2"/>
      <c r="Q12" s="2"/>
    </row>
    <row r="13" spans="1:17" s="3" customFormat="1" ht="24" customHeight="1" x14ac:dyDescent="0.2">
      <c r="A13"/>
      <c r="B13" s="56" t="s">
        <v>38</v>
      </c>
      <c r="C13" s="2"/>
      <c r="D13" s="2" t="s">
        <v>55</v>
      </c>
      <c r="E13" s="2"/>
      <c r="F13" s="2"/>
      <c r="G13" s="2"/>
      <c r="H13" s="2"/>
      <c r="I13" s="2"/>
      <c r="J13"/>
      <c r="K13" s="2"/>
      <c r="L13" s="2"/>
      <c r="M13" s="2"/>
      <c r="N13" s="2"/>
    </row>
    <row r="14" spans="1:17" s="3" customFormat="1" ht="24" customHeight="1" x14ac:dyDescent="0.2">
      <c r="A14"/>
      <c r="B14" s="56" t="s">
        <v>37</v>
      </c>
      <c r="C14" s="2"/>
      <c r="D14" s="2" t="s">
        <v>59</v>
      </c>
      <c r="E14" s="2"/>
      <c r="F14" s="2"/>
      <c r="G14" s="2"/>
      <c r="H14" s="2"/>
      <c r="I14" s="2"/>
      <c r="J14"/>
      <c r="K14" s="2"/>
      <c r="L14" s="2"/>
    </row>
    <row r="15" spans="1:17" s="3" customFormat="1" ht="24" customHeight="1" x14ac:dyDescent="0.2">
      <c r="A15" s="4"/>
      <c r="B15" s="165"/>
      <c r="C15" s="165"/>
      <c r="D15" s="165"/>
      <c r="E15" s="165"/>
      <c r="F15" s="165"/>
      <c r="G15" s="165"/>
      <c r="H15" s="165"/>
      <c r="I15" s="165"/>
    </row>
    <row r="16" spans="1:17" s="3" customFormat="1" ht="24" customHeight="1" x14ac:dyDescent="0.45">
      <c r="A16"/>
      <c r="B16" s="166" t="s">
        <v>0</v>
      </c>
      <c r="C16" s="166"/>
      <c r="D16" s="166"/>
      <c r="E16" s="166"/>
      <c r="F16"/>
      <c r="G16"/>
      <c r="H16"/>
      <c r="I16"/>
    </row>
    <row r="17" spans="1:13" ht="24" customHeight="1" x14ac:dyDescent="0.3">
      <c r="A17" s="4"/>
      <c r="B17" s="1" t="s">
        <v>91</v>
      </c>
      <c r="C17" s="68"/>
      <c r="D17" s="68"/>
      <c r="E17" s="68"/>
      <c r="F17" s="68"/>
      <c r="G17" s="68"/>
      <c r="H17" s="68"/>
      <c r="I17" s="67"/>
      <c r="J17" s="3"/>
      <c r="K17" s="3"/>
      <c r="L17" s="3"/>
    </row>
    <row r="18" spans="1:13" ht="24" customHeight="1" x14ac:dyDescent="0.2">
      <c r="A18" s="4"/>
      <c r="B18" s="1" t="s">
        <v>1</v>
      </c>
      <c r="F18" s="1" t="s">
        <v>92</v>
      </c>
      <c r="G18" s="1"/>
      <c r="H18" s="1"/>
      <c r="I18" s="1"/>
      <c r="J18" s="1"/>
      <c r="K18" s="1"/>
      <c r="L18" s="1"/>
    </row>
    <row r="19" spans="1:13" ht="24" customHeight="1" x14ac:dyDescent="0.2">
      <c r="A19" s="5"/>
      <c r="B19" s="1" t="s">
        <v>2</v>
      </c>
      <c r="C19" s="1"/>
      <c r="D19" s="1"/>
      <c r="E19" s="1" t="s">
        <v>99</v>
      </c>
      <c r="F19" s="1"/>
      <c r="G19" s="1"/>
      <c r="H19" s="1"/>
      <c r="I19" s="1"/>
      <c r="M19" s="1"/>
    </row>
    <row r="20" spans="1:13" ht="24" customHeight="1" x14ac:dyDescent="0.2">
      <c r="A20" s="5"/>
      <c r="B20" s="1"/>
      <c r="C20" s="1"/>
      <c r="D20" s="1"/>
      <c r="E20" s="1"/>
      <c r="F20" s="1"/>
      <c r="G20" s="1"/>
      <c r="H20" s="1"/>
      <c r="I20" s="1"/>
    </row>
    <row r="21" spans="1:13" ht="24" customHeight="1" x14ac:dyDescent="0.2">
      <c r="A21" s="5"/>
      <c r="B21" s="168" t="s">
        <v>97</v>
      </c>
      <c r="C21" s="168"/>
      <c r="I21" s="3"/>
    </row>
    <row r="22" spans="1:13" ht="24" customHeight="1" x14ac:dyDescent="0.2">
      <c r="A22" s="5"/>
      <c r="B22" s="1" t="s">
        <v>76</v>
      </c>
      <c r="I22" s="3"/>
    </row>
    <row r="23" spans="1:13" ht="24" customHeight="1" x14ac:dyDescent="0.2">
      <c r="B23" s="1" t="s">
        <v>82</v>
      </c>
    </row>
    <row r="24" spans="1:13" ht="24" customHeight="1" x14ac:dyDescent="0.2">
      <c r="A24" s="6"/>
      <c r="B24" s="1" t="s">
        <v>83</v>
      </c>
    </row>
    <row r="25" spans="1:13" ht="24" customHeight="1" x14ac:dyDescent="0.2">
      <c r="B25" s="7" t="s">
        <v>84</v>
      </c>
      <c r="C25" s="69"/>
      <c r="D25" s="69"/>
      <c r="E25" s="7"/>
      <c r="F25" s="7"/>
      <c r="G25" s="7"/>
      <c r="H25" s="7"/>
      <c r="I25" s="7"/>
      <c r="J25" s="7"/>
    </row>
    <row r="26" spans="1:13" ht="24" customHeight="1" x14ac:dyDescent="0.2">
      <c r="B26" s="7" t="s">
        <v>3</v>
      </c>
      <c r="C26" s="7"/>
      <c r="D26" s="1"/>
      <c r="E26" s="171" t="s">
        <v>4</v>
      </c>
      <c r="F26" s="171"/>
      <c r="G26" s="171"/>
      <c r="H26" s="171"/>
      <c r="I26" s="171"/>
      <c r="J26" s="171"/>
      <c r="K26" s="171"/>
    </row>
    <row r="27" spans="1:13" s="3" customFormat="1" ht="24" customHeight="1" x14ac:dyDescent="0.2">
      <c r="A27"/>
      <c r="B27" s="1"/>
      <c r="C27"/>
      <c r="D27"/>
      <c r="E27" s="170" t="s">
        <v>108</v>
      </c>
      <c r="F27" s="170"/>
      <c r="G27" s="170"/>
      <c r="H27" s="170"/>
      <c r="I27" s="170"/>
      <c r="J27" s="170"/>
      <c r="K27" s="170"/>
      <c r="L27"/>
    </row>
    <row r="28" spans="1:13" ht="24" customHeight="1" x14ac:dyDescent="0.2">
      <c r="B28" s="1"/>
      <c r="E28" s="55"/>
      <c r="F28" s="55"/>
      <c r="G28" s="55"/>
      <c r="H28" s="55"/>
      <c r="I28" s="55"/>
      <c r="J28" s="55"/>
      <c r="K28" s="55"/>
    </row>
    <row r="29" spans="1:13" ht="24" customHeight="1" x14ac:dyDescent="0.2">
      <c r="B29" s="168" t="s">
        <v>98</v>
      </c>
      <c r="C29" s="168"/>
      <c r="E29" s="55"/>
      <c r="F29" s="55"/>
      <c r="G29" s="55"/>
      <c r="H29" s="55"/>
      <c r="I29" s="55"/>
      <c r="J29" s="55"/>
      <c r="K29" s="55"/>
    </row>
    <row r="30" spans="1:13" ht="24" customHeight="1" x14ac:dyDescent="0.2">
      <c r="A30" s="6"/>
      <c r="B30" s="1" t="s">
        <v>5</v>
      </c>
      <c r="C30" s="3"/>
      <c r="D30" s="3"/>
      <c r="E30" s="3"/>
      <c r="F30" s="3"/>
      <c r="G30" s="3"/>
      <c r="H30" s="3"/>
    </row>
    <row r="31" spans="1:13" ht="24" customHeight="1" x14ac:dyDescent="0.2">
      <c r="B31" t="s">
        <v>6</v>
      </c>
    </row>
    <row r="32" spans="1:13" ht="24" customHeight="1" x14ac:dyDescent="0.2">
      <c r="B32" s="7" t="s">
        <v>7</v>
      </c>
      <c r="C32" s="7"/>
      <c r="D32" s="7"/>
      <c r="E32" s="7"/>
    </row>
    <row r="33" spans="1:16" ht="24" customHeight="1" x14ac:dyDescent="0.2">
      <c r="B33" s="1" t="s">
        <v>86</v>
      </c>
    </row>
    <row r="34" spans="1:16" ht="24" customHeight="1" x14ac:dyDescent="0.2">
      <c r="B34" s="1" t="s">
        <v>85</v>
      </c>
    </row>
    <row r="35" spans="1:16" ht="24" customHeight="1" x14ac:dyDescent="0.2">
      <c r="B35" s="7" t="s">
        <v>87</v>
      </c>
      <c r="C35" s="7"/>
      <c r="D35" s="7"/>
      <c r="E35" s="7"/>
      <c r="F35" s="7"/>
      <c r="G35" s="7"/>
      <c r="M35" s="7"/>
      <c r="N35" s="7"/>
      <c r="O35" s="7"/>
      <c r="P35" s="7"/>
    </row>
    <row r="36" spans="1:16" ht="24" customHeight="1" x14ac:dyDescent="0.2">
      <c r="B36" s="1" t="s">
        <v>88</v>
      </c>
    </row>
    <row r="37" spans="1:16" ht="24" customHeight="1" x14ac:dyDescent="0.2">
      <c r="B37" s="1" t="s">
        <v>89</v>
      </c>
    </row>
    <row r="38" spans="1:16" ht="24" customHeight="1" x14ac:dyDescent="0.2">
      <c r="B38" s="1" t="s">
        <v>57</v>
      </c>
    </row>
    <row r="39" spans="1:16" ht="24" customHeight="1" x14ac:dyDescent="0.2">
      <c r="B39" s="55" t="s">
        <v>60</v>
      </c>
      <c r="C39" s="55"/>
      <c r="D39" s="55"/>
      <c r="E39" s="55"/>
      <c r="F39" s="55"/>
      <c r="G39" s="55"/>
      <c r="H39" s="55"/>
    </row>
    <row r="40" spans="1:16" ht="24" customHeight="1" x14ac:dyDescent="0.2">
      <c r="B40" s="1" t="s">
        <v>61</v>
      </c>
    </row>
    <row r="41" spans="1:16" ht="24" customHeight="1" x14ac:dyDescent="0.2">
      <c r="B41" s="1" t="s">
        <v>69</v>
      </c>
    </row>
    <row r="42" spans="1:16" ht="24" customHeight="1" x14ac:dyDescent="0.2">
      <c r="B42" s="1" t="s">
        <v>68</v>
      </c>
    </row>
    <row r="43" spans="1:16" ht="24" customHeight="1" x14ac:dyDescent="0.2">
      <c r="B43" s="1" t="s">
        <v>56</v>
      </c>
    </row>
    <row r="44" spans="1:16" ht="24" customHeight="1" x14ac:dyDescent="0.2">
      <c r="B44" s="2" t="s">
        <v>71</v>
      </c>
      <c r="C44" s="58"/>
      <c r="D44" s="58"/>
      <c r="E44" s="58"/>
      <c r="F44" s="58"/>
      <c r="G44" s="58"/>
      <c r="H44" s="58"/>
      <c r="I44" s="58"/>
      <c r="J44" s="58"/>
      <c r="K44" s="58"/>
      <c r="L44" s="58"/>
    </row>
    <row r="45" spans="1:16" ht="24" customHeight="1" x14ac:dyDescent="0.2">
      <c r="A45" s="6"/>
      <c r="B45" s="1" t="s">
        <v>70</v>
      </c>
    </row>
    <row r="46" spans="1:16" ht="24" customHeight="1" x14ac:dyDescent="0.2">
      <c r="B46" s="1" t="s">
        <v>62</v>
      </c>
    </row>
    <row r="47" spans="1:16" ht="24" customHeight="1" x14ac:dyDescent="0.2">
      <c r="B47" s="1" t="s">
        <v>63</v>
      </c>
    </row>
    <row r="48" spans="1:16" ht="24" customHeight="1" x14ac:dyDescent="0.2">
      <c r="B48" s="55" t="s">
        <v>64</v>
      </c>
      <c r="C48" s="55"/>
      <c r="D48" s="55"/>
      <c r="E48" s="55"/>
      <c r="F48" s="55"/>
      <c r="G48" s="55"/>
      <c r="H48" s="55"/>
      <c r="I48" s="55"/>
      <c r="J48" s="55"/>
    </row>
    <row r="49" spans="1:14" ht="24" customHeight="1" x14ac:dyDescent="0.2">
      <c r="B49" s="1"/>
    </row>
    <row r="50" spans="1:14" ht="24" customHeight="1" x14ac:dyDescent="0.2">
      <c r="A50" s="6"/>
      <c r="B50" s="168" t="s">
        <v>100</v>
      </c>
      <c r="C50" s="168"/>
    </row>
    <row r="51" spans="1:14" ht="24" customHeight="1" x14ac:dyDescent="0.2">
      <c r="A51" s="6"/>
      <c r="B51" s="1" t="s">
        <v>101</v>
      </c>
      <c r="M51" s="58"/>
      <c r="N51" s="58"/>
    </row>
    <row r="52" spans="1:14" ht="24" customHeight="1" x14ac:dyDescent="0.2">
      <c r="B52" s="55" t="s">
        <v>65</v>
      </c>
    </row>
    <row r="53" spans="1:14" ht="24" customHeight="1" x14ac:dyDescent="0.2">
      <c r="B53" s="55"/>
    </row>
    <row r="54" spans="1:14" ht="24" customHeight="1" x14ac:dyDescent="0.2">
      <c r="A54" s="6"/>
      <c r="B54" s="168" t="s">
        <v>102</v>
      </c>
      <c r="C54" s="168"/>
      <c r="D54" s="4"/>
      <c r="E54" s="4"/>
      <c r="F54" s="4"/>
    </row>
    <row r="55" spans="1:14" ht="24" customHeight="1" x14ac:dyDescent="0.2">
      <c r="A55" s="6"/>
      <c r="B55" s="1"/>
    </row>
    <row r="56" spans="1:14" ht="24" customHeight="1" x14ac:dyDescent="0.2">
      <c r="A56" s="6"/>
      <c r="B56" s="169" t="s">
        <v>103</v>
      </c>
      <c r="C56" s="169"/>
    </row>
    <row r="57" spans="1:14" ht="24" customHeight="1" x14ac:dyDescent="0.45">
      <c r="A57" s="4"/>
      <c r="B57" s="167"/>
      <c r="C57" s="167"/>
      <c r="D57" s="167"/>
      <c r="E57" s="1" t="s">
        <v>106</v>
      </c>
    </row>
    <row r="58" spans="1:14" ht="24" customHeight="1" x14ac:dyDescent="0.45">
      <c r="A58" s="4"/>
      <c r="B58" s="168" t="s">
        <v>104</v>
      </c>
      <c r="C58" s="168"/>
      <c r="E58" s="1" t="s">
        <v>107</v>
      </c>
      <c r="G58" s="167"/>
      <c r="H58" s="167"/>
      <c r="I58" s="167"/>
    </row>
    <row r="59" spans="1:14" ht="24" customHeight="1" x14ac:dyDescent="0.2">
      <c r="B59" s="4"/>
    </row>
    <row r="60" spans="1:14" ht="24" customHeight="1" x14ac:dyDescent="0.45">
      <c r="B60" s="168" t="s">
        <v>105</v>
      </c>
      <c r="C60" s="168"/>
      <c r="E60" s="167"/>
      <c r="F60" s="167"/>
      <c r="G60" s="167"/>
    </row>
    <row r="61" spans="1:14" ht="24" customHeight="1" x14ac:dyDescent="0.2">
      <c r="A61" s="6"/>
      <c r="B61" s="55"/>
      <c r="C61" s="55"/>
      <c r="D61" s="55"/>
      <c r="E61" s="55"/>
      <c r="F61" s="55"/>
      <c r="G61" s="55"/>
      <c r="H61" s="55"/>
      <c r="I61" s="55"/>
      <c r="J61" s="55"/>
    </row>
    <row r="62" spans="1:14" ht="24" customHeight="1" x14ac:dyDescent="0.2">
      <c r="B62" s="1"/>
    </row>
    <row r="63" spans="1:14" ht="24" customHeight="1" x14ac:dyDescent="0.45">
      <c r="A63" s="4"/>
      <c r="B63" s="166" t="s">
        <v>93</v>
      </c>
      <c r="C63" s="166"/>
      <c r="D63" s="166"/>
    </row>
    <row r="64" spans="1:14" ht="24" customHeight="1" x14ac:dyDescent="0.2">
      <c r="A64" s="4"/>
      <c r="B64" s="55" t="s">
        <v>67</v>
      </c>
      <c r="C64" s="55"/>
      <c r="D64" s="55"/>
      <c r="E64" s="55"/>
      <c r="F64" s="55"/>
      <c r="G64" s="55"/>
      <c r="H64" s="55"/>
      <c r="I64" s="55"/>
      <c r="J64" s="55"/>
    </row>
    <row r="65" spans="1:12" ht="24" customHeight="1" x14ac:dyDescent="0.2">
      <c r="B65" s="1" t="s">
        <v>66</v>
      </c>
      <c r="L65" s="55"/>
    </row>
    <row r="66" spans="1:12" ht="24" customHeight="1" x14ac:dyDescent="0.2">
      <c r="B66" s="4"/>
      <c r="C66" s="70"/>
      <c r="D66" s="4"/>
      <c r="E66" s="4"/>
      <c r="F66" s="4"/>
    </row>
    <row r="67" spans="1:12" ht="24" customHeight="1" x14ac:dyDescent="0.45">
      <c r="A67" s="4"/>
      <c r="B67" s="166" t="s">
        <v>94</v>
      </c>
      <c r="C67" s="166"/>
      <c r="D67" s="166"/>
      <c r="E67" s="166"/>
      <c r="F67" s="166"/>
    </row>
    <row r="68" spans="1:12" ht="24" customHeight="1" x14ac:dyDescent="0.2">
      <c r="A68" s="71"/>
      <c r="B68" s="7" t="s">
        <v>95</v>
      </c>
      <c r="C68" s="7"/>
      <c r="D68" s="7"/>
      <c r="E68" s="7"/>
    </row>
    <row r="69" spans="1:12" ht="24" customHeight="1" x14ac:dyDescent="0.2">
      <c r="A69" s="4"/>
      <c r="B69" s="71" t="s">
        <v>96</v>
      </c>
      <c r="C69" s="71"/>
      <c r="D69" s="71"/>
      <c r="E69" s="71"/>
      <c r="F69" s="71"/>
      <c r="G69" s="71"/>
      <c r="H69" s="71"/>
      <c r="I69" s="71"/>
    </row>
    <row r="70" spans="1:12" ht="24" customHeight="1" x14ac:dyDescent="0.2">
      <c r="A70" s="4"/>
      <c r="B70" s="7" t="s">
        <v>110</v>
      </c>
      <c r="H70" s="4"/>
      <c r="I70" s="4"/>
      <c r="J70" s="4"/>
    </row>
    <row r="71" spans="1:12" ht="24" customHeight="1" x14ac:dyDescent="0.2">
      <c r="B71" s="1"/>
    </row>
    <row r="73" spans="1:12" ht="24" customHeight="1" x14ac:dyDescent="0.2">
      <c r="B73" s="7"/>
      <c r="C73" s="7"/>
      <c r="D73" s="7"/>
      <c r="E73" s="7"/>
    </row>
    <row r="74" spans="1:12" ht="24" customHeight="1" x14ac:dyDescent="0.2">
      <c r="A74" s="164"/>
      <c r="B74" s="164"/>
      <c r="C74" s="164"/>
      <c r="D74" s="164"/>
      <c r="E74" s="164"/>
      <c r="F74" s="164"/>
      <c r="G74" s="164"/>
      <c r="H74" s="164"/>
      <c r="I74" s="164"/>
      <c r="J74" s="164"/>
    </row>
    <row r="75" spans="1:12" ht="24" customHeight="1" x14ac:dyDescent="0.2">
      <c r="A75" s="164"/>
      <c r="B75" s="164"/>
      <c r="C75" s="164"/>
      <c r="D75" s="164"/>
      <c r="E75" s="164"/>
      <c r="F75" s="164"/>
      <c r="G75" s="164"/>
      <c r="H75" s="164"/>
      <c r="I75" s="164"/>
      <c r="J75" s="164"/>
    </row>
    <row r="76" spans="1:12" ht="24" customHeight="1" x14ac:dyDescent="0.2">
      <c r="A76" s="4"/>
      <c r="B76" s="59"/>
      <c r="C76" s="4"/>
      <c r="D76" s="4"/>
      <c r="E76" s="4"/>
      <c r="F76" s="4"/>
      <c r="G76" s="4"/>
      <c r="H76" s="4"/>
      <c r="I76" s="4"/>
      <c r="J76" s="4"/>
    </row>
    <row r="77" spans="1:12" ht="24" customHeight="1" x14ac:dyDescent="0.2">
      <c r="A77" s="4"/>
      <c r="B77" s="59"/>
      <c r="C77" s="4"/>
      <c r="D77" s="4"/>
      <c r="E77" s="4"/>
      <c r="F77" s="4"/>
      <c r="G77" s="4"/>
      <c r="H77" s="4"/>
      <c r="I77" s="4"/>
      <c r="J77" s="4"/>
    </row>
    <row r="78" spans="1:12" ht="24" customHeight="1" x14ac:dyDescent="0.2">
      <c r="B78" s="1"/>
    </row>
    <row r="79" spans="1:12" ht="24" customHeight="1" x14ac:dyDescent="0.2">
      <c r="B79" s="1"/>
    </row>
  </sheetData>
  <sheetProtection algorithmName="SHA-512" hashValue="qmbhwIxx6fq5wbzvHNZv6RW0kEBxR8D7vfdDyH9AkbeRYFrBYwQ96ArsTHb9l21f7XxO0Cc6/xTxmeC1nOrCeQ==" saltValue="U4jm1FHAHmIfZLZmG7iMKw==" spinCount="100000" sheet="1" objects="1" scenarios="1"/>
  <mergeCells count="19">
    <mergeCell ref="B2:G2"/>
    <mergeCell ref="B21:C21"/>
    <mergeCell ref="B29:C29"/>
    <mergeCell ref="B50:C50"/>
    <mergeCell ref="G58:I58"/>
    <mergeCell ref="A75:J75"/>
    <mergeCell ref="A74:J74"/>
    <mergeCell ref="B15:I15"/>
    <mergeCell ref="B67:F67"/>
    <mergeCell ref="B57:D57"/>
    <mergeCell ref="E60:G60"/>
    <mergeCell ref="B54:C54"/>
    <mergeCell ref="B56:C56"/>
    <mergeCell ref="B58:C58"/>
    <mergeCell ref="B60:C60"/>
    <mergeCell ref="E27:K27"/>
    <mergeCell ref="E26:K26"/>
    <mergeCell ref="B63:D63"/>
    <mergeCell ref="B16:E16"/>
  </mergeCells>
  <phoneticPr fontId="2" type="noConversion"/>
  <hyperlinks>
    <hyperlink ref="B5" location="Paramètres!A1" display="L'onglet ''Paramètres'' " xr:uid="{364BB672-9FBC-4130-A6F5-8BF30C925554}"/>
    <hyperlink ref="B7" location="Journal!A1" display="L'onglet ''Journal''" xr:uid="{3AC430DE-15CB-4219-93C8-A4756D893FE1}"/>
    <hyperlink ref="B8" location="Trésorerie!A1" display="L'onglet ''Trésorerie''" xr:uid="{BA4CA66D-FAC5-47EC-84F1-6B6F5F57EA7A}"/>
    <hyperlink ref="B9" location="'Trésorerie récap'!A1" display="L'onglet ''Trésorerie récap''" xr:uid="{EB5BCFFB-2D38-4445-B509-248A37F0F60E}"/>
    <hyperlink ref="B10" location="Activités!A1" display="L'onglet ''Activités&quot;" xr:uid="{4F8D6717-D8C0-4593-8160-0ACEFF2DE39A}"/>
    <hyperlink ref="B11" location="'Compte de résultat'!A1" display="L'onglet ''Compte de Résultat''" xr:uid="{1FD422B9-1E5F-4A33-976C-6972C4018A1D}"/>
    <hyperlink ref="B13" location="Banque!A1" display="L'onglet ''Banque&quot;" xr:uid="{0E2F1883-C4AB-4A79-B165-D0E45F3C68E1}"/>
    <hyperlink ref="B14" location="Bilan!A1" display="L'onglet ''Bilan&quot;" xr:uid="{FEC595D1-A130-4959-92E3-0AC5CBC57CDF}"/>
    <hyperlink ref="B12" location="' '!A1" display="L'onglet &quot;Graphique&quot;" xr:uid="{135C3EC9-24BD-4CA0-BF77-9AECA6A3BE51}"/>
  </hyperlinks>
  <printOptions horizontalCentered="1"/>
  <pageMargins left="0.59055118110236227" right="0.59055118110236227" top="0.98425196850393704" bottom="0.98425196850393704" header="0.51181102362204722" footer="0.51181102362204722"/>
  <pageSetup paperSize="9" scale="69" fitToHeight="100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13AE-A7CB-4A6E-9A5C-9B5D43ABD32A}">
  <sheetPr codeName="wks02">
    <pageSetUpPr fitToPage="1"/>
  </sheetPr>
  <dimension ref="A1:C97"/>
  <sheetViews>
    <sheetView showGridLines="0" workbookViewId="0">
      <selection activeCell="F19" sqref="F19"/>
    </sheetView>
  </sheetViews>
  <sheetFormatPr baseColWidth="10" defaultRowHeight="12.75" x14ac:dyDescent="0.2"/>
  <cols>
    <col min="1" max="1" width="17.42578125" bestFit="1" customWidth="1"/>
    <col min="2" max="2" width="30.42578125" bestFit="1" customWidth="1"/>
    <col min="3" max="3" width="16.85546875" bestFit="1" customWidth="1"/>
  </cols>
  <sheetData>
    <row r="1" spans="1:3" s="16" customFormat="1" x14ac:dyDescent="0.2">
      <c r="A1" s="8" t="s">
        <v>252</v>
      </c>
      <c r="B1" s="9"/>
      <c r="C1"/>
    </row>
    <row r="2" spans="1:3" s="16" customFormat="1" x14ac:dyDescent="0.2">
      <c r="A2" s="39" t="s">
        <v>8</v>
      </c>
      <c r="B2" s="119" t="s">
        <v>346</v>
      </c>
      <c r="C2"/>
    </row>
    <row r="3" spans="1:3" s="16" customFormat="1" x14ac:dyDescent="0.2">
      <c r="A3" s="106" t="s">
        <v>9</v>
      </c>
      <c r="B3" s="107">
        <v>2024</v>
      </c>
      <c r="C3"/>
    </row>
    <row r="4" spans="1:3" s="16" customFormat="1" x14ac:dyDescent="0.2">
      <c r="C4"/>
    </row>
    <row r="5" spans="1:3" s="16" customFormat="1" x14ac:dyDescent="0.2">
      <c r="C5"/>
    </row>
    <row r="6" spans="1:3" s="16" customFormat="1" x14ac:dyDescent="0.2">
      <c r="A6" s="1" t="s">
        <v>19</v>
      </c>
      <c r="B6" s="73" t="s">
        <v>251</v>
      </c>
      <c r="C6"/>
    </row>
    <row r="7" spans="1:3" s="16" customFormat="1" x14ac:dyDescent="0.2">
      <c r="A7" s="37" t="s">
        <v>10</v>
      </c>
      <c r="B7" s="37" t="s">
        <v>13</v>
      </c>
      <c r="C7"/>
    </row>
    <row r="8" spans="1:3" s="16" customFormat="1" x14ac:dyDescent="0.2">
      <c r="A8" s="38" t="s">
        <v>11</v>
      </c>
      <c r="B8" s="105" t="s">
        <v>111</v>
      </c>
      <c r="C8"/>
    </row>
    <row r="9" spans="1:3" s="16" customFormat="1" x14ac:dyDescent="0.2">
      <c r="A9" s="38" t="s">
        <v>12</v>
      </c>
      <c r="B9" s="105" t="s">
        <v>112</v>
      </c>
      <c r="C9"/>
    </row>
    <row r="10" spans="1:3" s="16" customFormat="1" x14ac:dyDescent="0.2">
      <c r="A10" s="118"/>
      <c r="B10" s="105" t="s">
        <v>113</v>
      </c>
      <c r="C10"/>
    </row>
    <row r="11" spans="1:3" s="16" customFormat="1" x14ac:dyDescent="0.2">
      <c r="A11" s="118"/>
      <c r="B11" s="105" t="s">
        <v>114</v>
      </c>
      <c r="C11"/>
    </row>
    <row r="12" spans="1:3" s="16" customFormat="1" x14ac:dyDescent="0.2">
      <c r="A12" s="118"/>
      <c r="B12" s="105" t="s">
        <v>115</v>
      </c>
      <c r="C12"/>
    </row>
    <row r="13" spans="1:3" s="16" customFormat="1" x14ac:dyDescent="0.2">
      <c r="A13" s="118"/>
      <c r="B13" s="105" t="s">
        <v>116</v>
      </c>
      <c r="C13"/>
    </row>
    <row r="14" spans="1:3" s="16" customFormat="1" x14ac:dyDescent="0.2">
      <c r="A14" s="118"/>
      <c r="B14" s="105" t="s">
        <v>117</v>
      </c>
      <c r="C14"/>
    </row>
    <row r="15" spans="1:3" s="16" customFormat="1" x14ac:dyDescent="0.2">
      <c r="A15" s="118"/>
      <c r="B15" s="105" t="s">
        <v>118</v>
      </c>
      <c r="C15"/>
    </row>
    <row r="16" spans="1:3" s="16" customFormat="1" x14ac:dyDescent="0.2">
      <c r="A16" s="118"/>
      <c r="B16" s="105" t="s">
        <v>119</v>
      </c>
      <c r="C16"/>
    </row>
    <row r="17" spans="1:3" s="16" customFormat="1" x14ac:dyDescent="0.2">
      <c r="A17" s="118"/>
      <c r="B17" s="105" t="s">
        <v>120</v>
      </c>
      <c r="C17"/>
    </row>
    <row r="18" spans="1:3" s="16" customFormat="1" x14ac:dyDescent="0.2">
      <c r="A18" s="118"/>
      <c r="B18" s="105" t="s">
        <v>121</v>
      </c>
      <c r="C18"/>
    </row>
    <row r="19" spans="1:3" s="16" customFormat="1" x14ac:dyDescent="0.2">
      <c r="A19" s="118"/>
      <c r="B19" s="105" t="s">
        <v>122</v>
      </c>
      <c r="C19"/>
    </row>
    <row r="20" spans="1:3" s="16" customFormat="1" x14ac:dyDescent="0.2">
      <c r="A20" s="118"/>
      <c r="B20" s="105" t="s">
        <v>123</v>
      </c>
      <c r="C20"/>
    </row>
    <row r="21" spans="1:3" s="16" customFormat="1" x14ac:dyDescent="0.2">
      <c r="A21" s="118"/>
      <c r="B21" s="105" t="s">
        <v>124</v>
      </c>
      <c r="C21"/>
    </row>
    <row r="22" spans="1:3" s="16" customFormat="1" x14ac:dyDescent="0.2">
      <c r="A22" s="118"/>
      <c r="B22" s="105" t="s">
        <v>125</v>
      </c>
      <c r="C22"/>
    </row>
    <row r="23" spans="1:3" s="16" customFormat="1" x14ac:dyDescent="0.2">
      <c r="A23" s="118"/>
      <c r="B23" s="105" t="s">
        <v>126</v>
      </c>
      <c r="C23"/>
    </row>
    <row r="24" spans="1:3" s="16" customFormat="1" x14ac:dyDescent="0.2">
      <c r="A24" s="118"/>
      <c r="B24" s="105" t="s">
        <v>127</v>
      </c>
      <c r="C24"/>
    </row>
    <row r="25" spans="1:3" s="16" customFormat="1" x14ac:dyDescent="0.2">
      <c r="A25" s="118"/>
      <c r="B25" s="105" t="s">
        <v>128</v>
      </c>
      <c r="C25"/>
    </row>
    <row r="26" spans="1:3" s="16" customFormat="1" x14ac:dyDescent="0.2">
      <c r="A26" s="118"/>
      <c r="B26" s="105" t="s">
        <v>129</v>
      </c>
      <c r="C26"/>
    </row>
    <row r="27" spans="1:3" s="16" customFormat="1" x14ac:dyDescent="0.2">
      <c r="A27" s="118"/>
      <c r="B27" s="105" t="s">
        <v>130</v>
      </c>
      <c r="C27"/>
    </row>
    <row r="28" spans="1:3" s="16" customFormat="1" x14ac:dyDescent="0.2">
      <c r="A28" s="118"/>
      <c r="B28" s="105" t="s">
        <v>131</v>
      </c>
      <c r="C28"/>
    </row>
    <row r="29" spans="1:3" s="16" customFormat="1" x14ac:dyDescent="0.2">
      <c r="A29" s="118"/>
      <c r="B29" s="105" t="s">
        <v>145</v>
      </c>
      <c r="C29"/>
    </row>
    <row r="30" spans="1:3" s="16" customFormat="1" x14ac:dyDescent="0.2">
      <c r="A30" s="118"/>
      <c r="B30" s="105" t="s">
        <v>160</v>
      </c>
      <c r="C30"/>
    </row>
    <row r="31" spans="1:3" s="16" customFormat="1" x14ac:dyDescent="0.2">
      <c r="A31" s="118"/>
      <c r="B31" s="105" t="s">
        <v>161</v>
      </c>
      <c r="C31"/>
    </row>
    <row r="32" spans="1:3" s="16" customFormat="1" x14ac:dyDescent="0.2">
      <c r="A32" s="118"/>
      <c r="B32" s="105" t="s">
        <v>194</v>
      </c>
      <c r="C32"/>
    </row>
    <row r="33" spans="1:3" s="16" customFormat="1" x14ac:dyDescent="0.2">
      <c r="A33" s="118"/>
      <c r="B33" s="105" t="s">
        <v>225</v>
      </c>
      <c r="C33"/>
    </row>
    <row r="34" spans="1:3" s="16" customFormat="1" x14ac:dyDescent="0.2">
      <c r="A34" s="118"/>
      <c r="B34" s="105" t="s">
        <v>233</v>
      </c>
      <c r="C34"/>
    </row>
    <row r="35" spans="1:3" s="16" customFormat="1" x14ac:dyDescent="0.2">
      <c r="A35" s="118"/>
      <c r="B35" s="105" t="s">
        <v>238</v>
      </c>
      <c r="C35"/>
    </row>
    <row r="36" spans="1:3" s="16" customFormat="1" x14ac:dyDescent="0.2">
      <c r="A36"/>
      <c r="B36"/>
      <c r="C36"/>
    </row>
    <row r="37" spans="1:3" s="16" customFormat="1" x14ac:dyDescent="0.2">
      <c r="A37"/>
      <c r="B37"/>
      <c r="C37"/>
    </row>
    <row r="38" spans="1:3" s="16" customFormat="1" x14ac:dyDescent="0.2">
      <c r="A38"/>
      <c r="B38"/>
      <c r="C38"/>
    </row>
    <row r="39" spans="1:3" s="16" customFormat="1" x14ac:dyDescent="0.2">
      <c r="A39"/>
      <c r="B39"/>
      <c r="C39"/>
    </row>
    <row r="40" spans="1:3" s="16" customFormat="1" x14ac:dyDescent="0.2">
      <c r="A40"/>
      <c r="B40"/>
      <c r="C40"/>
    </row>
    <row r="41" spans="1:3" s="16" customFormat="1" x14ac:dyDescent="0.2">
      <c r="A41"/>
      <c r="B41"/>
      <c r="C41"/>
    </row>
    <row r="42" spans="1:3" s="16" customFormat="1" x14ac:dyDescent="0.2">
      <c r="A42"/>
      <c r="B42"/>
      <c r="C42"/>
    </row>
    <row r="43" spans="1:3" s="16" customFormat="1" x14ac:dyDescent="0.2">
      <c r="A43"/>
      <c r="B43"/>
      <c r="C43"/>
    </row>
    <row r="44" spans="1:3" s="16" customFormat="1" x14ac:dyDescent="0.2">
      <c r="A44"/>
      <c r="B44"/>
      <c r="C44"/>
    </row>
    <row r="45" spans="1:3" s="16" customFormat="1" x14ac:dyDescent="0.2">
      <c r="A45"/>
      <c r="B45"/>
      <c r="C45"/>
    </row>
    <row r="46" spans="1:3" s="16" customFormat="1" x14ac:dyDescent="0.2">
      <c r="A46"/>
      <c r="B46"/>
      <c r="C46"/>
    </row>
    <row r="47" spans="1:3" s="16" customFormat="1" x14ac:dyDescent="0.2">
      <c r="A47"/>
      <c r="B47"/>
      <c r="C47"/>
    </row>
    <row r="48" spans="1:3" s="16" customFormat="1" x14ac:dyDescent="0.2">
      <c r="A48"/>
      <c r="B48"/>
      <c r="C48"/>
    </row>
    <row r="49" spans="1:3" s="16" customFormat="1" x14ac:dyDescent="0.2">
      <c r="A49"/>
      <c r="B49"/>
      <c r="C49"/>
    </row>
    <row r="50" spans="1:3" s="16" customFormat="1" x14ac:dyDescent="0.2">
      <c r="A50"/>
      <c r="B50"/>
      <c r="C50"/>
    </row>
    <row r="51" spans="1:3" s="16" customFormat="1" x14ac:dyDescent="0.2">
      <c r="A51"/>
      <c r="B51"/>
      <c r="C51"/>
    </row>
    <row r="52" spans="1:3" s="16" customFormat="1" x14ac:dyDescent="0.2">
      <c r="A52"/>
      <c r="B52"/>
      <c r="C52"/>
    </row>
    <row r="53" spans="1:3" s="16" customFormat="1" x14ac:dyDescent="0.2">
      <c r="A53"/>
      <c r="B53"/>
      <c r="C53"/>
    </row>
    <row r="54" spans="1:3" s="16" customFormat="1" x14ac:dyDescent="0.2">
      <c r="A54"/>
      <c r="B54"/>
      <c r="C54"/>
    </row>
    <row r="55" spans="1:3" s="16" customFormat="1" x14ac:dyDescent="0.2">
      <c r="A55"/>
      <c r="B55"/>
      <c r="C55"/>
    </row>
    <row r="56" spans="1:3" s="16" customFormat="1" x14ac:dyDescent="0.2">
      <c r="A56"/>
      <c r="B56"/>
      <c r="C56"/>
    </row>
    <row r="57" spans="1:3" s="16" customFormat="1" x14ac:dyDescent="0.2">
      <c r="A57"/>
      <c r="B57"/>
      <c r="C57"/>
    </row>
    <row r="58" spans="1:3" s="16" customFormat="1" x14ac:dyDescent="0.2">
      <c r="A58"/>
      <c r="B58"/>
      <c r="C58"/>
    </row>
    <row r="59" spans="1:3" s="16" customFormat="1" x14ac:dyDescent="0.2">
      <c r="A59"/>
      <c r="B59"/>
      <c r="C59"/>
    </row>
    <row r="60" spans="1:3" s="16" customFormat="1" x14ac:dyDescent="0.2">
      <c r="A60"/>
      <c r="B60"/>
      <c r="C60"/>
    </row>
    <row r="61" spans="1:3" s="16" customFormat="1" x14ac:dyDescent="0.2">
      <c r="A61"/>
      <c r="B61"/>
      <c r="C61"/>
    </row>
    <row r="62" spans="1:3" s="16" customFormat="1" x14ac:dyDescent="0.2">
      <c r="A62"/>
      <c r="B62"/>
      <c r="C62"/>
    </row>
    <row r="63" spans="1:3" s="16" customFormat="1" x14ac:dyDescent="0.2">
      <c r="A63"/>
      <c r="B63"/>
      <c r="C63"/>
    </row>
    <row r="64" spans="1:3" s="16" customFormat="1" x14ac:dyDescent="0.2">
      <c r="A64"/>
      <c r="B64"/>
      <c r="C64"/>
    </row>
    <row r="65" spans="1:3" s="16" customFormat="1" x14ac:dyDescent="0.2">
      <c r="A65"/>
      <c r="B65"/>
      <c r="C65"/>
    </row>
    <row r="66" spans="1:3" s="16" customFormat="1" x14ac:dyDescent="0.2">
      <c r="A66"/>
      <c r="B66"/>
      <c r="C66"/>
    </row>
    <row r="67" spans="1:3" s="16" customFormat="1" x14ac:dyDescent="0.2">
      <c r="A67"/>
      <c r="B67"/>
      <c r="C67"/>
    </row>
    <row r="68" spans="1:3" s="16" customFormat="1" x14ac:dyDescent="0.2">
      <c r="A68"/>
      <c r="B68"/>
      <c r="C68"/>
    </row>
    <row r="69" spans="1:3" s="16" customFormat="1" x14ac:dyDescent="0.2">
      <c r="A69"/>
      <c r="B69"/>
      <c r="C69"/>
    </row>
    <row r="70" spans="1:3" s="16" customFormat="1" x14ac:dyDescent="0.2">
      <c r="A70"/>
      <c r="B70"/>
      <c r="C70"/>
    </row>
    <row r="71" spans="1:3" s="16" customFormat="1" x14ac:dyDescent="0.2">
      <c r="A71"/>
      <c r="B71"/>
      <c r="C71"/>
    </row>
    <row r="72" spans="1:3" s="16" customFormat="1" x14ac:dyDescent="0.2">
      <c r="A72"/>
      <c r="B72"/>
      <c r="C72"/>
    </row>
    <row r="73" spans="1:3" s="16" customFormat="1" x14ac:dyDescent="0.2">
      <c r="A73"/>
      <c r="B73"/>
      <c r="C73"/>
    </row>
    <row r="74" spans="1:3" s="16" customFormat="1" x14ac:dyDescent="0.2">
      <c r="A74"/>
      <c r="B74"/>
      <c r="C74"/>
    </row>
    <row r="75" spans="1:3" s="16" customFormat="1" x14ac:dyDescent="0.2">
      <c r="A75"/>
      <c r="B75"/>
      <c r="C75"/>
    </row>
    <row r="76" spans="1:3" s="16" customFormat="1" x14ac:dyDescent="0.2">
      <c r="A76"/>
      <c r="B76"/>
      <c r="C76"/>
    </row>
    <row r="77" spans="1:3" s="16" customFormat="1" x14ac:dyDescent="0.2">
      <c r="A77"/>
      <c r="B77"/>
      <c r="C77"/>
    </row>
    <row r="78" spans="1:3" s="16" customFormat="1" x14ac:dyDescent="0.2">
      <c r="A78"/>
      <c r="B78"/>
      <c r="C78"/>
    </row>
    <row r="79" spans="1:3" s="16" customFormat="1" x14ac:dyDescent="0.2">
      <c r="A79"/>
      <c r="B79"/>
      <c r="C79"/>
    </row>
    <row r="80" spans="1:3" s="16" customFormat="1" x14ac:dyDescent="0.2">
      <c r="A80"/>
      <c r="B80"/>
      <c r="C80"/>
    </row>
    <row r="81" spans="1:3" s="16" customFormat="1" x14ac:dyDescent="0.2">
      <c r="A81"/>
      <c r="B81"/>
      <c r="C81"/>
    </row>
    <row r="82" spans="1:3" s="16" customFormat="1" x14ac:dyDescent="0.2">
      <c r="A82"/>
      <c r="B82"/>
      <c r="C82"/>
    </row>
    <row r="83" spans="1:3" s="16" customFormat="1" x14ac:dyDescent="0.2">
      <c r="A83"/>
      <c r="B83"/>
      <c r="C83"/>
    </row>
    <row r="84" spans="1:3" s="16" customFormat="1" x14ac:dyDescent="0.2">
      <c r="A84"/>
      <c r="B84"/>
      <c r="C84"/>
    </row>
    <row r="85" spans="1:3" s="16" customFormat="1" x14ac:dyDescent="0.2">
      <c r="A85"/>
      <c r="B85"/>
      <c r="C85"/>
    </row>
    <row r="86" spans="1:3" s="16" customFormat="1" x14ac:dyDescent="0.2">
      <c r="A86"/>
      <c r="B86"/>
      <c r="C86"/>
    </row>
    <row r="87" spans="1:3" s="16" customFormat="1" x14ac:dyDescent="0.2">
      <c r="A87"/>
      <c r="B87"/>
      <c r="C87"/>
    </row>
    <row r="88" spans="1:3" s="16" customFormat="1" x14ac:dyDescent="0.2">
      <c r="A88"/>
      <c r="B88"/>
      <c r="C88"/>
    </row>
    <row r="89" spans="1:3" s="16" customFormat="1" x14ac:dyDescent="0.2">
      <c r="A89"/>
      <c r="B89"/>
      <c r="C89"/>
    </row>
    <row r="90" spans="1:3" s="16" customFormat="1" x14ac:dyDescent="0.2">
      <c r="A90"/>
      <c r="B90"/>
      <c r="C90"/>
    </row>
    <row r="91" spans="1:3" s="16" customFormat="1" x14ac:dyDescent="0.2">
      <c r="A91"/>
      <c r="B91"/>
      <c r="C91"/>
    </row>
    <row r="92" spans="1:3" s="16" customFormat="1" x14ac:dyDescent="0.2">
      <c r="A92"/>
      <c r="B92"/>
      <c r="C92"/>
    </row>
    <row r="93" spans="1:3" s="16" customFormat="1" x14ac:dyDescent="0.2">
      <c r="A93"/>
      <c r="B93"/>
      <c r="C93"/>
    </row>
    <row r="94" spans="1:3" s="16" customFormat="1" x14ac:dyDescent="0.2">
      <c r="A94"/>
      <c r="B94"/>
      <c r="C94"/>
    </row>
    <row r="95" spans="1:3" s="16" customFormat="1" x14ac:dyDescent="0.2">
      <c r="A95"/>
      <c r="B95"/>
      <c r="C95"/>
    </row>
    <row r="96" spans="1:3" s="16" customFormat="1" x14ac:dyDescent="0.2">
      <c r="A96"/>
      <c r="B96"/>
      <c r="C96"/>
    </row>
    <row r="97" spans="1:3" s="16" customFormat="1" x14ac:dyDescent="0.2">
      <c r="A97"/>
      <c r="B97"/>
      <c r="C97"/>
    </row>
  </sheetData>
  <sheetProtection algorithmName="SHA-512" hashValue="vYgTldAXEmSKYb1bSE8nI+aUpawDbUoVKqOc+iFn7ywYDVckOWveqUVRt+p6KK64x/WDwgIAJAqCnkyFNaJNIQ==" saltValue="pdMbhC8fLv5iiWYBNTHZqw==" spinCount="100000" sheet="1" objects="1" scenarios="1"/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609A7-1940-476E-9192-28C42BB1A6A0}">
  <sheetPr codeName="wks03">
    <pageSetUpPr fitToPage="1"/>
  </sheetPr>
  <dimension ref="A1:M597"/>
  <sheetViews>
    <sheetView showGridLines="0" tabSelected="1" workbookViewId="0">
      <pane xSplit="1" ySplit="1" topLeftCell="B338" activePane="bottomRight" state="frozen"/>
      <selection pane="topRight"/>
      <selection pane="bottomLeft"/>
      <selection pane="bottomRight" activeCell="I1" sqref="I1:I1048576"/>
    </sheetView>
  </sheetViews>
  <sheetFormatPr baseColWidth="10" defaultColWidth="11.5703125" defaultRowHeight="12.75" x14ac:dyDescent="0.2"/>
  <cols>
    <col min="1" max="1" width="9.85546875" style="16" hidden="1" customWidth="1"/>
    <col min="2" max="2" width="15.5703125" style="16" hidden="1" customWidth="1"/>
    <col min="3" max="3" width="7.5703125" style="19" hidden="1" customWidth="1"/>
    <col min="4" max="4" width="10.5703125" style="18" bestFit="1" customWidth="1"/>
    <col min="5" max="5" width="8.140625" style="40" bestFit="1" customWidth="1"/>
    <col min="6" max="6" width="19" style="177" bestFit="1" customWidth="1"/>
    <col min="7" max="7" width="5.140625" style="113" bestFit="1" customWidth="1"/>
    <col min="8" max="8" width="7.5703125" style="18" bestFit="1" customWidth="1"/>
    <col min="9" max="9" width="7.140625" style="180" bestFit="1" customWidth="1"/>
    <col min="10" max="10" width="26.5703125" style="16" bestFit="1" customWidth="1"/>
    <col min="11" max="11" width="24.42578125" style="16" bestFit="1" customWidth="1"/>
    <col min="12" max="12" width="9.7109375" style="16" bestFit="1" customWidth="1"/>
    <col min="13" max="13" width="3.85546875" bestFit="1" customWidth="1"/>
    <col min="14" max="16384" width="11.5703125" style="16"/>
  </cols>
  <sheetData>
    <row r="1" spans="1:13" customFormat="1" ht="20.45" customHeight="1" x14ac:dyDescent="0.2">
      <c r="A1" s="99" t="s">
        <v>14</v>
      </c>
      <c r="B1" s="100" t="s">
        <v>35</v>
      </c>
      <c r="C1" s="101" t="s">
        <v>29</v>
      </c>
      <c r="D1" s="102" t="s">
        <v>15</v>
      </c>
      <c r="E1" s="103" t="s">
        <v>16</v>
      </c>
      <c r="F1" s="172" t="s">
        <v>30</v>
      </c>
      <c r="G1" s="109" t="s">
        <v>41</v>
      </c>
      <c r="H1" s="108" t="s">
        <v>42</v>
      </c>
      <c r="I1" s="178" t="s">
        <v>43</v>
      </c>
      <c r="J1" s="102" t="s">
        <v>17</v>
      </c>
      <c r="K1" s="104" t="s">
        <v>18</v>
      </c>
      <c r="L1" s="102" t="s">
        <v>19</v>
      </c>
      <c r="M1">
        <f>COUNTA(L:L)</f>
        <v>367</v>
      </c>
    </row>
    <row r="2" spans="1:13" x14ac:dyDescent="0.2">
      <c r="A2" s="96" t="s">
        <v>20</v>
      </c>
      <c r="B2" s="28" t="s">
        <v>73</v>
      </c>
      <c r="C2" s="29">
        <f t="shared" ref="C2:C63" si="0">IF(E2&lt;&gt;"",MONTH(E2),"")</f>
        <v>1</v>
      </c>
      <c r="D2" s="14">
        <v>60</v>
      </c>
      <c r="E2" s="72">
        <f>DATE(ANNEECOMPTA,1,1)</f>
        <v>45292</v>
      </c>
      <c r="F2" s="173"/>
      <c r="G2" s="110"/>
      <c r="H2" s="36"/>
      <c r="I2" s="179"/>
      <c r="J2" s="10" t="s">
        <v>21</v>
      </c>
      <c r="K2" s="11" t="s">
        <v>22</v>
      </c>
      <c r="L2" s="97" t="s">
        <v>10</v>
      </c>
    </row>
    <row r="3" spans="1:13" x14ac:dyDescent="0.2">
      <c r="A3" s="96" t="s">
        <v>20</v>
      </c>
      <c r="B3" s="28" t="s">
        <v>73</v>
      </c>
      <c r="C3" s="29">
        <f t="shared" si="0"/>
        <v>1</v>
      </c>
      <c r="D3" s="17">
        <v>11358.04</v>
      </c>
      <c r="E3" s="72">
        <f>DATE(ANNEECOMPTA,1,1)</f>
        <v>45292</v>
      </c>
      <c r="F3" s="173"/>
      <c r="G3" s="111">
        <v>0</v>
      </c>
      <c r="H3" s="36"/>
      <c r="I3" s="179"/>
      <c r="J3" s="10" t="s">
        <v>21</v>
      </c>
      <c r="K3" s="11" t="s">
        <v>22</v>
      </c>
      <c r="L3" s="97" t="s">
        <v>11</v>
      </c>
    </row>
    <row r="4" spans="1:13" x14ac:dyDescent="0.2">
      <c r="A4" s="96" t="s">
        <v>20</v>
      </c>
      <c r="B4" s="28" t="s">
        <v>73</v>
      </c>
      <c r="C4" s="29">
        <f t="shared" si="0"/>
        <v>1</v>
      </c>
      <c r="D4" s="14">
        <v>20857.75</v>
      </c>
      <c r="E4" s="72">
        <f>DATE(ANNEECOMPTA,1,1)</f>
        <v>45292</v>
      </c>
      <c r="F4" s="173"/>
      <c r="G4" s="112"/>
      <c r="H4" s="36"/>
      <c r="I4" s="179"/>
      <c r="J4" s="10" t="s">
        <v>21</v>
      </c>
      <c r="K4" s="11" t="s">
        <v>22</v>
      </c>
      <c r="L4" s="97" t="s">
        <v>12</v>
      </c>
      <c r="M4" s="15"/>
    </row>
    <row r="5" spans="1:13" x14ac:dyDescent="0.2">
      <c r="A5" s="96" t="str">
        <f t="shared" ref="A5:A66" si="1">IF(D5&lt;&gt;"",IF(D5&lt;0,"dépenses",IF(D5&gt;0,"recettes","--")),"")</f>
        <v>recettes</v>
      </c>
      <c r="B5" s="28" t="str">
        <f t="shared" ref="B5:B35" si="2">IF(L5="Banque",IF(G5&lt;&gt;"","Comptabilisé","Non Comptabilisé"),"")</f>
        <v/>
      </c>
      <c r="C5" s="29">
        <f t="shared" si="0"/>
        <v>1</v>
      </c>
      <c r="D5" s="18">
        <v>51</v>
      </c>
      <c r="E5" s="40">
        <v>45294</v>
      </c>
      <c r="F5" s="173"/>
      <c r="G5" s="113" t="s">
        <v>198</v>
      </c>
      <c r="H5" s="36"/>
      <c r="I5" s="179">
        <v>1</v>
      </c>
      <c r="J5" s="16" t="s">
        <v>158</v>
      </c>
      <c r="K5" s="13" t="s">
        <v>123</v>
      </c>
      <c r="L5" s="98" t="s">
        <v>10</v>
      </c>
    </row>
    <row r="6" spans="1:13" x14ac:dyDescent="0.2">
      <c r="A6" s="96" t="str">
        <f t="shared" si="1"/>
        <v>recettes</v>
      </c>
      <c r="B6" s="28" t="str">
        <f t="shared" si="2"/>
        <v/>
      </c>
      <c r="C6" s="29">
        <f t="shared" si="0"/>
        <v>1</v>
      </c>
      <c r="D6" s="18">
        <v>51</v>
      </c>
      <c r="E6" s="40">
        <v>45294</v>
      </c>
      <c r="F6" s="173"/>
      <c r="G6" s="113" t="s">
        <v>198</v>
      </c>
      <c r="H6" s="36"/>
      <c r="I6" s="179">
        <v>2</v>
      </c>
      <c r="J6" s="16" t="s">
        <v>126</v>
      </c>
      <c r="K6" s="13" t="s">
        <v>126</v>
      </c>
      <c r="L6" s="98" t="s">
        <v>10</v>
      </c>
    </row>
    <row r="7" spans="1:13" x14ac:dyDescent="0.2">
      <c r="A7" s="96" t="str">
        <f t="shared" si="1"/>
        <v>recettes</v>
      </c>
      <c r="B7" s="28" t="str">
        <f t="shared" si="2"/>
        <v/>
      </c>
      <c r="C7" s="29">
        <f t="shared" si="0"/>
        <v>1</v>
      </c>
      <c r="D7" s="18">
        <v>68.5</v>
      </c>
      <c r="E7" s="40">
        <v>45296</v>
      </c>
      <c r="F7" s="173"/>
      <c r="G7" s="113" t="s">
        <v>198</v>
      </c>
      <c r="H7" s="36"/>
      <c r="I7" s="179">
        <v>3</v>
      </c>
      <c r="J7" s="16" t="s">
        <v>126</v>
      </c>
      <c r="K7" s="13" t="s">
        <v>126</v>
      </c>
      <c r="L7" s="98" t="s">
        <v>10</v>
      </c>
    </row>
    <row r="8" spans="1:13" x14ac:dyDescent="0.2">
      <c r="A8" s="96" t="str">
        <f t="shared" si="1"/>
        <v>recettes</v>
      </c>
      <c r="B8" s="28" t="str">
        <f t="shared" si="2"/>
        <v>Comptabilisé</v>
      </c>
      <c r="C8" s="29">
        <f t="shared" si="0"/>
        <v>1</v>
      </c>
      <c r="D8" s="20">
        <v>70</v>
      </c>
      <c r="E8" s="40">
        <v>45297</v>
      </c>
      <c r="F8" s="173"/>
      <c r="G8" s="156" t="s">
        <v>198</v>
      </c>
      <c r="H8" s="36"/>
      <c r="I8" s="180">
        <v>4</v>
      </c>
      <c r="J8" s="16" t="s">
        <v>268</v>
      </c>
      <c r="K8" s="13" t="s">
        <v>128</v>
      </c>
      <c r="L8" s="98" t="s">
        <v>11</v>
      </c>
    </row>
    <row r="9" spans="1:13" x14ac:dyDescent="0.2">
      <c r="A9" s="96" t="str">
        <f t="shared" si="1"/>
        <v>recettes</v>
      </c>
      <c r="B9" s="28" t="str">
        <f t="shared" si="2"/>
        <v/>
      </c>
      <c r="C9" s="29">
        <f t="shared" si="0"/>
        <v>1</v>
      </c>
      <c r="D9" s="18">
        <v>105</v>
      </c>
      <c r="E9" s="40">
        <v>45301</v>
      </c>
      <c r="F9" s="173"/>
      <c r="G9" s="113" t="s">
        <v>198</v>
      </c>
      <c r="H9" s="36"/>
      <c r="I9" s="179">
        <v>5</v>
      </c>
      <c r="J9" s="16" t="s">
        <v>158</v>
      </c>
      <c r="K9" s="13" t="s">
        <v>123</v>
      </c>
      <c r="L9" s="98" t="s">
        <v>10</v>
      </c>
    </row>
    <row r="10" spans="1:13" x14ac:dyDescent="0.2">
      <c r="A10" s="96" t="str">
        <f t="shared" si="1"/>
        <v>recettes</v>
      </c>
      <c r="B10" s="28" t="str">
        <f t="shared" si="2"/>
        <v/>
      </c>
      <c r="C10" s="29">
        <f t="shared" si="0"/>
        <v>1</v>
      </c>
      <c r="D10" s="18">
        <v>53</v>
      </c>
      <c r="E10" s="40">
        <v>45301</v>
      </c>
      <c r="F10" s="173"/>
      <c r="G10" s="113" t="s">
        <v>198</v>
      </c>
      <c r="H10" s="36"/>
      <c r="I10" s="179">
        <v>6</v>
      </c>
      <c r="J10" s="16" t="s">
        <v>126</v>
      </c>
      <c r="K10" s="13" t="s">
        <v>126</v>
      </c>
      <c r="L10" s="98" t="s">
        <v>10</v>
      </c>
    </row>
    <row r="11" spans="1:13" x14ac:dyDescent="0.2">
      <c r="A11" s="96" t="str">
        <f t="shared" si="1"/>
        <v>recettes</v>
      </c>
      <c r="B11" s="28" t="str">
        <f t="shared" si="2"/>
        <v/>
      </c>
      <c r="C11" s="29">
        <f t="shared" si="0"/>
        <v>1</v>
      </c>
      <c r="D11" s="18">
        <v>52</v>
      </c>
      <c r="E11" s="40">
        <v>45303</v>
      </c>
      <c r="F11" s="173"/>
      <c r="G11" s="113" t="s">
        <v>198</v>
      </c>
      <c r="H11" s="36"/>
      <c r="I11" s="179">
        <v>8</v>
      </c>
      <c r="J11" s="16" t="s">
        <v>126</v>
      </c>
      <c r="K11" s="13" t="s">
        <v>126</v>
      </c>
      <c r="L11" s="98" t="s">
        <v>10</v>
      </c>
    </row>
    <row r="12" spans="1:13" x14ac:dyDescent="0.2">
      <c r="A12" s="96" t="str">
        <f t="shared" si="1"/>
        <v>recettes</v>
      </c>
      <c r="B12" s="28" t="str">
        <f t="shared" si="2"/>
        <v/>
      </c>
      <c r="C12" s="29">
        <f t="shared" si="0"/>
        <v>1</v>
      </c>
      <c r="D12" s="18">
        <v>75.5</v>
      </c>
      <c r="E12" s="40">
        <v>45308</v>
      </c>
      <c r="F12" s="173"/>
      <c r="G12" s="113" t="s">
        <v>198</v>
      </c>
      <c r="H12" s="36"/>
      <c r="I12" s="179">
        <v>9</v>
      </c>
      <c r="J12" s="16" t="s">
        <v>158</v>
      </c>
      <c r="K12" s="13" t="s">
        <v>123</v>
      </c>
      <c r="L12" s="98" t="s">
        <v>10</v>
      </c>
    </row>
    <row r="13" spans="1:13" x14ac:dyDescent="0.2">
      <c r="A13" s="96" t="str">
        <f t="shared" si="1"/>
        <v>recettes</v>
      </c>
      <c r="B13" s="28" t="str">
        <f t="shared" si="2"/>
        <v/>
      </c>
      <c r="C13" s="29">
        <f t="shared" si="0"/>
        <v>1</v>
      </c>
      <c r="D13" s="18">
        <v>50.5</v>
      </c>
      <c r="E13" s="40">
        <v>45308</v>
      </c>
      <c r="F13" s="173"/>
      <c r="G13" s="113" t="s">
        <v>198</v>
      </c>
      <c r="H13" s="36"/>
      <c r="I13" s="179">
        <v>10</v>
      </c>
      <c r="J13" s="16" t="s">
        <v>126</v>
      </c>
      <c r="K13" s="13" t="s">
        <v>126</v>
      </c>
      <c r="L13" s="98" t="s">
        <v>10</v>
      </c>
    </row>
    <row r="14" spans="1:13" x14ac:dyDescent="0.2">
      <c r="A14" s="96" t="str">
        <f t="shared" si="1"/>
        <v>dépenses</v>
      </c>
      <c r="B14" s="28" t="str">
        <f t="shared" si="2"/>
        <v>Comptabilisé</v>
      </c>
      <c r="C14" s="29">
        <f t="shared" si="0"/>
        <v>1</v>
      </c>
      <c r="D14" s="18">
        <v>-100</v>
      </c>
      <c r="E14" s="40">
        <v>45309</v>
      </c>
      <c r="F14" s="173">
        <v>2464174</v>
      </c>
      <c r="G14" s="113" t="s">
        <v>198</v>
      </c>
      <c r="H14" s="36" t="s">
        <v>183</v>
      </c>
      <c r="I14" s="179">
        <v>11</v>
      </c>
      <c r="J14" s="158" t="s">
        <v>321</v>
      </c>
      <c r="K14" s="13" t="s">
        <v>120</v>
      </c>
      <c r="L14" s="98" t="s">
        <v>11</v>
      </c>
    </row>
    <row r="15" spans="1:13" x14ac:dyDescent="0.2">
      <c r="A15" s="96" t="str">
        <f t="shared" si="1"/>
        <v>dépenses</v>
      </c>
      <c r="B15" s="28" t="str">
        <f t="shared" si="2"/>
        <v>Comptabilisé</v>
      </c>
      <c r="C15" s="29">
        <f t="shared" si="0"/>
        <v>1</v>
      </c>
      <c r="D15" s="18">
        <v>-100</v>
      </c>
      <c r="E15" s="40">
        <v>45309</v>
      </c>
      <c r="F15" s="173">
        <v>2164172</v>
      </c>
      <c r="G15" s="113" t="s">
        <v>198</v>
      </c>
      <c r="H15" s="36" t="s">
        <v>184</v>
      </c>
      <c r="I15" s="179">
        <v>12</v>
      </c>
      <c r="J15" s="158" t="s">
        <v>322</v>
      </c>
      <c r="K15" s="13" t="s">
        <v>118</v>
      </c>
      <c r="L15" s="98" t="s">
        <v>11</v>
      </c>
    </row>
    <row r="16" spans="1:13" x14ac:dyDescent="0.2">
      <c r="A16" s="96" t="str">
        <f t="shared" si="1"/>
        <v>dépenses</v>
      </c>
      <c r="B16" s="28" t="str">
        <f t="shared" si="2"/>
        <v>Comptabilisé</v>
      </c>
      <c r="C16" s="29">
        <f t="shared" si="0"/>
        <v>1</v>
      </c>
      <c r="D16" s="18">
        <v>-150</v>
      </c>
      <c r="E16" s="40">
        <v>45309</v>
      </c>
      <c r="F16" s="173">
        <v>2556160</v>
      </c>
      <c r="G16" s="113" t="s">
        <v>198</v>
      </c>
      <c r="H16" s="36" t="s">
        <v>182</v>
      </c>
      <c r="I16" s="179">
        <v>13</v>
      </c>
      <c r="J16" s="158" t="s">
        <v>323</v>
      </c>
      <c r="K16" s="13" t="s">
        <v>120</v>
      </c>
      <c r="L16" s="98" t="s">
        <v>11</v>
      </c>
    </row>
    <row r="17" spans="1:12" x14ac:dyDescent="0.2">
      <c r="A17" s="96" t="str">
        <f t="shared" si="1"/>
        <v>dépenses</v>
      </c>
      <c r="B17" s="28" t="str">
        <f t="shared" si="2"/>
        <v>Comptabilisé</v>
      </c>
      <c r="C17" s="29">
        <f t="shared" si="0"/>
        <v>1</v>
      </c>
      <c r="D17" s="18">
        <v>-746.23</v>
      </c>
      <c r="E17" s="40">
        <v>45309</v>
      </c>
      <c r="F17" s="173">
        <v>2556161</v>
      </c>
      <c r="G17" s="113" t="s">
        <v>198</v>
      </c>
      <c r="H17" s="36" t="s">
        <v>185</v>
      </c>
      <c r="I17" s="179">
        <v>14</v>
      </c>
      <c r="J17" s="73" t="s">
        <v>133</v>
      </c>
      <c r="K17" s="13" t="s">
        <v>115</v>
      </c>
      <c r="L17" s="98" t="s">
        <v>11</v>
      </c>
    </row>
    <row r="18" spans="1:12" x14ac:dyDescent="0.2">
      <c r="A18" s="96" t="str">
        <f t="shared" si="1"/>
        <v>recettes</v>
      </c>
      <c r="B18" s="28" t="str">
        <f t="shared" si="2"/>
        <v/>
      </c>
      <c r="C18" s="29">
        <f t="shared" si="0"/>
        <v>1</v>
      </c>
      <c r="D18" s="18">
        <v>100.5</v>
      </c>
      <c r="E18" s="40">
        <v>45310</v>
      </c>
      <c r="F18" s="173"/>
      <c r="G18" s="113" t="s">
        <v>198</v>
      </c>
      <c r="H18" s="36"/>
      <c r="I18" s="179">
        <v>15</v>
      </c>
      <c r="J18" s="16" t="s">
        <v>126</v>
      </c>
      <c r="K18" s="13" t="s">
        <v>126</v>
      </c>
      <c r="L18" s="98" t="s">
        <v>10</v>
      </c>
    </row>
    <row r="19" spans="1:12" x14ac:dyDescent="0.2">
      <c r="A19" s="96" t="str">
        <f t="shared" si="1"/>
        <v>dépenses</v>
      </c>
      <c r="B19" s="28" t="str">
        <f t="shared" si="2"/>
        <v>Comptabilisé</v>
      </c>
      <c r="C19" s="29">
        <f t="shared" si="0"/>
        <v>1</v>
      </c>
      <c r="D19" s="20">
        <v>-8000</v>
      </c>
      <c r="E19" s="40">
        <v>45312</v>
      </c>
      <c r="F19" s="173"/>
      <c r="G19" s="113" t="s">
        <v>198</v>
      </c>
      <c r="H19" s="36"/>
      <c r="I19" s="180">
        <v>16</v>
      </c>
      <c r="J19" s="16" t="s">
        <v>238</v>
      </c>
      <c r="K19" s="13" t="s">
        <v>238</v>
      </c>
      <c r="L19" s="98" t="s">
        <v>11</v>
      </c>
    </row>
    <row r="20" spans="1:12" x14ac:dyDescent="0.2">
      <c r="A20" s="96" t="str">
        <f t="shared" si="1"/>
        <v>recettes</v>
      </c>
      <c r="B20" s="28" t="str">
        <f t="shared" si="2"/>
        <v/>
      </c>
      <c r="C20" s="29">
        <f t="shared" si="0"/>
        <v>1</v>
      </c>
      <c r="D20" s="20">
        <v>8000</v>
      </c>
      <c r="E20" s="40">
        <v>45312</v>
      </c>
      <c r="F20" s="173"/>
      <c r="G20" s="113" t="s">
        <v>198</v>
      </c>
      <c r="H20" s="36"/>
      <c r="I20" s="180">
        <v>17</v>
      </c>
      <c r="J20" s="16" t="s">
        <v>238</v>
      </c>
      <c r="K20" s="13" t="s">
        <v>238</v>
      </c>
      <c r="L20" s="98" t="s">
        <v>12</v>
      </c>
    </row>
    <row r="21" spans="1:12" x14ac:dyDescent="0.2">
      <c r="A21" s="96" t="str">
        <f t="shared" si="1"/>
        <v>dépenses</v>
      </c>
      <c r="B21" s="28" t="str">
        <f t="shared" si="2"/>
        <v>Comptabilisé</v>
      </c>
      <c r="C21" s="29">
        <f t="shared" si="0"/>
        <v>1</v>
      </c>
      <c r="D21" s="20">
        <v>-5.99</v>
      </c>
      <c r="E21" s="40">
        <v>45313</v>
      </c>
      <c r="F21" s="173"/>
      <c r="G21" s="113" t="s">
        <v>198</v>
      </c>
      <c r="H21" s="36"/>
      <c r="I21" s="180">
        <v>18</v>
      </c>
      <c r="J21" s="16" t="s">
        <v>191</v>
      </c>
      <c r="K21" s="13" t="s">
        <v>114</v>
      </c>
      <c r="L21" s="98" t="s">
        <v>11</v>
      </c>
    </row>
    <row r="22" spans="1:12" x14ac:dyDescent="0.2">
      <c r="A22" s="96" t="str">
        <f t="shared" si="1"/>
        <v>recettes</v>
      </c>
      <c r="B22" s="28" t="str">
        <f t="shared" si="2"/>
        <v/>
      </c>
      <c r="C22" s="29">
        <f t="shared" si="0"/>
        <v>1</v>
      </c>
      <c r="D22" s="18">
        <v>91.5</v>
      </c>
      <c r="E22" s="40">
        <v>45315</v>
      </c>
      <c r="F22" s="173"/>
      <c r="G22" s="113" t="s">
        <v>198</v>
      </c>
      <c r="H22" s="36"/>
      <c r="I22" s="179">
        <v>19</v>
      </c>
      <c r="J22" s="16" t="s">
        <v>158</v>
      </c>
      <c r="K22" s="13" t="s">
        <v>123</v>
      </c>
      <c r="L22" s="98" t="s">
        <v>10</v>
      </c>
    </row>
    <row r="23" spans="1:12" x14ac:dyDescent="0.2">
      <c r="A23" s="96" t="str">
        <f t="shared" si="1"/>
        <v>recettes</v>
      </c>
      <c r="B23" s="28" t="str">
        <f t="shared" si="2"/>
        <v/>
      </c>
      <c r="C23" s="29">
        <f t="shared" si="0"/>
        <v>1</v>
      </c>
      <c r="D23" s="18">
        <v>131.5</v>
      </c>
      <c r="E23" s="40">
        <v>45315</v>
      </c>
      <c r="F23" s="173"/>
      <c r="G23" s="113" t="s">
        <v>198</v>
      </c>
      <c r="H23" s="36"/>
      <c r="I23" s="179">
        <v>20</v>
      </c>
      <c r="J23" s="16" t="s">
        <v>126</v>
      </c>
      <c r="K23" s="13" t="s">
        <v>126</v>
      </c>
      <c r="L23" s="98" t="s">
        <v>10</v>
      </c>
    </row>
    <row r="24" spans="1:12" x14ac:dyDescent="0.2">
      <c r="A24" s="96" t="str">
        <f t="shared" si="1"/>
        <v>dépenses</v>
      </c>
      <c r="B24" s="28" t="str">
        <f t="shared" si="2"/>
        <v>Comptabilisé</v>
      </c>
      <c r="C24" s="29">
        <f t="shared" si="0"/>
        <v>1</v>
      </c>
      <c r="D24" s="18">
        <v>-100</v>
      </c>
      <c r="E24" s="40">
        <v>45321</v>
      </c>
      <c r="F24" s="173">
        <v>2164175</v>
      </c>
      <c r="G24" s="113" t="s">
        <v>198</v>
      </c>
      <c r="H24" s="36" t="s">
        <v>186</v>
      </c>
      <c r="I24" s="179">
        <v>21</v>
      </c>
      <c r="J24" s="158" t="s">
        <v>320</v>
      </c>
      <c r="K24" s="13" t="s">
        <v>118</v>
      </c>
      <c r="L24" s="98" t="s">
        <v>11</v>
      </c>
    </row>
    <row r="25" spans="1:12" x14ac:dyDescent="0.2">
      <c r="A25" s="96" t="str">
        <f t="shared" si="1"/>
        <v>dépenses</v>
      </c>
      <c r="B25" s="28" t="str">
        <f t="shared" si="2"/>
        <v/>
      </c>
      <c r="C25" s="29">
        <f t="shared" si="0"/>
        <v>1</v>
      </c>
      <c r="D25" s="18">
        <v>-930</v>
      </c>
      <c r="E25" s="40">
        <v>45322</v>
      </c>
      <c r="F25" s="173"/>
      <c r="G25" s="113" t="s">
        <v>198</v>
      </c>
      <c r="H25" s="36"/>
      <c r="I25" s="179">
        <v>22</v>
      </c>
      <c r="J25" s="73" t="s">
        <v>163</v>
      </c>
      <c r="K25" s="13" t="s">
        <v>161</v>
      </c>
      <c r="L25" s="98" t="s">
        <v>10</v>
      </c>
    </row>
    <row r="26" spans="1:12" x14ac:dyDescent="0.2">
      <c r="A26" s="96" t="str">
        <f t="shared" si="1"/>
        <v>recettes</v>
      </c>
      <c r="B26" s="28" t="str">
        <f t="shared" si="2"/>
        <v>Comptabilisé</v>
      </c>
      <c r="C26" s="29">
        <f t="shared" si="0"/>
        <v>1</v>
      </c>
      <c r="D26" s="20">
        <v>930</v>
      </c>
      <c r="E26" s="40">
        <v>45322</v>
      </c>
      <c r="F26" s="173"/>
      <c r="G26" s="113" t="s">
        <v>198</v>
      </c>
      <c r="H26" s="36"/>
      <c r="I26" s="180">
        <v>23</v>
      </c>
      <c r="J26" s="73" t="s">
        <v>163</v>
      </c>
      <c r="K26" s="13" t="s">
        <v>161</v>
      </c>
      <c r="L26" s="98" t="s">
        <v>11</v>
      </c>
    </row>
    <row r="27" spans="1:12" x14ac:dyDescent="0.2">
      <c r="A27" s="96" t="str">
        <f t="shared" si="1"/>
        <v>dépenses</v>
      </c>
      <c r="B27" s="28" t="str">
        <f t="shared" si="2"/>
        <v/>
      </c>
      <c r="C27" s="29">
        <f t="shared" si="0"/>
        <v>1</v>
      </c>
      <c r="D27" s="18">
        <v>-106.8</v>
      </c>
      <c r="E27" s="40">
        <v>45322</v>
      </c>
      <c r="F27" s="173"/>
      <c r="G27" s="113" t="s">
        <v>198</v>
      </c>
      <c r="H27" s="36"/>
      <c r="I27" s="179">
        <v>24</v>
      </c>
      <c r="J27" s="73" t="s">
        <v>164</v>
      </c>
      <c r="K27" s="13" t="s">
        <v>160</v>
      </c>
      <c r="L27" s="98" t="s">
        <v>10</v>
      </c>
    </row>
    <row r="28" spans="1:12" x14ac:dyDescent="0.2">
      <c r="A28" s="96" t="str">
        <f t="shared" si="1"/>
        <v>recettes</v>
      </c>
      <c r="B28" s="28" t="str">
        <f t="shared" si="2"/>
        <v>Comptabilisé</v>
      </c>
      <c r="C28" s="29">
        <f t="shared" si="0"/>
        <v>1</v>
      </c>
      <c r="D28" s="20">
        <v>106.8</v>
      </c>
      <c r="E28" s="40">
        <v>45322</v>
      </c>
      <c r="F28" s="173"/>
      <c r="G28" s="113" t="s">
        <v>198</v>
      </c>
      <c r="H28" s="36"/>
      <c r="I28" s="179">
        <v>25</v>
      </c>
      <c r="J28" s="73" t="s">
        <v>164</v>
      </c>
      <c r="K28" s="13" t="s">
        <v>160</v>
      </c>
      <c r="L28" s="98" t="s">
        <v>11</v>
      </c>
    </row>
    <row r="29" spans="1:12" x14ac:dyDescent="0.2">
      <c r="A29" s="96" t="str">
        <f t="shared" si="1"/>
        <v>recettes</v>
      </c>
      <c r="B29" s="28" t="str">
        <f t="shared" si="2"/>
        <v/>
      </c>
      <c r="C29" s="29">
        <f t="shared" si="0"/>
        <v>1</v>
      </c>
      <c r="D29" s="18">
        <v>72.5</v>
      </c>
      <c r="E29" s="40">
        <v>45322</v>
      </c>
      <c r="F29" s="173"/>
      <c r="G29" s="113" t="s">
        <v>198</v>
      </c>
      <c r="H29" s="36"/>
      <c r="I29" s="179">
        <v>26</v>
      </c>
      <c r="J29" s="16" t="s">
        <v>158</v>
      </c>
      <c r="K29" s="13" t="s">
        <v>123</v>
      </c>
      <c r="L29" s="98" t="s">
        <v>10</v>
      </c>
    </row>
    <row r="30" spans="1:12" x14ac:dyDescent="0.2">
      <c r="A30" s="96" t="str">
        <f t="shared" si="1"/>
        <v>recettes</v>
      </c>
      <c r="B30" s="28" t="str">
        <f t="shared" si="2"/>
        <v/>
      </c>
      <c r="C30" s="29">
        <f t="shared" si="0"/>
        <v>1</v>
      </c>
      <c r="D30" s="18">
        <v>134.5</v>
      </c>
      <c r="E30" s="40">
        <v>45322</v>
      </c>
      <c r="F30" s="173"/>
      <c r="G30" s="113" t="s">
        <v>198</v>
      </c>
      <c r="H30" s="36"/>
      <c r="I30" s="179">
        <v>27</v>
      </c>
      <c r="J30" s="16" t="s">
        <v>126</v>
      </c>
      <c r="K30" s="13" t="s">
        <v>126</v>
      </c>
      <c r="L30" s="98" t="s">
        <v>10</v>
      </c>
    </row>
    <row r="31" spans="1:12" x14ac:dyDescent="0.2">
      <c r="A31" s="96" t="str">
        <f t="shared" si="1"/>
        <v>recettes</v>
      </c>
      <c r="B31" s="28" t="str">
        <f t="shared" si="2"/>
        <v>Comptabilisé</v>
      </c>
      <c r="C31" s="29">
        <f t="shared" si="0"/>
        <v>1</v>
      </c>
      <c r="D31" s="20">
        <v>22</v>
      </c>
      <c r="E31" s="40">
        <v>45322</v>
      </c>
      <c r="F31" s="173"/>
      <c r="G31" s="113" t="s">
        <v>198</v>
      </c>
      <c r="H31" s="36"/>
      <c r="I31" s="180">
        <v>28</v>
      </c>
      <c r="J31" s="16" t="s">
        <v>134</v>
      </c>
      <c r="K31" s="13" t="s">
        <v>126</v>
      </c>
      <c r="L31" s="98" t="s">
        <v>11</v>
      </c>
    </row>
    <row r="32" spans="1:12" x14ac:dyDescent="0.2">
      <c r="A32" s="96" t="str">
        <f t="shared" si="1"/>
        <v>recettes</v>
      </c>
      <c r="B32" s="28" t="str">
        <f t="shared" si="2"/>
        <v>Comptabilisé</v>
      </c>
      <c r="C32" s="29">
        <f t="shared" si="0"/>
        <v>1</v>
      </c>
      <c r="D32" s="20">
        <v>9</v>
      </c>
      <c r="E32" s="40">
        <v>45322</v>
      </c>
      <c r="F32" s="173"/>
      <c r="G32" s="113" t="s">
        <v>198</v>
      </c>
      <c r="H32" s="36"/>
      <c r="I32" s="180">
        <v>29</v>
      </c>
      <c r="J32" s="16" t="s">
        <v>134</v>
      </c>
      <c r="K32" s="13" t="s">
        <v>126</v>
      </c>
      <c r="L32" s="98" t="s">
        <v>11</v>
      </c>
    </row>
    <row r="33" spans="1:12" x14ac:dyDescent="0.2">
      <c r="A33" s="96" t="str">
        <f t="shared" si="1"/>
        <v>dépenses</v>
      </c>
      <c r="B33" s="28" t="str">
        <f t="shared" si="2"/>
        <v>Comptabilisé</v>
      </c>
      <c r="C33" s="29">
        <f t="shared" si="0"/>
        <v>2</v>
      </c>
      <c r="D33" s="20">
        <v>-4.33</v>
      </c>
      <c r="E33" s="40">
        <v>45323</v>
      </c>
      <c r="F33" s="173"/>
      <c r="G33" s="113" t="s">
        <v>198</v>
      </c>
      <c r="H33" s="36"/>
      <c r="I33" s="180">
        <v>30</v>
      </c>
      <c r="J33" s="16" t="s">
        <v>187</v>
      </c>
      <c r="K33" s="13" t="s">
        <v>113</v>
      </c>
      <c r="L33" s="98" t="s">
        <v>11</v>
      </c>
    </row>
    <row r="34" spans="1:12" x14ac:dyDescent="0.2">
      <c r="A34" s="96" t="str">
        <f t="shared" si="1"/>
        <v>recettes</v>
      </c>
      <c r="B34" s="28" t="str">
        <f t="shared" si="2"/>
        <v/>
      </c>
      <c r="C34" s="29">
        <f t="shared" si="0"/>
        <v>2</v>
      </c>
      <c r="D34" s="18">
        <v>82.5</v>
      </c>
      <c r="E34" s="40">
        <v>45324</v>
      </c>
      <c r="F34" s="173"/>
      <c r="G34" s="113" t="s">
        <v>198</v>
      </c>
      <c r="H34" s="36"/>
      <c r="I34" s="179">
        <v>31</v>
      </c>
      <c r="J34" s="16" t="s">
        <v>126</v>
      </c>
      <c r="K34" s="13" t="s">
        <v>126</v>
      </c>
      <c r="L34" s="98" t="s">
        <v>10</v>
      </c>
    </row>
    <row r="35" spans="1:12" x14ac:dyDescent="0.2">
      <c r="A35" s="96" t="str">
        <f t="shared" si="1"/>
        <v>recettes</v>
      </c>
      <c r="B35" s="28" t="str">
        <f t="shared" si="2"/>
        <v/>
      </c>
      <c r="C35" s="29">
        <f t="shared" si="0"/>
        <v>2</v>
      </c>
      <c r="D35" s="18">
        <v>102</v>
      </c>
      <c r="E35" s="40">
        <v>45328</v>
      </c>
      <c r="F35" s="173"/>
      <c r="G35" s="113" t="s">
        <v>198</v>
      </c>
      <c r="H35" s="36"/>
      <c r="I35" s="179">
        <v>32</v>
      </c>
      <c r="J35" s="16" t="s">
        <v>158</v>
      </c>
      <c r="K35" s="13" t="s">
        <v>123</v>
      </c>
      <c r="L35" s="98" t="s">
        <v>10</v>
      </c>
    </row>
    <row r="36" spans="1:12" x14ac:dyDescent="0.2">
      <c r="A36" s="96" t="str">
        <f t="shared" si="1"/>
        <v>recettes</v>
      </c>
      <c r="B36" s="28" t="str">
        <f t="shared" ref="B36:B66" si="3">IF(L36="Banque",IF(G36&lt;&gt;"","Comptabilisé","Non Comptabilisé"),"")</f>
        <v/>
      </c>
      <c r="C36" s="29">
        <f t="shared" si="0"/>
        <v>2</v>
      </c>
      <c r="D36" s="18">
        <v>143.5</v>
      </c>
      <c r="E36" s="40">
        <v>45328</v>
      </c>
      <c r="F36" s="173"/>
      <c r="G36" s="113" t="s">
        <v>198</v>
      </c>
      <c r="H36" s="36"/>
      <c r="I36" s="179">
        <v>33</v>
      </c>
      <c r="J36" s="16" t="s">
        <v>126</v>
      </c>
      <c r="K36" s="13" t="s">
        <v>126</v>
      </c>
      <c r="L36" s="98" t="s">
        <v>10</v>
      </c>
    </row>
    <row r="37" spans="1:12" x14ac:dyDescent="0.2">
      <c r="A37" s="96" t="str">
        <f t="shared" si="1"/>
        <v>recettes</v>
      </c>
      <c r="B37" s="28" t="str">
        <f t="shared" si="3"/>
        <v/>
      </c>
      <c r="C37" s="29">
        <f t="shared" si="0"/>
        <v>2</v>
      </c>
      <c r="D37" s="18">
        <v>48</v>
      </c>
      <c r="E37" s="40">
        <v>45331</v>
      </c>
      <c r="F37" s="173"/>
      <c r="G37" s="113" t="s">
        <v>198</v>
      </c>
      <c r="H37" s="36"/>
      <c r="I37" s="179">
        <v>34</v>
      </c>
      <c r="J37" s="16" t="s">
        <v>126</v>
      </c>
      <c r="K37" s="13" t="s">
        <v>126</v>
      </c>
      <c r="L37" s="98" t="s">
        <v>10</v>
      </c>
    </row>
    <row r="38" spans="1:12" x14ac:dyDescent="0.2">
      <c r="A38" s="96" t="str">
        <f t="shared" si="1"/>
        <v>dépenses</v>
      </c>
      <c r="B38" s="28" t="str">
        <f t="shared" si="3"/>
        <v>Comptabilisé</v>
      </c>
      <c r="C38" s="29">
        <f t="shared" si="0"/>
        <v>2</v>
      </c>
      <c r="D38" s="18">
        <v>-17.54</v>
      </c>
      <c r="E38" s="40">
        <v>45335</v>
      </c>
      <c r="F38" s="173" t="s">
        <v>136</v>
      </c>
      <c r="G38" s="113" t="s">
        <v>198</v>
      </c>
      <c r="H38" s="36"/>
      <c r="I38" s="179">
        <v>35</v>
      </c>
      <c r="J38" s="16" t="s">
        <v>137</v>
      </c>
      <c r="K38" s="13" t="s">
        <v>145</v>
      </c>
      <c r="L38" s="98" t="s">
        <v>11</v>
      </c>
    </row>
    <row r="39" spans="1:12" x14ac:dyDescent="0.2">
      <c r="A39" s="96" t="str">
        <f t="shared" si="1"/>
        <v>recettes</v>
      </c>
      <c r="B39" s="28" t="str">
        <f t="shared" si="3"/>
        <v/>
      </c>
      <c r="C39" s="29">
        <f t="shared" si="0"/>
        <v>2</v>
      </c>
      <c r="D39" s="18">
        <v>79.5</v>
      </c>
      <c r="E39" s="40">
        <v>45336</v>
      </c>
      <c r="F39" s="173"/>
      <c r="G39" s="113" t="s">
        <v>198</v>
      </c>
      <c r="H39" s="36"/>
      <c r="I39" s="179">
        <v>36</v>
      </c>
      <c r="J39" s="16" t="s">
        <v>158</v>
      </c>
      <c r="K39" s="13" t="s">
        <v>123</v>
      </c>
      <c r="L39" s="98" t="s">
        <v>10</v>
      </c>
    </row>
    <row r="40" spans="1:12" x14ac:dyDescent="0.2">
      <c r="A40" s="96" t="str">
        <f t="shared" si="1"/>
        <v>recettes</v>
      </c>
      <c r="B40" s="28" t="str">
        <f t="shared" si="3"/>
        <v/>
      </c>
      <c r="C40" s="29">
        <f t="shared" si="0"/>
        <v>2</v>
      </c>
      <c r="D40" s="18">
        <v>265</v>
      </c>
      <c r="E40" s="40">
        <v>45336</v>
      </c>
      <c r="F40" s="173"/>
      <c r="G40" s="113" t="s">
        <v>198</v>
      </c>
      <c r="H40" s="36"/>
      <c r="I40" s="179">
        <v>37</v>
      </c>
      <c r="J40" s="16" t="s">
        <v>126</v>
      </c>
      <c r="K40" s="13" t="s">
        <v>126</v>
      </c>
      <c r="L40" s="98" t="s">
        <v>10</v>
      </c>
    </row>
    <row r="41" spans="1:12" x14ac:dyDescent="0.2">
      <c r="A41" s="96" t="str">
        <f t="shared" si="1"/>
        <v>dépenses</v>
      </c>
      <c r="B41" s="28" t="str">
        <f t="shared" si="3"/>
        <v>Comptabilisé</v>
      </c>
      <c r="C41" s="29">
        <f t="shared" si="0"/>
        <v>2</v>
      </c>
      <c r="D41" s="18">
        <v>-80</v>
      </c>
      <c r="E41" s="40">
        <v>45338</v>
      </c>
      <c r="F41" s="173">
        <v>2556162</v>
      </c>
      <c r="G41" s="113" t="s">
        <v>198</v>
      </c>
      <c r="H41" s="36" t="s">
        <v>205</v>
      </c>
      <c r="I41" s="179">
        <v>38</v>
      </c>
      <c r="J41" s="158" t="s">
        <v>319</v>
      </c>
      <c r="K41" s="13" t="s">
        <v>118</v>
      </c>
      <c r="L41" s="98" t="s">
        <v>11</v>
      </c>
    </row>
    <row r="42" spans="1:12" x14ac:dyDescent="0.2">
      <c r="A42" s="96" t="str">
        <f t="shared" si="1"/>
        <v>recettes</v>
      </c>
      <c r="B42" s="28" t="str">
        <f t="shared" si="3"/>
        <v/>
      </c>
      <c r="C42" s="29">
        <f t="shared" si="0"/>
        <v>2</v>
      </c>
      <c r="D42" s="18">
        <v>153.5</v>
      </c>
      <c r="E42" s="40">
        <v>45338</v>
      </c>
      <c r="F42" s="173"/>
      <c r="G42" s="113" t="s">
        <v>198</v>
      </c>
      <c r="H42" s="36"/>
      <c r="I42" s="179">
        <v>39</v>
      </c>
      <c r="J42" s="16" t="s">
        <v>126</v>
      </c>
      <c r="K42" s="13" t="s">
        <v>126</v>
      </c>
      <c r="L42" s="98" t="s">
        <v>10</v>
      </c>
    </row>
    <row r="43" spans="1:12" x14ac:dyDescent="0.2">
      <c r="A43" s="96" t="str">
        <f t="shared" si="1"/>
        <v>dépenses</v>
      </c>
      <c r="B43" s="28" t="str">
        <f t="shared" si="3"/>
        <v>Comptabilisé</v>
      </c>
      <c r="C43" s="29">
        <f t="shared" si="0"/>
        <v>2</v>
      </c>
      <c r="D43" s="20">
        <v>-5.99</v>
      </c>
      <c r="E43" s="40">
        <v>45341</v>
      </c>
      <c r="F43" s="173"/>
      <c r="G43" s="113" t="s">
        <v>198</v>
      </c>
      <c r="H43" s="36" t="s">
        <v>226</v>
      </c>
      <c r="I43" s="180">
        <v>40</v>
      </c>
      <c r="J43" s="16" t="s">
        <v>191</v>
      </c>
      <c r="K43" s="13" t="s">
        <v>114</v>
      </c>
      <c r="L43" s="98" t="s">
        <v>11</v>
      </c>
    </row>
    <row r="44" spans="1:12" x14ac:dyDescent="0.2">
      <c r="A44" s="96" t="str">
        <f t="shared" si="1"/>
        <v>dépenses</v>
      </c>
      <c r="B44" s="28" t="str">
        <f t="shared" si="3"/>
        <v>Comptabilisé</v>
      </c>
      <c r="C44" s="29">
        <f t="shared" si="0"/>
        <v>2</v>
      </c>
      <c r="D44" s="18">
        <v>-100</v>
      </c>
      <c r="E44" s="40">
        <v>45342</v>
      </c>
      <c r="F44" s="173">
        <v>2464176</v>
      </c>
      <c r="G44" s="113" t="s">
        <v>198</v>
      </c>
      <c r="H44" s="36" t="s">
        <v>206</v>
      </c>
      <c r="I44" s="179">
        <v>41</v>
      </c>
      <c r="J44" s="16" t="s">
        <v>135</v>
      </c>
      <c r="K44" s="13" t="s">
        <v>129</v>
      </c>
      <c r="L44" s="98" t="s">
        <v>11</v>
      </c>
    </row>
    <row r="45" spans="1:12" x14ac:dyDescent="0.2">
      <c r="A45" s="96" t="str">
        <f t="shared" si="1"/>
        <v>dépenses</v>
      </c>
      <c r="B45" s="28" t="str">
        <f t="shared" si="3"/>
        <v>Comptabilisé</v>
      </c>
      <c r="C45" s="29">
        <f t="shared" si="0"/>
        <v>2</v>
      </c>
      <c r="D45" s="18">
        <v>-732.66</v>
      </c>
      <c r="E45" s="40">
        <v>45342</v>
      </c>
      <c r="F45" s="173">
        <v>2556163</v>
      </c>
      <c r="G45" s="113" t="s">
        <v>198</v>
      </c>
      <c r="H45" s="36" t="s">
        <v>207</v>
      </c>
      <c r="I45" s="179">
        <v>42</v>
      </c>
      <c r="J45" s="16" t="s">
        <v>146</v>
      </c>
      <c r="K45" s="13" t="s">
        <v>115</v>
      </c>
      <c r="L45" s="98" t="s">
        <v>11</v>
      </c>
    </row>
    <row r="46" spans="1:12" ht="12.75" customHeight="1" x14ac:dyDescent="0.2">
      <c r="A46" s="96" t="str">
        <f t="shared" si="1"/>
        <v>dépenses</v>
      </c>
      <c r="B46" s="28" t="str">
        <f t="shared" si="3"/>
        <v>Comptabilisé</v>
      </c>
      <c r="C46" s="29">
        <f t="shared" si="0"/>
        <v>2</v>
      </c>
      <c r="D46" s="18">
        <v>-146.81</v>
      </c>
      <c r="E46" s="40">
        <v>45343</v>
      </c>
      <c r="F46" s="173">
        <v>2556167</v>
      </c>
      <c r="G46" s="113" t="s">
        <v>198</v>
      </c>
      <c r="H46" s="36" t="s">
        <v>214</v>
      </c>
      <c r="I46" s="179">
        <v>43</v>
      </c>
      <c r="J46" s="16" t="s">
        <v>137</v>
      </c>
      <c r="K46" s="13" t="s">
        <v>116</v>
      </c>
      <c r="L46" s="98" t="s">
        <v>11</v>
      </c>
    </row>
    <row r="47" spans="1:12" x14ac:dyDescent="0.2">
      <c r="A47" s="96" t="str">
        <f t="shared" si="1"/>
        <v>recettes</v>
      </c>
      <c r="B47" s="28" t="str">
        <f t="shared" si="3"/>
        <v/>
      </c>
      <c r="C47" s="29">
        <f t="shared" si="0"/>
        <v>2</v>
      </c>
      <c r="D47" s="18">
        <v>71.5</v>
      </c>
      <c r="E47" s="40">
        <v>45343</v>
      </c>
      <c r="F47" s="173"/>
      <c r="G47" s="113" t="s">
        <v>198</v>
      </c>
      <c r="H47" s="36"/>
      <c r="I47" s="179">
        <v>44</v>
      </c>
      <c r="J47" s="16" t="s">
        <v>158</v>
      </c>
      <c r="K47" s="13" t="s">
        <v>123</v>
      </c>
      <c r="L47" s="98" t="s">
        <v>10</v>
      </c>
    </row>
    <row r="48" spans="1:12" x14ac:dyDescent="0.2">
      <c r="A48" s="96" t="str">
        <f t="shared" si="1"/>
        <v>recettes</v>
      </c>
      <c r="B48" s="28" t="str">
        <f t="shared" si="3"/>
        <v/>
      </c>
      <c r="C48" s="29">
        <f t="shared" si="0"/>
        <v>2</v>
      </c>
      <c r="D48" s="18">
        <v>50.5</v>
      </c>
      <c r="E48" s="40">
        <v>45343</v>
      </c>
      <c r="F48" s="173"/>
      <c r="G48" s="113" t="s">
        <v>198</v>
      </c>
      <c r="H48" s="36"/>
      <c r="I48" s="179">
        <v>45</v>
      </c>
      <c r="J48" s="16" t="s">
        <v>126</v>
      </c>
      <c r="K48" s="13" t="s">
        <v>126</v>
      </c>
      <c r="L48" s="98" t="s">
        <v>10</v>
      </c>
    </row>
    <row r="49" spans="1:12" x14ac:dyDescent="0.2">
      <c r="A49" s="96" t="str">
        <f t="shared" si="1"/>
        <v>dépenses</v>
      </c>
      <c r="B49" s="28" t="str">
        <f t="shared" si="3"/>
        <v/>
      </c>
      <c r="C49" s="29">
        <f t="shared" si="0"/>
        <v>2</v>
      </c>
      <c r="D49" s="18">
        <v>-950</v>
      </c>
      <c r="E49" s="40">
        <v>45344</v>
      </c>
      <c r="F49" s="173"/>
      <c r="G49" s="113" t="s">
        <v>198</v>
      </c>
      <c r="H49" s="36"/>
      <c r="I49" s="179">
        <v>47</v>
      </c>
      <c r="J49" s="16" t="s">
        <v>163</v>
      </c>
      <c r="K49" s="13" t="s">
        <v>161</v>
      </c>
      <c r="L49" s="98" t="s">
        <v>10</v>
      </c>
    </row>
    <row r="50" spans="1:12" x14ac:dyDescent="0.2">
      <c r="A50" s="96" t="str">
        <f t="shared" si="1"/>
        <v>recettes</v>
      </c>
      <c r="B50" s="28" t="str">
        <f t="shared" si="3"/>
        <v>Comptabilisé</v>
      </c>
      <c r="C50" s="29">
        <f t="shared" si="0"/>
        <v>2</v>
      </c>
      <c r="D50" s="20">
        <v>950</v>
      </c>
      <c r="E50" s="40">
        <v>45344</v>
      </c>
      <c r="F50" s="173"/>
      <c r="G50" s="113" t="s">
        <v>198</v>
      </c>
      <c r="H50" s="36"/>
      <c r="I50" s="180">
        <v>48</v>
      </c>
      <c r="J50" s="73" t="s">
        <v>163</v>
      </c>
      <c r="K50" s="13" t="s">
        <v>161</v>
      </c>
      <c r="L50" s="98" t="s">
        <v>11</v>
      </c>
    </row>
    <row r="51" spans="1:12" x14ac:dyDescent="0.2">
      <c r="A51" s="96" t="str">
        <f t="shared" si="1"/>
        <v>dépenses</v>
      </c>
      <c r="B51" s="28" t="str">
        <f t="shared" si="3"/>
        <v/>
      </c>
      <c r="C51" s="29">
        <f t="shared" si="0"/>
        <v>2</v>
      </c>
      <c r="D51" s="18">
        <v>-187.26</v>
      </c>
      <c r="E51" s="40">
        <v>45344</v>
      </c>
      <c r="F51" s="173"/>
      <c r="G51" s="113" t="s">
        <v>198</v>
      </c>
      <c r="H51" s="36"/>
      <c r="I51" s="179">
        <v>49</v>
      </c>
      <c r="J51" s="73" t="s">
        <v>164</v>
      </c>
      <c r="K51" s="13" t="s">
        <v>160</v>
      </c>
      <c r="L51" s="98" t="s">
        <v>10</v>
      </c>
    </row>
    <row r="52" spans="1:12" x14ac:dyDescent="0.2">
      <c r="A52" s="96" t="str">
        <f t="shared" si="1"/>
        <v>recettes</v>
      </c>
      <c r="B52" s="28" t="str">
        <f t="shared" si="3"/>
        <v>Comptabilisé</v>
      </c>
      <c r="C52" s="29">
        <f t="shared" si="0"/>
        <v>2</v>
      </c>
      <c r="D52" s="20">
        <v>187.26</v>
      </c>
      <c r="E52" s="40">
        <v>45344</v>
      </c>
      <c r="F52" s="173"/>
      <c r="G52" s="113" t="s">
        <v>198</v>
      </c>
      <c r="H52" s="36"/>
      <c r="I52" s="180">
        <v>50</v>
      </c>
      <c r="J52" s="73" t="s">
        <v>164</v>
      </c>
      <c r="K52" s="13" t="s">
        <v>160</v>
      </c>
      <c r="L52" s="98" t="s">
        <v>11</v>
      </c>
    </row>
    <row r="53" spans="1:12" x14ac:dyDescent="0.2">
      <c r="A53" s="96" t="str">
        <f t="shared" si="1"/>
        <v>recettes</v>
      </c>
      <c r="B53" s="28" t="str">
        <f t="shared" si="3"/>
        <v/>
      </c>
      <c r="C53" s="29">
        <f t="shared" si="0"/>
        <v>2</v>
      </c>
      <c r="D53" s="18">
        <v>950</v>
      </c>
      <c r="E53" s="40">
        <v>45344</v>
      </c>
      <c r="F53" s="173"/>
      <c r="G53" s="113" t="s">
        <v>198</v>
      </c>
      <c r="H53" s="36"/>
      <c r="I53" s="179">
        <v>51</v>
      </c>
      <c r="J53" s="16" t="s">
        <v>162</v>
      </c>
      <c r="K53" s="13" t="s">
        <v>127</v>
      </c>
      <c r="L53" s="98" t="s">
        <v>10</v>
      </c>
    </row>
    <row r="54" spans="1:12" x14ac:dyDescent="0.2">
      <c r="A54" s="96" t="str">
        <f t="shared" si="1"/>
        <v>recettes</v>
      </c>
      <c r="B54" s="28" t="str">
        <f t="shared" si="3"/>
        <v/>
      </c>
      <c r="C54" s="29">
        <f t="shared" si="0"/>
        <v>2</v>
      </c>
      <c r="D54" s="18">
        <v>187.26</v>
      </c>
      <c r="E54" s="40">
        <v>45344</v>
      </c>
      <c r="F54" s="173"/>
      <c r="G54" s="113" t="s">
        <v>198</v>
      </c>
      <c r="H54" s="36"/>
      <c r="I54" s="179">
        <v>52</v>
      </c>
      <c r="J54" s="16" t="s">
        <v>162</v>
      </c>
      <c r="K54" s="13" t="s">
        <v>127</v>
      </c>
      <c r="L54" s="98" t="s">
        <v>10</v>
      </c>
    </row>
    <row r="55" spans="1:12" x14ac:dyDescent="0.2">
      <c r="A55" s="96" t="str">
        <f t="shared" si="1"/>
        <v>recettes</v>
      </c>
      <c r="B55" s="28" t="str">
        <f t="shared" si="3"/>
        <v>Comptabilisé</v>
      </c>
      <c r="C55" s="29">
        <f t="shared" si="0"/>
        <v>2</v>
      </c>
      <c r="D55" s="20">
        <v>20</v>
      </c>
      <c r="E55" s="40">
        <v>45344</v>
      </c>
      <c r="F55" s="173"/>
      <c r="G55" s="113" t="s">
        <v>198</v>
      </c>
      <c r="H55" s="36"/>
      <c r="I55" s="180">
        <v>53</v>
      </c>
      <c r="J55" s="16" t="s">
        <v>196</v>
      </c>
      <c r="K55" s="13" t="s">
        <v>127</v>
      </c>
      <c r="L55" s="98" t="s">
        <v>11</v>
      </c>
    </row>
    <row r="56" spans="1:12" x14ac:dyDescent="0.2">
      <c r="A56" s="96" t="str">
        <f t="shared" si="1"/>
        <v>recettes</v>
      </c>
      <c r="B56" s="28" t="str">
        <f t="shared" si="3"/>
        <v>Comptabilisé</v>
      </c>
      <c r="C56" s="29">
        <f t="shared" si="0"/>
        <v>2</v>
      </c>
      <c r="D56" s="20">
        <v>20</v>
      </c>
      <c r="E56" s="40">
        <v>45344</v>
      </c>
      <c r="F56" s="173"/>
      <c r="G56" s="113" t="s">
        <v>198</v>
      </c>
      <c r="H56" s="36"/>
      <c r="I56" s="180">
        <v>54</v>
      </c>
      <c r="J56" s="16" t="s">
        <v>196</v>
      </c>
      <c r="K56" s="13" t="s">
        <v>127</v>
      </c>
      <c r="L56" s="98" t="s">
        <v>11</v>
      </c>
    </row>
    <row r="57" spans="1:12" x14ac:dyDescent="0.2">
      <c r="A57" s="96" t="str">
        <f t="shared" si="1"/>
        <v>recettes</v>
      </c>
      <c r="B57" s="28" t="str">
        <f t="shared" si="3"/>
        <v>Comptabilisé</v>
      </c>
      <c r="C57" s="29">
        <f t="shared" si="0"/>
        <v>2</v>
      </c>
      <c r="D57" s="20">
        <v>20</v>
      </c>
      <c r="E57" s="40">
        <v>45344</v>
      </c>
      <c r="F57" s="173"/>
      <c r="G57" s="113" t="s">
        <v>198</v>
      </c>
      <c r="H57" s="36"/>
      <c r="I57" s="180">
        <v>55</v>
      </c>
      <c r="J57" s="16" t="s">
        <v>196</v>
      </c>
      <c r="K57" s="13" t="s">
        <v>127</v>
      </c>
      <c r="L57" s="98" t="s">
        <v>11</v>
      </c>
    </row>
    <row r="58" spans="1:12" x14ac:dyDescent="0.2">
      <c r="A58" s="96" t="str">
        <f t="shared" si="1"/>
        <v>recettes</v>
      </c>
      <c r="B58" s="28" t="str">
        <f t="shared" si="3"/>
        <v>Comptabilisé</v>
      </c>
      <c r="C58" s="29">
        <f t="shared" si="0"/>
        <v>2</v>
      </c>
      <c r="D58" s="20">
        <v>20</v>
      </c>
      <c r="E58" s="40">
        <v>45344</v>
      </c>
      <c r="F58" s="173"/>
      <c r="G58" s="113" t="s">
        <v>198</v>
      </c>
      <c r="H58" s="36"/>
      <c r="I58" s="180">
        <v>56</v>
      </c>
      <c r="J58" s="16" t="s">
        <v>196</v>
      </c>
      <c r="K58" s="13" t="s">
        <v>127</v>
      </c>
      <c r="L58" s="98" t="s">
        <v>11</v>
      </c>
    </row>
    <row r="59" spans="1:12" x14ac:dyDescent="0.2">
      <c r="A59" s="96" t="str">
        <f t="shared" si="1"/>
        <v>recettes</v>
      </c>
      <c r="B59" s="28" t="str">
        <f t="shared" si="3"/>
        <v>Comptabilisé</v>
      </c>
      <c r="C59" s="29">
        <f t="shared" si="0"/>
        <v>2</v>
      </c>
      <c r="D59" s="20">
        <v>20</v>
      </c>
      <c r="E59" s="40">
        <v>45344</v>
      </c>
      <c r="F59" s="173"/>
      <c r="G59" s="113" t="s">
        <v>198</v>
      </c>
      <c r="H59" s="36"/>
      <c r="I59" s="180">
        <v>57</v>
      </c>
      <c r="J59" s="16" t="s">
        <v>196</v>
      </c>
      <c r="K59" s="13" t="s">
        <v>127</v>
      </c>
      <c r="L59" s="98" t="s">
        <v>11</v>
      </c>
    </row>
    <row r="60" spans="1:12" x14ac:dyDescent="0.2">
      <c r="A60" s="96" t="str">
        <f t="shared" si="1"/>
        <v>recettes</v>
      </c>
      <c r="B60" s="28" t="str">
        <f t="shared" si="3"/>
        <v>Comptabilisé</v>
      </c>
      <c r="C60" s="29">
        <f t="shared" si="0"/>
        <v>2</v>
      </c>
      <c r="D60" s="20">
        <v>20</v>
      </c>
      <c r="E60" s="40">
        <v>45344</v>
      </c>
      <c r="F60" s="173"/>
      <c r="G60" s="113" t="s">
        <v>198</v>
      </c>
      <c r="H60" s="36"/>
      <c r="I60" s="180">
        <v>58</v>
      </c>
      <c r="J60" s="16" t="s">
        <v>196</v>
      </c>
      <c r="K60" s="13" t="s">
        <v>127</v>
      </c>
      <c r="L60" s="98" t="s">
        <v>11</v>
      </c>
    </row>
    <row r="61" spans="1:12" x14ac:dyDescent="0.2">
      <c r="A61" s="96" t="str">
        <f t="shared" si="1"/>
        <v>recettes</v>
      </c>
      <c r="B61" s="28" t="str">
        <f t="shared" si="3"/>
        <v>Comptabilisé</v>
      </c>
      <c r="C61" s="29">
        <f t="shared" si="0"/>
        <v>2</v>
      </c>
      <c r="D61" s="20">
        <v>10</v>
      </c>
      <c r="E61" s="40">
        <v>45344</v>
      </c>
      <c r="F61" s="173"/>
      <c r="G61" s="113" t="s">
        <v>198</v>
      </c>
      <c r="H61" s="36"/>
      <c r="I61" s="180">
        <v>59</v>
      </c>
      <c r="J61" s="16" t="s">
        <v>196</v>
      </c>
      <c r="K61" s="13" t="s">
        <v>127</v>
      </c>
      <c r="L61" s="98" t="s">
        <v>11</v>
      </c>
    </row>
    <row r="62" spans="1:12" x14ac:dyDescent="0.2">
      <c r="A62" s="96" t="str">
        <f t="shared" si="1"/>
        <v>recettes</v>
      </c>
      <c r="B62" s="28" t="str">
        <f t="shared" si="3"/>
        <v>Comptabilisé</v>
      </c>
      <c r="C62" s="29">
        <f t="shared" si="0"/>
        <v>2</v>
      </c>
      <c r="D62" s="20">
        <v>16</v>
      </c>
      <c r="E62" s="40">
        <v>45344</v>
      </c>
      <c r="F62" s="173"/>
      <c r="G62" s="113" t="s">
        <v>198</v>
      </c>
      <c r="H62" s="36"/>
      <c r="I62" s="180">
        <v>60</v>
      </c>
      <c r="J62" s="16" t="s">
        <v>196</v>
      </c>
      <c r="K62" s="13" t="s">
        <v>127</v>
      </c>
      <c r="L62" s="98" t="s">
        <v>11</v>
      </c>
    </row>
    <row r="63" spans="1:12" x14ac:dyDescent="0.2">
      <c r="A63" s="96" t="str">
        <f t="shared" si="1"/>
        <v>recettes</v>
      </c>
      <c r="B63" s="28" t="str">
        <f t="shared" si="3"/>
        <v/>
      </c>
      <c r="C63" s="29">
        <f t="shared" si="0"/>
        <v>2</v>
      </c>
      <c r="D63" s="18">
        <v>35.5</v>
      </c>
      <c r="E63" s="40">
        <v>45345</v>
      </c>
      <c r="F63" s="173"/>
      <c r="G63" s="113" t="s">
        <v>198</v>
      </c>
      <c r="H63" s="36"/>
      <c r="I63" s="179">
        <v>61</v>
      </c>
      <c r="J63" s="16" t="s">
        <v>126</v>
      </c>
      <c r="K63" s="13" t="s">
        <v>126</v>
      </c>
      <c r="L63" s="98" t="s">
        <v>10</v>
      </c>
    </row>
    <row r="64" spans="1:12" x14ac:dyDescent="0.2">
      <c r="A64" s="96" t="str">
        <f t="shared" si="1"/>
        <v>recettes</v>
      </c>
      <c r="B64" s="28" t="str">
        <f t="shared" si="3"/>
        <v>Comptabilisé</v>
      </c>
      <c r="C64" s="29">
        <f t="shared" ref="C64:C127" si="4">IF(E64&lt;&gt;"",MONTH(E64),"")</f>
        <v>2</v>
      </c>
      <c r="D64" s="20">
        <v>20</v>
      </c>
      <c r="E64" s="40">
        <v>45346</v>
      </c>
      <c r="F64" s="173"/>
      <c r="G64" s="113" t="s">
        <v>198</v>
      </c>
      <c r="H64" s="36"/>
      <c r="I64" s="180">
        <v>62</v>
      </c>
      <c r="J64" s="16" t="s">
        <v>196</v>
      </c>
      <c r="K64" s="13" t="s">
        <v>127</v>
      </c>
      <c r="L64" s="98" t="s">
        <v>11</v>
      </c>
    </row>
    <row r="65" spans="1:12" x14ac:dyDescent="0.2">
      <c r="A65" s="96" t="str">
        <f t="shared" si="1"/>
        <v>recettes</v>
      </c>
      <c r="B65" s="28" t="str">
        <f t="shared" si="3"/>
        <v/>
      </c>
      <c r="C65" s="29">
        <f t="shared" si="4"/>
        <v>2</v>
      </c>
      <c r="D65" s="18">
        <v>36.5</v>
      </c>
      <c r="E65" s="40">
        <v>45350</v>
      </c>
      <c r="F65" s="173"/>
      <c r="G65" s="113" t="s">
        <v>198</v>
      </c>
      <c r="H65" s="36"/>
      <c r="I65" s="179">
        <v>63</v>
      </c>
      <c r="J65" s="16" t="s">
        <v>158</v>
      </c>
      <c r="K65" s="13" t="s">
        <v>123</v>
      </c>
      <c r="L65" s="98" t="s">
        <v>10</v>
      </c>
    </row>
    <row r="66" spans="1:12" x14ac:dyDescent="0.2">
      <c r="A66" s="96" t="str">
        <f t="shared" si="1"/>
        <v>recettes</v>
      </c>
      <c r="B66" s="28" t="str">
        <f t="shared" si="3"/>
        <v/>
      </c>
      <c r="C66" s="29">
        <f t="shared" si="4"/>
        <v>2</v>
      </c>
      <c r="D66" s="18">
        <v>60</v>
      </c>
      <c r="E66" s="40">
        <v>45350</v>
      </c>
      <c r="F66" s="173"/>
      <c r="G66" s="113" t="s">
        <v>198</v>
      </c>
      <c r="H66" s="36"/>
      <c r="I66" s="179">
        <v>64</v>
      </c>
      <c r="J66" s="16" t="s">
        <v>126</v>
      </c>
      <c r="K66" s="13" t="s">
        <v>126</v>
      </c>
      <c r="L66" s="98" t="s">
        <v>10</v>
      </c>
    </row>
    <row r="67" spans="1:12" x14ac:dyDescent="0.2">
      <c r="A67" s="96" t="str">
        <f t="shared" ref="A67:A130" si="5">IF(D67&lt;&gt;"",IF(D67&lt;0,"dépenses",IF(D67&gt;0,"recettes","--")),"")</f>
        <v>dépenses</v>
      </c>
      <c r="B67" s="28" t="str">
        <f t="shared" ref="B67:B98" si="6">IF(L67="Banque",IF(G67&lt;&gt;"","Comptabilisé","Non Comptabilisé"),"")</f>
        <v/>
      </c>
      <c r="C67" s="29">
        <f t="shared" si="4"/>
        <v>2</v>
      </c>
      <c r="D67" s="20">
        <v>-1110</v>
      </c>
      <c r="E67" s="40">
        <v>45351</v>
      </c>
      <c r="F67" s="173"/>
      <c r="G67" s="113" t="s">
        <v>198</v>
      </c>
      <c r="H67" s="36"/>
      <c r="I67" s="179">
        <v>65</v>
      </c>
      <c r="J67" s="16" t="s">
        <v>163</v>
      </c>
      <c r="K67" s="13" t="s">
        <v>161</v>
      </c>
      <c r="L67" s="98" t="s">
        <v>10</v>
      </c>
    </row>
    <row r="68" spans="1:12" x14ac:dyDescent="0.2">
      <c r="A68" s="96" t="str">
        <f t="shared" si="5"/>
        <v>recettes</v>
      </c>
      <c r="B68" s="28" t="str">
        <f t="shared" si="6"/>
        <v>Comptabilisé</v>
      </c>
      <c r="C68" s="29">
        <f t="shared" si="4"/>
        <v>2</v>
      </c>
      <c r="D68" s="20">
        <v>950</v>
      </c>
      <c r="E68" s="40">
        <v>45351</v>
      </c>
      <c r="F68" s="173"/>
      <c r="G68" s="113" t="s">
        <v>198</v>
      </c>
      <c r="H68" s="36"/>
      <c r="I68" s="180">
        <v>66</v>
      </c>
      <c r="J68" s="73" t="s">
        <v>163</v>
      </c>
      <c r="K68" s="13" t="s">
        <v>161</v>
      </c>
      <c r="L68" s="98" t="s">
        <v>11</v>
      </c>
    </row>
    <row r="69" spans="1:12" x14ac:dyDescent="0.2">
      <c r="A69" s="96" t="str">
        <f t="shared" si="5"/>
        <v>dépenses</v>
      </c>
      <c r="B69" s="28" t="str">
        <f t="shared" si="6"/>
        <v/>
      </c>
      <c r="C69" s="29">
        <f t="shared" si="4"/>
        <v>2</v>
      </c>
      <c r="D69" s="20">
        <v>-13</v>
      </c>
      <c r="E69" s="40">
        <v>45351</v>
      </c>
      <c r="F69" s="173"/>
      <c r="G69" s="113" t="s">
        <v>198</v>
      </c>
      <c r="H69" s="36"/>
      <c r="I69" s="180">
        <v>67</v>
      </c>
      <c r="J69" s="73" t="s">
        <v>164</v>
      </c>
      <c r="K69" s="13" t="s">
        <v>160</v>
      </c>
      <c r="L69" s="98" t="s">
        <v>10</v>
      </c>
    </row>
    <row r="70" spans="1:12" ht="11.25" customHeight="1" x14ac:dyDescent="0.2">
      <c r="A70" s="96" t="str">
        <f t="shared" si="5"/>
        <v>recettes</v>
      </c>
      <c r="B70" s="28" t="str">
        <f t="shared" si="6"/>
        <v>Comptabilisé</v>
      </c>
      <c r="C70" s="29">
        <f t="shared" si="4"/>
        <v>2</v>
      </c>
      <c r="D70" s="20">
        <v>13</v>
      </c>
      <c r="E70" s="40">
        <v>45351</v>
      </c>
      <c r="F70" s="173"/>
      <c r="G70" s="113" t="s">
        <v>198</v>
      </c>
      <c r="H70" s="36"/>
      <c r="I70" s="180">
        <v>68</v>
      </c>
      <c r="J70" s="73" t="s">
        <v>164</v>
      </c>
      <c r="K70" s="13" t="s">
        <v>160</v>
      </c>
      <c r="L70" s="98" t="s">
        <v>11</v>
      </c>
    </row>
    <row r="71" spans="1:12" ht="12" customHeight="1" x14ac:dyDescent="0.2">
      <c r="A71" s="96" t="str">
        <f t="shared" si="5"/>
        <v>recettes</v>
      </c>
      <c r="B71" s="28" t="str">
        <f t="shared" si="6"/>
        <v/>
      </c>
      <c r="C71" s="29">
        <f t="shared" si="4"/>
        <v>3</v>
      </c>
      <c r="D71" s="18">
        <v>110</v>
      </c>
      <c r="E71" s="40">
        <v>45352</v>
      </c>
      <c r="F71" s="173"/>
      <c r="G71" s="113" t="s">
        <v>198</v>
      </c>
      <c r="H71" s="36"/>
      <c r="I71" s="179">
        <v>69</v>
      </c>
      <c r="J71" s="16" t="s">
        <v>126</v>
      </c>
      <c r="K71" s="13" t="s">
        <v>126</v>
      </c>
      <c r="L71" s="98" t="s">
        <v>10</v>
      </c>
    </row>
    <row r="72" spans="1:12" x14ac:dyDescent="0.2">
      <c r="A72" s="96" t="str">
        <f t="shared" si="5"/>
        <v>dépenses</v>
      </c>
      <c r="B72" s="28" t="str">
        <f t="shared" si="6"/>
        <v>Comptabilisé</v>
      </c>
      <c r="C72" s="29">
        <f t="shared" si="4"/>
        <v>3</v>
      </c>
      <c r="D72" s="35">
        <v>-4.33</v>
      </c>
      <c r="E72" s="40">
        <v>45352</v>
      </c>
      <c r="F72" s="173"/>
      <c r="G72" s="113" t="s">
        <v>198</v>
      </c>
      <c r="H72" s="36" t="s">
        <v>227</v>
      </c>
      <c r="I72" s="180">
        <v>70</v>
      </c>
      <c r="J72" s="16" t="s">
        <v>187</v>
      </c>
      <c r="K72" s="13" t="s">
        <v>113</v>
      </c>
      <c r="L72" s="98" t="s">
        <v>11</v>
      </c>
    </row>
    <row r="73" spans="1:12" x14ac:dyDescent="0.2">
      <c r="A73" s="96" t="str">
        <f t="shared" si="5"/>
        <v>recettes</v>
      </c>
      <c r="B73" s="28" t="str">
        <f t="shared" si="6"/>
        <v/>
      </c>
      <c r="C73" s="29">
        <f t="shared" si="4"/>
        <v>3</v>
      </c>
      <c r="D73" s="18">
        <v>108</v>
      </c>
      <c r="E73" s="40">
        <v>45357</v>
      </c>
      <c r="F73" s="173"/>
      <c r="G73" s="113" t="s">
        <v>198</v>
      </c>
      <c r="H73" s="36"/>
      <c r="I73" s="179">
        <v>71</v>
      </c>
      <c r="J73" s="16" t="s">
        <v>158</v>
      </c>
      <c r="K73" s="13" t="s">
        <v>123</v>
      </c>
      <c r="L73" s="98" t="s">
        <v>10</v>
      </c>
    </row>
    <row r="74" spans="1:12" x14ac:dyDescent="0.2">
      <c r="A74" s="96" t="str">
        <f t="shared" si="5"/>
        <v>recettes</v>
      </c>
      <c r="B74" s="28" t="str">
        <f t="shared" si="6"/>
        <v/>
      </c>
      <c r="C74" s="29">
        <f t="shared" si="4"/>
        <v>3</v>
      </c>
      <c r="D74" s="18">
        <v>175.5</v>
      </c>
      <c r="E74" s="40">
        <v>45357</v>
      </c>
      <c r="F74" s="173"/>
      <c r="G74" s="113" t="s">
        <v>198</v>
      </c>
      <c r="H74" s="36"/>
      <c r="I74" s="179">
        <v>72</v>
      </c>
      <c r="J74" s="16" t="s">
        <v>126</v>
      </c>
      <c r="K74" s="13" t="s">
        <v>126</v>
      </c>
      <c r="L74" s="98" t="s">
        <v>10</v>
      </c>
    </row>
    <row r="75" spans="1:12" x14ac:dyDescent="0.2">
      <c r="A75" s="96" t="str">
        <f t="shared" si="5"/>
        <v>recettes</v>
      </c>
      <c r="B75" s="28" t="str">
        <f t="shared" si="6"/>
        <v>Comptabilisé</v>
      </c>
      <c r="C75" s="29">
        <f t="shared" si="4"/>
        <v>3</v>
      </c>
      <c r="D75" s="20">
        <v>55.5</v>
      </c>
      <c r="E75" s="40">
        <v>45357</v>
      </c>
      <c r="F75" s="173"/>
      <c r="G75" s="113" t="s">
        <v>198</v>
      </c>
      <c r="H75" s="36"/>
      <c r="I75" s="180">
        <v>73</v>
      </c>
      <c r="J75" s="16" t="s">
        <v>134</v>
      </c>
      <c r="K75" s="13" t="s">
        <v>126</v>
      </c>
      <c r="L75" s="98" t="s">
        <v>11</v>
      </c>
    </row>
    <row r="76" spans="1:12" x14ac:dyDescent="0.2">
      <c r="A76" s="96" t="str">
        <f t="shared" si="5"/>
        <v>recettes</v>
      </c>
      <c r="B76" s="28" t="str">
        <f t="shared" si="6"/>
        <v>Comptabilisé</v>
      </c>
      <c r="C76" s="29">
        <f t="shared" si="4"/>
        <v>3</v>
      </c>
      <c r="D76" s="20">
        <v>12</v>
      </c>
      <c r="E76" s="40">
        <v>45357</v>
      </c>
      <c r="F76" s="173"/>
      <c r="G76" s="113" t="s">
        <v>198</v>
      </c>
      <c r="H76" s="36"/>
      <c r="I76" s="180">
        <v>74</v>
      </c>
      <c r="J76" s="16" t="s">
        <v>134</v>
      </c>
      <c r="K76" s="13" t="s">
        <v>126</v>
      </c>
      <c r="L76" s="98" t="s">
        <v>11</v>
      </c>
    </row>
    <row r="77" spans="1:12" x14ac:dyDescent="0.2">
      <c r="A77" s="96" t="str">
        <f t="shared" si="5"/>
        <v>recettes</v>
      </c>
      <c r="B77" s="28" t="str">
        <f t="shared" si="6"/>
        <v>Comptabilisé</v>
      </c>
      <c r="C77" s="29">
        <f t="shared" si="4"/>
        <v>3</v>
      </c>
      <c r="D77" s="20">
        <v>8</v>
      </c>
      <c r="E77" s="40">
        <v>45357</v>
      </c>
      <c r="F77" s="173"/>
      <c r="G77" s="113" t="s">
        <v>198</v>
      </c>
      <c r="H77" s="36"/>
      <c r="I77" s="180">
        <v>75</v>
      </c>
      <c r="J77" s="16" t="s">
        <v>134</v>
      </c>
      <c r="K77" s="13" t="s">
        <v>126</v>
      </c>
      <c r="L77" s="98" t="s">
        <v>11</v>
      </c>
    </row>
    <row r="78" spans="1:12" x14ac:dyDescent="0.2">
      <c r="A78" s="96" t="str">
        <f t="shared" si="5"/>
        <v>recettes</v>
      </c>
      <c r="B78" s="28" t="str">
        <f t="shared" si="6"/>
        <v>Comptabilisé</v>
      </c>
      <c r="C78" s="29">
        <f t="shared" si="4"/>
        <v>3</v>
      </c>
      <c r="D78" s="20">
        <v>14.5</v>
      </c>
      <c r="E78" s="40">
        <v>45357</v>
      </c>
      <c r="F78" s="173"/>
      <c r="G78" s="113" t="s">
        <v>198</v>
      </c>
      <c r="H78" s="36"/>
      <c r="I78" s="180">
        <v>76</v>
      </c>
      <c r="J78" s="16" t="s">
        <v>134</v>
      </c>
      <c r="K78" s="13" t="s">
        <v>126</v>
      </c>
      <c r="L78" s="98" t="s">
        <v>11</v>
      </c>
    </row>
    <row r="79" spans="1:12" x14ac:dyDescent="0.2">
      <c r="A79" s="96" t="str">
        <f t="shared" si="5"/>
        <v>recettes</v>
      </c>
      <c r="B79" s="28" t="str">
        <f t="shared" si="6"/>
        <v>Comptabilisé</v>
      </c>
      <c r="C79" s="29">
        <f t="shared" si="4"/>
        <v>3</v>
      </c>
      <c r="D79" s="20">
        <v>14.5</v>
      </c>
      <c r="E79" s="40">
        <v>45357</v>
      </c>
      <c r="F79" s="173"/>
      <c r="G79" s="113" t="s">
        <v>198</v>
      </c>
      <c r="H79" s="36"/>
      <c r="I79" s="180">
        <v>77</v>
      </c>
      <c r="J79" s="16" t="s">
        <v>134</v>
      </c>
      <c r="K79" s="13" t="s">
        <v>126</v>
      </c>
      <c r="L79" s="98" t="s">
        <v>11</v>
      </c>
    </row>
    <row r="80" spans="1:12" x14ac:dyDescent="0.2">
      <c r="A80" s="96" t="str">
        <f t="shared" si="5"/>
        <v>recettes</v>
      </c>
      <c r="B80" s="28" t="str">
        <f t="shared" si="6"/>
        <v>Comptabilisé</v>
      </c>
      <c r="C80" s="29">
        <f t="shared" si="4"/>
        <v>3</v>
      </c>
      <c r="D80" s="20">
        <v>4</v>
      </c>
      <c r="E80" s="40">
        <v>45357</v>
      </c>
      <c r="F80" s="173"/>
      <c r="G80" s="113" t="s">
        <v>198</v>
      </c>
      <c r="H80" s="36"/>
      <c r="I80" s="180">
        <v>78</v>
      </c>
      <c r="J80" s="16" t="s">
        <v>134</v>
      </c>
      <c r="K80" s="13" t="s">
        <v>126</v>
      </c>
      <c r="L80" s="98" t="s">
        <v>11</v>
      </c>
    </row>
    <row r="81" spans="1:12" x14ac:dyDescent="0.2">
      <c r="A81" s="96" t="str">
        <f t="shared" si="5"/>
        <v>recettes</v>
      </c>
      <c r="B81" s="28" t="str">
        <f t="shared" si="6"/>
        <v>Comptabilisé</v>
      </c>
      <c r="C81" s="29">
        <f t="shared" si="4"/>
        <v>3</v>
      </c>
      <c r="D81" s="20">
        <v>15.5</v>
      </c>
      <c r="E81" s="40">
        <v>45357</v>
      </c>
      <c r="F81" s="173"/>
      <c r="G81" s="113" t="s">
        <v>198</v>
      </c>
      <c r="H81" s="36"/>
      <c r="I81" s="180">
        <v>79</v>
      </c>
      <c r="J81" s="16" t="s">
        <v>134</v>
      </c>
      <c r="K81" s="13" t="s">
        <v>126</v>
      </c>
      <c r="L81" s="98" t="s">
        <v>11</v>
      </c>
    </row>
    <row r="82" spans="1:12" x14ac:dyDescent="0.2">
      <c r="A82" s="96" t="str">
        <f t="shared" si="5"/>
        <v>recettes</v>
      </c>
      <c r="B82" s="28" t="str">
        <f t="shared" si="6"/>
        <v>Comptabilisé</v>
      </c>
      <c r="C82" s="29">
        <f t="shared" si="4"/>
        <v>3</v>
      </c>
      <c r="D82" s="20">
        <v>19</v>
      </c>
      <c r="E82" s="40">
        <v>45357</v>
      </c>
      <c r="F82" s="173"/>
      <c r="G82" s="113" t="s">
        <v>198</v>
      </c>
      <c r="H82" s="36"/>
      <c r="I82" s="180">
        <v>80</v>
      </c>
      <c r="J82" s="16" t="s">
        <v>134</v>
      </c>
      <c r="K82" s="13" t="s">
        <v>126</v>
      </c>
      <c r="L82" s="98" t="s">
        <v>11</v>
      </c>
    </row>
    <row r="83" spans="1:12" x14ac:dyDescent="0.2">
      <c r="A83" s="96" t="str">
        <f t="shared" si="5"/>
        <v>recettes</v>
      </c>
      <c r="B83" s="28" t="str">
        <f t="shared" si="6"/>
        <v>Comptabilisé</v>
      </c>
      <c r="C83" s="29">
        <f t="shared" si="4"/>
        <v>3</v>
      </c>
      <c r="D83" s="20">
        <v>20</v>
      </c>
      <c r="E83" s="40">
        <v>45357</v>
      </c>
      <c r="F83" s="173"/>
      <c r="G83" s="113" t="s">
        <v>198</v>
      </c>
      <c r="H83" s="36"/>
      <c r="I83" s="180">
        <v>81</v>
      </c>
      <c r="J83" s="16" t="s">
        <v>134</v>
      </c>
      <c r="K83" s="13" t="s">
        <v>126</v>
      </c>
      <c r="L83" s="98" t="s">
        <v>11</v>
      </c>
    </row>
    <row r="84" spans="1:12" x14ac:dyDescent="0.2">
      <c r="A84" s="96" t="str">
        <f t="shared" si="5"/>
        <v>recettes</v>
      </c>
      <c r="B84" s="28" t="str">
        <f t="shared" si="6"/>
        <v>Comptabilisé</v>
      </c>
      <c r="C84" s="29">
        <f t="shared" si="4"/>
        <v>3</v>
      </c>
      <c r="D84" s="20">
        <v>31</v>
      </c>
      <c r="E84" s="40">
        <v>45357</v>
      </c>
      <c r="F84" s="173"/>
      <c r="G84" s="113" t="s">
        <v>198</v>
      </c>
      <c r="H84" s="36"/>
      <c r="I84" s="180">
        <v>82</v>
      </c>
      <c r="J84" s="16" t="s">
        <v>134</v>
      </c>
      <c r="K84" s="13" t="s">
        <v>126</v>
      </c>
      <c r="L84" s="98" t="s">
        <v>11</v>
      </c>
    </row>
    <row r="85" spans="1:12" x14ac:dyDescent="0.2">
      <c r="A85" s="96" t="str">
        <f t="shared" si="5"/>
        <v>recettes</v>
      </c>
      <c r="B85" s="28" t="str">
        <f t="shared" si="6"/>
        <v>Comptabilisé</v>
      </c>
      <c r="C85" s="29">
        <f t="shared" si="4"/>
        <v>3</v>
      </c>
      <c r="D85" s="20">
        <v>31</v>
      </c>
      <c r="E85" s="40">
        <v>45357</v>
      </c>
      <c r="F85" s="173"/>
      <c r="G85" s="113" t="s">
        <v>198</v>
      </c>
      <c r="H85" s="36"/>
      <c r="I85" s="180">
        <v>83</v>
      </c>
      <c r="J85" s="16" t="s">
        <v>134</v>
      </c>
      <c r="K85" s="13" t="s">
        <v>126</v>
      </c>
      <c r="L85" s="98" t="s">
        <v>11</v>
      </c>
    </row>
    <row r="86" spans="1:12" x14ac:dyDescent="0.2">
      <c r="A86" s="96" t="str">
        <f t="shared" si="5"/>
        <v>recettes</v>
      </c>
      <c r="B86" s="28" t="str">
        <f t="shared" si="6"/>
        <v>Comptabilisé</v>
      </c>
      <c r="C86" s="29">
        <f t="shared" si="4"/>
        <v>3</v>
      </c>
      <c r="D86" s="20">
        <v>11</v>
      </c>
      <c r="E86" s="40">
        <v>45357</v>
      </c>
      <c r="F86" s="173"/>
      <c r="G86" s="113" t="s">
        <v>198</v>
      </c>
      <c r="H86" s="36"/>
      <c r="I86" s="180">
        <v>84</v>
      </c>
      <c r="J86" s="16" t="s">
        <v>134</v>
      </c>
      <c r="K86" s="13" t="s">
        <v>126</v>
      </c>
      <c r="L86" s="98" t="s">
        <v>11</v>
      </c>
    </row>
    <row r="87" spans="1:12" x14ac:dyDescent="0.2">
      <c r="A87" s="96" t="str">
        <f t="shared" si="5"/>
        <v>recettes</v>
      </c>
      <c r="B87" s="28" t="str">
        <f t="shared" si="6"/>
        <v/>
      </c>
      <c r="C87" s="29">
        <f t="shared" si="4"/>
        <v>3</v>
      </c>
      <c r="D87" s="18">
        <v>81</v>
      </c>
      <c r="E87" s="40">
        <v>45359</v>
      </c>
      <c r="F87" s="173"/>
      <c r="G87" s="113" t="s">
        <v>198</v>
      </c>
      <c r="H87" s="36"/>
      <c r="I87" s="179">
        <v>85</v>
      </c>
      <c r="J87" s="16" t="s">
        <v>158</v>
      </c>
      <c r="K87" s="13" t="s">
        <v>123</v>
      </c>
      <c r="L87" s="98" t="s">
        <v>10</v>
      </c>
    </row>
    <row r="88" spans="1:12" x14ac:dyDescent="0.2">
      <c r="A88" s="96" t="str">
        <f t="shared" si="5"/>
        <v>recettes</v>
      </c>
      <c r="B88" s="28" t="str">
        <f t="shared" si="6"/>
        <v/>
      </c>
      <c r="C88" s="29">
        <f t="shared" si="4"/>
        <v>3</v>
      </c>
      <c r="D88" s="18">
        <v>111</v>
      </c>
      <c r="E88" s="40">
        <v>45359</v>
      </c>
      <c r="F88" s="173"/>
      <c r="G88" s="113" t="s">
        <v>198</v>
      </c>
      <c r="H88" s="36"/>
      <c r="I88" s="179">
        <v>86</v>
      </c>
      <c r="J88" s="16" t="s">
        <v>126</v>
      </c>
      <c r="K88" s="13" t="s">
        <v>126</v>
      </c>
      <c r="L88" s="98" t="s">
        <v>10</v>
      </c>
    </row>
    <row r="89" spans="1:12" x14ac:dyDescent="0.2">
      <c r="A89" s="96" t="str">
        <f t="shared" si="5"/>
        <v>recettes</v>
      </c>
      <c r="B89" s="28" t="str">
        <f t="shared" si="6"/>
        <v/>
      </c>
      <c r="C89" s="29">
        <f t="shared" si="4"/>
        <v>3</v>
      </c>
      <c r="D89" s="18">
        <v>81.5</v>
      </c>
      <c r="E89" s="40">
        <v>45359</v>
      </c>
      <c r="F89" s="173"/>
      <c r="G89" s="113" t="s">
        <v>198</v>
      </c>
      <c r="H89" s="36"/>
      <c r="I89" s="179">
        <v>87</v>
      </c>
      <c r="J89" s="16" t="s">
        <v>126</v>
      </c>
      <c r="K89" s="13" t="s">
        <v>126</v>
      </c>
      <c r="L89" s="98" t="s">
        <v>10</v>
      </c>
    </row>
    <row r="90" spans="1:12" x14ac:dyDescent="0.2">
      <c r="A90" s="96" t="str">
        <f t="shared" si="5"/>
        <v>dépenses</v>
      </c>
      <c r="B90" s="28" t="str">
        <f t="shared" si="6"/>
        <v/>
      </c>
      <c r="C90" s="29">
        <f t="shared" si="4"/>
        <v>3</v>
      </c>
      <c r="D90" s="18">
        <v>-16.45</v>
      </c>
      <c r="E90" s="40">
        <v>45364</v>
      </c>
      <c r="F90" s="173"/>
      <c r="G90" s="113" t="s">
        <v>198</v>
      </c>
      <c r="H90" s="36" t="s">
        <v>218</v>
      </c>
      <c r="I90" s="179">
        <v>88</v>
      </c>
      <c r="J90" s="16" t="s">
        <v>152</v>
      </c>
      <c r="K90" s="13" t="s">
        <v>145</v>
      </c>
      <c r="L90" s="98" t="s">
        <v>10</v>
      </c>
    </row>
    <row r="91" spans="1:12" x14ac:dyDescent="0.2">
      <c r="A91" s="96" t="str">
        <f t="shared" si="5"/>
        <v>dépenses</v>
      </c>
      <c r="B91" s="28" t="str">
        <f t="shared" si="6"/>
        <v>Comptabilisé</v>
      </c>
      <c r="C91" s="29">
        <f t="shared" si="4"/>
        <v>3</v>
      </c>
      <c r="D91" s="18">
        <v>-110</v>
      </c>
      <c r="E91" s="40">
        <v>45365</v>
      </c>
      <c r="F91" s="173">
        <v>2556164</v>
      </c>
      <c r="G91" s="113" t="s">
        <v>198</v>
      </c>
      <c r="H91" s="36" t="s">
        <v>208</v>
      </c>
      <c r="I91" s="179">
        <v>89</v>
      </c>
      <c r="J91" s="16" t="s">
        <v>147</v>
      </c>
      <c r="K91" s="13" t="s">
        <v>120</v>
      </c>
      <c r="L91" s="98" t="s">
        <v>11</v>
      </c>
    </row>
    <row r="92" spans="1:12" x14ac:dyDescent="0.2">
      <c r="A92" s="96" t="str">
        <f t="shared" si="5"/>
        <v>recettes</v>
      </c>
      <c r="B92" s="28" t="str">
        <f t="shared" si="6"/>
        <v/>
      </c>
      <c r="C92" s="29">
        <f t="shared" si="4"/>
        <v>3</v>
      </c>
      <c r="D92" s="18">
        <v>54.5</v>
      </c>
      <c r="E92" s="40">
        <v>45366</v>
      </c>
      <c r="F92" s="173"/>
      <c r="G92" s="113" t="s">
        <v>198</v>
      </c>
      <c r="H92" s="36"/>
      <c r="I92" s="179">
        <v>90</v>
      </c>
      <c r="J92" s="16" t="s">
        <v>126</v>
      </c>
      <c r="K92" s="13" t="s">
        <v>126</v>
      </c>
      <c r="L92" s="98" t="s">
        <v>10</v>
      </c>
    </row>
    <row r="93" spans="1:12" x14ac:dyDescent="0.2">
      <c r="A93" s="96" t="str">
        <f t="shared" si="5"/>
        <v>dépenses</v>
      </c>
      <c r="B93" s="28" t="str">
        <f t="shared" si="6"/>
        <v>Comptabilisé</v>
      </c>
      <c r="C93" s="29">
        <f t="shared" si="4"/>
        <v>3</v>
      </c>
      <c r="D93" s="18">
        <v>-27.9</v>
      </c>
      <c r="E93" s="40">
        <v>45367</v>
      </c>
      <c r="F93" s="173">
        <v>2556165</v>
      </c>
      <c r="G93" s="113" t="s">
        <v>198</v>
      </c>
      <c r="H93" s="36" t="s">
        <v>209</v>
      </c>
      <c r="I93" s="179">
        <v>91</v>
      </c>
      <c r="J93" s="16" t="s">
        <v>148</v>
      </c>
      <c r="K93" s="13" t="s">
        <v>145</v>
      </c>
      <c r="L93" s="98" t="s">
        <v>11</v>
      </c>
    </row>
    <row r="94" spans="1:12" x14ac:dyDescent="0.2">
      <c r="A94" s="96" t="str">
        <f t="shared" si="5"/>
        <v>dépenses</v>
      </c>
      <c r="B94" s="28" t="str">
        <f t="shared" si="6"/>
        <v>Comptabilisé</v>
      </c>
      <c r="C94" s="29">
        <f t="shared" si="4"/>
        <v>3</v>
      </c>
      <c r="D94" s="18">
        <v>-715.24</v>
      </c>
      <c r="E94" s="40">
        <v>45369</v>
      </c>
      <c r="F94" s="173">
        <v>2464177</v>
      </c>
      <c r="G94" s="113" t="s">
        <v>198</v>
      </c>
      <c r="H94" s="36" t="s">
        <v>211</v>
      </c>
      <c r="I94" s="179">
        <v>92</v>
      </c>
      <c r="J94" s="16" t="s">
        <v>149</v>
      </c>
      <c r="K94" s="13" t="s">
        <v>115</v>
      </c>
      <c r="L94" s="98" t="s">
        <v>11</v>
      </c>
    </row>
    <row r="95" spans="1:12" x14ac:dyDescent="0.2">
      <c r="A95" s="96" t="str">
        <f t="shared" si="5"/>
        <v>dépenses</v>
      </c>
      <c r="B95" s="28" t="str">
        <f t="shared" si="6"/>
        <v>Comptabilisé</v>
      </c>
      <c r="C95" s="29">
        <f t="shared" si="4"/>
        <v>3</v>
      </c>
      <c r="D95" s="18">
        <v>-100</v>
      </c>
      <c r="E95" s="40">
        <v>45371</v>
      </c>
      <c r="F95" s="173">
        <v>2464178</v>
      </c>
      <c r="G95" s="113" t="s">
        <v>198</v>
      </c>
      <c r="H95" s="36" t="s">
        <v>210</v>
      </c>
      <c r="I95" s="179">
        <v>93</v>
      </c>
      <c r="J95" s="158" t="s">
        <v>318</v>
      </c>
      <c r="K95" s="13" t="s">
        <v>120</v>
      </c>
      <c r="L95" s="98" t="s">
        <v>11</v>
      </c>
    </row>
    <row r="96" spans="1:12" x14ac:dyDescent="0.2">
      <c r="A96" s="96" t="str">
        <f t="shared" si="5"/>
        <v>recettes</v>
      </c>
      <c r="B96" s="28" t="str">
        <f t="shared" si="6"/>
        <v/>
      </c>
      <c r="C96" s="29">
        <f t="shared" si="4"/>
        <v>3</v>
      </c>
      <c r="D96" s="18">
        <v>58</v>
      </c>
      <c r="E96" s="40">
        <v>45371</v>
      </c>
      <c r="F96" s="173"/>
      <c r="G96" s="113" t="s">
        <v>198</v>
      </c>
      <c r="H96" s="36"/>
      <c r="I96" s="179">
        <v>94</v>
      </c>
      <c r="J96" s="16" t="s">
        <v>158</v>
      </c>
      <c r="K96" s="13" t="s">
        <v>123</v>
      </c>
      <c r="L96" s="98" t="s">
        <v>10</v>
      </c>
    </row>
    <row r="97" spans="1:12" x14ac:dyDescent="0.2">
      <c r="A97" s="96" t="str">
        <f t="shared" si="5"/>
        <v>recettes</v>
      </c>
      <c r="B97" s="28" t="str">
        <f t="shared" si="6"/>
        <v/>
      </c>
      <c r="C97" s="29">
        <f t="shared" si="4"/>
        <v>3</v>
      </c>
      <c r="D97" s="18">
        <v>35.700000000000003</v>
      </c>
      <c r="E97" s="40">
        <v>45371</v>
      </c>
      <c r="F97" s="173"/>
      <c r="G97" s="113" t="s">
        <v>198</v>
      </c>
      <c r="H97" s="36"/>
      <c r="I97" s="179">
        <v>95</v>
      </c>
      <c r="J97" s="16" t="s">
        <v>126</v>
      </c>
      <c r="K97" s="13" t="s">
        <v>126</v>
      </c>
      <c r="L97" s="98" t="s">
        <v>10</v>
      </c>
    </row>
    <row r="98" spans="1:12" x14ac:dyDescent="0.2">
      <c r="A98" s="96" t="str">
        <f t="shared" si="5"/>
        <v>recettes</v>
      </c>
      <c r="B98" s="28" t="str">
        <f t="shared" si="6"/>
        <v/>
      </c>
      <c r="C98" s="29">
        <f t="shared" si="4"/>
        <v>3</v>
      </c>
      <c r="D98" s="18">
        <v>11.99</v>
      </c>
      <c r="E98" s="40">
        <v>45372</v>
      </c>
      <c r="F98" s="173"/>
      <c r="G98" s="113" t="s">
        <v>198</v>
      </c>
      <c r="H98" s="36" t="s">
        <v>217</v>
      </c>
      <c r="I98" s="179">
        <v>96</v>
      </c>
      <c r="J98" s="16" t="s">
        <v>152</v>
      </c>
      <c r="K98" s="13" t="s">
        <v>145</v>
      </c>
      <c r="L98" s="98" t="s">
        <v>10</v>
      </c>
    </row>
    <row r="99" spans="1:12" x14ac:dyDescent="0.2">
      <c r="A99" s="96" t="str">
        <f t="shared" si="5"/>
        <v>recettes</v>
      </c>
      <c r="B99" s="28" t="str">
        <f t="shared" ref="B99:B112" si="7">IF(L99="Banque",IF(G99&lt;&gt;"","Comptabilisé","Non Comptabilisé"),"")</f>
        <v/>
      </c>
      <c r="C99" s="29">
        <f t="shared" si="4"/>
        <v>3</v>
      </c>
      <c r="D99" s="18">
        <v>46</v>
      </c>
      <c r="E99" s="40">
        <v>45373</v>
      </c>
      <c r="F99" s="173"/>
      <c r="G99" s="113" t="s">
        <v>198</v>
      </c>
      <c r="H99" s="36"/>
      <c r="I99" s="179">
        <v>97</v>
      </c>
      <c r="J99" s="16" t="s">
        <v>126</v>
      </c>
      <c r="K99" s="13" t="s">
        <v>126</v>
      </c>
      <c r="L99" s="98" t="s">
        <v>10</v>
      </c>
    </row>
    <row r="100" spans="1:12" x14ac:dyDescent="0.2">
      <c r="A100" s="96" t="str">
        <f t="shared" si="5"/>
        <v>dépenses</v>
      </c>
      <c r="B100" s="28" t="str">
        <f t="shared" si="7"/>
        <v>Comptabilisé</v>
      </c>
      <c r="C100" s="29">
        <f t="shared" si="4"/>
        <v>3</v>
      </c>
      <c r="D100" s="14">
        <v>-5.99</v>
      </c>
      <c r="E100" s="40">
        <v>45373</v>
      </c>
      <c r="F100" s="173"/>
      <c r="G100" s="113" t="s">
        <v>198</v>
      </c>
      <c r="H100" s="36" t="s">
        <v>231</v>
      </c>
      <c r="I100" s="180">
        <v>98</v>
      </c>
      <c r="J100" s="16" t="s">
        <v>191</v>
      </c>
      <c r="K100" s="13" t="s">
        <v>114</v>
      </c>
      <c r="L100" s="98" t="s">
        <v>11</v>
      </c>
    </row>
    <row r="101" spans="1:12" x14ac:dyDescent="0.2">
      <c r="A101" s="96" t="str">
        <f t="shared" si="5"/>
        <v>dépenses</v>
      </c>
      <c r="B101" s="28" t="str">
        <f t="shared" si="7"/>
        <v/>
      </c>
      <c r="C101" s="29">
        <f t="shared" si="4"/>
        <v>3</v>
      </c>
      <c r="D101" s="18">
        <v>-37.99</v>
      </c>
      <c r="E101" s="40">
        <v>45375</v>
      </c>
      <c r="F101" s="173"/>
      <c r="G101" s="113" t="s">
        <v>198</v>
      </c>
      <c r="H101" s="36" t="s">
        <v>216</v>
      </c>
      <c r="I101" s="179">
        <v>99</v>
      </c>
      <c r="J101" s="16" t="s">
        <v>152</v>
      </c>
      <c r="K101" s="13" t="s">
        <v>145</v>
      </c>
      <c r="L101" s="98" t="s">
        <v>10</v>
      </c>
    </row>
    <row r="102" spans="1:12" x14ac:dyDescent="0.2">
      <c r="A102" s="96" t="str">
        <f t="shared" si="5"/>
        <v>recettes</v>
      </c>
      <c r="B102" s="28" t="str">
        <f t="shared" si="7"/>
        <v/>
      </c>
      <c r="C102" s="29">
        <f t="shared" si="4"/>
        <v>3</v>
      </c>
      <c r="D102" s="18">
        <v>61</v>
      </c>
      <c r="E102" s="40">
        <v>45378</v>
      </c>
      <c r="F102" s="173"/>
      <c r="G102" s="113" t="s">
        <v>198</v>
      </c>
      <c r="H102" s="36"/>
      <c r="I102" s="179">
        <v>100</v>
      </c>
      <c r="J102" s="16" t="s">
        <v>158</v>
      </c>
      <c r="K102" s="13" t="s">
        <v>123</v>
      </c>
      <c r="L102" s="98" t="s">
        <v>10</v>
      </c>
    </row>
    <row r="103" spans="1:12" x14ac:dyDescent="0.2">
      <c r="A103" s="96" t="str">
        <f t="shared" si="5"/>
        <v>recettes</v>
      </c>
      <c r="B103" s="28" t="str">
        <f t="shared" si="7"/>
        <v/>
      </c>
      <c r="C103" s="29">
        <f t="shared" si="4"/>
        <v>3</v>
      </c>
      <c r="D103" s="18">
        <v>85</v>
      </c>
      <c r="E103" s="40">
        <v>45378</v>
      </c>
      <c r="F103" s="173"/>
      <c r="G103" s="113" t="s">
        <v>198</v>
      </c>
      <c r="H103" s="36"/>
      <c r="I103" s="179">
        <v>101</v>
      </c>
      <c r="J103" s="16" t="s">
        <v>126</v>
      </c>
      <c r="K103" s="13" t="s">
        <v>126</v>
      </c>
      <c r="L103" s="98" t="s">
        <v>10</v>
      </c>
    </row>
    <row r="104" spans="1:12" x14ac:dyDescent="0.2">
      <c r="A104" s="96" t="str">
        <f t="shared" si="5"/>
        <v>dépenses</v>
      </c>
      <c r="B104" s="28" t="str">
        <f t="shared" si="7"/>
        <v/>
      </c>
      <c r="C104" s="29">
        <f t="shared" si="4"/>
        <v>3</v>
      </c>
      <c r="D104" s="18">
        <v>-40</v>
      </c>
      <c r="E104" s="40">
        <v>45380</v>
      </c>
      <c r="F104" s="173"/>
      <c r="G104" s="113" t="s">
        <v>198</v>
      </c>
      <c r="H104" s="36"/>
      <c r="I104" s="179">
        <v>102</v>
      </c>
      <c r="J104" s="73" t="s">
        <v>164</v>
      </c>
      <c r="K104" s="13" t="s">
        <v>160</v>
      </c>
      <c r="L104" s="98" t="s">
        <v>10</v>
      </c>
    </row>
    <row r="105" spans="1:12" x14ac:dyDescent="0.2">
      <c r="A105" s="96" t="str">
        <f t="shared" si="5"/>
        <v>recettes</v>
      </c>
      <c r="B105" s="28" t="str">
        <f t="shared" si="7"/>
        <v>Comptabilisé</v>
      </c>
      <c r="C105" s="29">
        <f t="shared" si="4"/>
        <v>3</v>
      </c>
      <c r="D105" s="20">
        <v>40</v>
      </c>
      <c r="E105" s="40">
        <v>45380</v>
      </c>
      <c r="F105" s="173"/>
      <c r="G105" s="113" t="s">
        <v>198</v>
      </c>
      <c r="H105" s="36"/>
      <c r="I105" s="180">
        <v>103</v>
      </c>
      <c r="J105" s="73" t="s">
        <v>164</v>
      </c>
      <c r="K105" s="13" t="s">
        <v>160</v>
      </c>
      <c r="L105" s="98" t="s">
        <v>11</v>
      </c>
    </row>
    <row r="106" spans="1:12" x14ac:dyDescent="0.2">
      <c r="A106" s="96" t="str">
        <f t="shared" si="5"/>
        <v>recettes</v>
      </c>
      <c r="B106" s="28" t="str">
        <f t="shared" si="7"/>
        <v/>
      </c>
      <c r="C106" s="29">
        <f t="shared" si="4"/>
        <v>3</v>
      </c>
      <c r="D106" s="18">
        <v>40</v>
      </c>
      <c r="E106" s="40">
        <v>45380</v>
      </c>
      <c r="F106" s="173"/>
      <c r="G106" s="113" t="s">
        <v>198</v>
      </c>
      <c r="H106" s="36"/>
      <c r="I106" s="179">
        <v>104</v>
      </c>
      <c r="J106" s="16" t="s">
        <v>162</v>
      </c>
      <c r="K106" s="13" t="s">
        <v>127</v>
      </c>
      <c r="L106" s="98" t="s">
        <v>10</v>
      </c>
    </row>
    <row r="107" spans="1:12" x14ac:dyDescent="0.2">
      <c r="A107" s="96" t="str">
        <f t="shared" si="5"/>
        <v>recettes</v>
      </c>
      <c r="B107" s="28" t="str">
        <f t="shared" si="7"/>
        <v/>
      </c>
      <c r="C107" s="29">
        <f t="shared" si="4"/>
        <v>3</v>
      </c>
      <c r="D107" s="18">
        <v>47</v>
      </c>
      <c r="E107" s="40">
        <v>45380</v>
      </c>
      <c r="F107" s="173"/>
      <c r="G107" s="113" t="s">
        <v>198</v>
      </c>
      <c r="H107" s="36"/>
      <c r="I107" s="179">
        <v>105</v>
      </c>
      <c r="J107" s="16" t="s">
        <v>126</v>
      </c>
      <c r="K107" s="13" t="s">
        <v>126</v>
      </c>
      <c r="L107" s="98" t="s">
        <v>10</v>
      </c>
    </row>
    <row r="108" spans="1:12" x14ac:dyDescent="0.2">
      <c r="A108" s="96" t="str">
        <f t="shared" si="5"/>
        <v>dépenses</v>
      </c>
      <c r="B108" s="28" t="str">
        <f t="shared" si="7"/>
        <v>Comptabilisé</v>
      </c>
      <c r="C108" s="29">
        <f t="shared" si="4"/>
        <v>3</v>
      </c>
      <c r="D108" s="14">
        <v>-4.33</v>
      </c>
      <c r="E108" s="40">
        <v>45381</v>
      </c>
      <c r="F108" s="173"/>
      <c r="G108" s="113" t="s">
        <v>198</v>
      </c>
      <c r="H108" s="36" t="s">
        <v>228</v>
      </c>
      <c r="I108" s="180">
        <v>106</v>
      </c>
      <c r="J108" s="16" t="s">
        <v>187</v>
      </c>
      <c r="K108" s="13" t="s">
        <v>113</v>
      </c>
      <c r="L108" s="98" t="s">
        <v>11</v>
      </c>
    </row>
    <row r="109" spans="1:12" x14ac:dyDescent="0.2">
      <c r="A109" s="96" t="str">
        <f t="shared" si="5"/>
        <v>recettes</v>
      </c>
      <c r="B109" s="28" t="str">
        <f t="shared" si="7"/>
        <v>Comptabilisé</v>
      </c>
      <c r="C109" s="29">
        <f t="shared" si="4"/>
        <v>3</v>
      </c>
      <c r="D109" s="20">
        <v>20</v>
      </c>
      <c r="E109" s="40">
        <v>45382</v>
      </c>
      <c r="F109" s="173"/>
      <c r="G109" s="113" t="s">
        <v>198</v>
      </c>
      <c r="H109" s="36"/>
      <c r="I109" s="180">
        <v>11</v>
      </c>
      <c r="J109" s="16" t="s">
        <v>134</v>
      </c>
      <c r="K109" s="13" t="s">
        <v>126</v>
      </c>
      <c r="L109" s="98" t="s">
        <v>11</v>
      </c>
    </row>
    <row r="110" spans="1:12" x14ac:dyDescent="0.2">
      <c r="A110" s="96" t="str">
        <f t="shared" si="5"/>
        <v>recettes</v>
      </c>
      <c r="B110" s="28" t="str">
        <f t="shared" si="7"/>
        <v>Comptabilisé</v>
      </c>
      <c r="C110" s="29">
        <f t="shared" si="4"/>
        <v>3</v>
      </c>
      <c r="D110" s="20">
        <v>19</v>
      </c>
      <c r="E110" s="40">
        <v>45382</v>
      </c>
      <c r="F110" s="173"/>
      <c r="G110" s="113" t="s">
        <v>198</v>
      </c>
      <c r="H110" s="36"/>
      <c r="I110" s="180">
        <v>107</v>
      </c>
      <c r="J110" s="16" t="s">
        <v>134</v>
      </c>
      <c r="K110" s="13" t="s">
        <v>126</v>
      </c>
      <c r="L110" s="98" t="s">
        <v>11</v>
      </c>
    </row>
    <row r="111" spans="1:12" x14ac:dyDescent="0.2">
      <c r="A111" s="96" t="str">
        <f t="shared" si="5"/>
        <v>recettes</v>
      </c>
      <c r="B111" s="28" t="str">
        <f t="shared" si="7"/>
        <v>Comptabilisé</v>
      </c>
      <c r="C111" s="29">
        <f t="shared" si="4"/>
        <v>3</v>
      </c>
      <c r="D111" s="20">
        <v>25</v>
      </c>
      <c r="E111" s="40">
        <v>45382</v>
      </c>
      <c r="F111" s="173"/>
      <c r="G111" s="113" t="s">
        <v>198</v>
      </c>
      <c r="H111" s="36"/>
      <c r="I111" s="180">
        <v>108</v>
      </c>
      <c r="J111" s="16" t="s">
        <v>134</v>
      </c>
      <c r="K111" s="13" t="s">
        <v>126</v>
      </c>
      <c r="L111" s="98" t="s">
        <v>11</v>
      </c>
    </row>
    <row r="112" spans="1:12" x14ac:dyDescent="0.2">
      <c r="A112" s="96" t="str">
        <f t="shared" si="5"/>
        <v>recettes</v>
      </c>
      <c r="B112" s="28" t="str">
        <f t="shared" si="7"/>
        <v>Comptabilisé</v>
      </c>
      <c r="C112" s="29">
        <f t="shared" si="4"/>
        <v>3</v>
      </c>
      <c r="D112" s="20">
        <v>14.5</v>
      </c>
      <c r="E112" s="40">
        <v>45382</v>
      </c>
      <c r="F112" s="173"/>
      <c r="G112" s="113" t="s">
        <v>198</v>
      </c>
      <c r="H112" s="36"/>
      <c r="I112" s="180">
        <v>109</v>
      </c>
      <c r="J112" s="16" t="s">
        <v>134</v>
      </c>
      <c r="K112" s="13" t="s">
        <v>126</v>
      </c>
      <c r="L112" s="98" t="s">
        <v>11</v>
      </c>
    </row>
    <row r="113" spans="1:12" x14ac:dyDescent="0.2">
      <c r="A113" s="96" t="str">
        <f t="shared" si="5"/>
        <v>recettes</v>
      </c>
      <c r="B113" s="28" t="str">
        <f>IF(L114="Banque",IF(G113&lt;&gt;"","Comptabilisé","Non Comptabilisé"),"")</f>
        <v>Comptabilisé</v>
      </c>
      <c r="C113" s="29">
        <f t="shared" si="4"/>
        <v>3</v>
      </c>
      <c r="D113" s="20">
        <v>17</v>
      </c>
      <c r="E113" s="40">
        <v>45382</v>
      </c>
      <c r="F113" s="173"/>
      <c r="G113" s="113" t="s">
        <v>198</v>
      </c>
      <c r="H113" s="36"/>
      <c r="I113" s="180">
        <v>110</v>
      </c>
      <c r="J113" s="16" t="s">
        <v>134</v>
      </c>
      <c r="K113" s="13" t="s">
        <v>126</v>
      </c>
      <c r="L113" s="98" t="s">
        <v>11</v>
      </c>
    </row>
    <row r="114" spans="1:12" x14ac:dyDescent="0.2">
      <c r="A114" s="96" t="str">
        <f t="shared" si="5"/>
        <v>recettes</v>
      </c>
      <c r="B114" s="28" t="str">
        <f t="shared" ref="B114:B161" si="8">IF(L114="Banque",IF(G114&lt;&gt;"","Comptabilisé","Non Comptabilisé"),"")</f>
        <v>Comptabilisé</v>
      </c>
      <c r="C114" s="29">
        <f t="shared" si="4"/>
        <v>3</v>
      </c>
      <c r="D114" s="20">
        <v>19</v>
      </c>
      <c r="E114" s="40">
        <v>45382</v>
      </c>
      <c r="F114" s="173"/>
      <c r="G114" s="113" t="s">
        <v>198</v>
      </c>
      <c r="H114" s="36"/>
      <c r="I114" s="180">
        <v>112</v>
      </c>
      <c r="J114" s="16" t="s">
        <v>134</v>
      </c>
      <c r="K114" s="13" t="s">
        <v>126</v>
      </c>
      <c r="L114" s="98" t="s">
        <v>11</v>
      </c>
    </row>
    <row r="115" spans="1:12" x14ac:dyDescent="0.2">
      <c r="A115" s="96" t="str">
        <f t="shared" si="5"/>
        <v>dépenses</v>
      </c>
      <c r="B115" s="28" t="str">
        <f t="shared" si="8"/>
        <v/>
      </c>
      <c r="C115" s="29">
        <f t="shared" si="4"/>
        <v>4</v>
      </c>
      <c r="D115" s="18">
        <v>-155</v>
      </c>
      <c r="E115" s="40">
        <v>45385</v>
      </c>
      <c r="F115" s="173"/>
      <c r="G115" s="113" t="s">
        <v>198</v>
      </c>
      <c r="H115" s="36"/>
      <c r="I115" s="179">
        <v>113</v>
      </c>
      <c r="J115" s="16" t="s">
        <v>163</v>
      </c>
      <c r="K115" s="13" t="s">
        <v>161</v>
      </c>
      <c r="L115" s="98" t="s">
        <v>10</v>
      </c>
    </row>
    <row r="116" spans="1:12" x14ac:dyDescent="0.2">
      <c r="A116" s="96" t="str">
        <f t="shared" si="5"/>
        <v>dépenses</v>
      </c>
      <c r="B116" s="28" t="str">
        <f t="shared" si="8"/>
        <v/>
      </c>
      <c r="C116" s="29">
        <f t="shared" si="4"/>
        <v>4</v>
      </c>
      <c r="D116" s="18">
        <v>-795</v>
      </c>
      <c r="E116" s="40">
        <v>45385</v>
      </c>
      <c r="F116" s="173"/>
      <c r="G116" s="113" t="s">
        <v>198</v>
      </c>
      <c r="H116" s="36"/>
      <c r="I116" s="179">
        <v>114</v>
      </c>
      <c r="J116" s="16" t="s">
        <v>163</v>
      </c>
      <c r="K116" s="13" t="s">
        <v>161</v>
      </c>
      <c r="L116" s="98" t="s">
        <v>10</v>
      </c>
    </row>
    <row r="117" spans="1:12" x14ac:dyDescent="0.2">
      <c r="A117" s="96" t="str">
        <f t="shared" si="5"/>
        <v>recettes</v>
      </c>
      <c r="B117" s="28" t="str">
        <f t="shared" si="8"/>
        <v>Comptabilisé</v>
      </c>
      <c r="C117" s="29">
        <f t="shared" si="4"/>
        <v>4</v>
      </c>
      <c r="D117" s="20">
        <v>155</v>
      </c>
      <c r="E117" s="40">
        <v>45385</v>
      </c>
      <c r="F117" s="173"/>
      <c r="G117" s="113" t="s">
        <v>198</v>
      </c>
      <c r="H117" s="36"/>
      <c r="I117" s="180">
        <v>115</v>
      </c>
      <c r="J117" s="16" t="s">
        <v>163</v>
      </c>
      <c r="K117" s="13" t="s">
        <v>161</v>
      </c>
      <c r="L117" s="98" t="s">
        <v>11</v>
      </c>
    </row>
    <row r="118" spans="1:12" x14ac:dyDescent="0.2">
      <c r="A118" s="96" t="str">
        <f t="shared" si="5"/>
        <v>recettes</v>
      </c>
      <c r="B118" s="28" t="str">
        <f t="shared" si="8"/>
        <v>Comptabilisé</v>
      </c>
      <c r="C118" s="29">
        <f t="shared" si="4"/>
        <v>4</v>
      </c>
      <c r="D118" s="20">
        <v>795</v>
      </c>
      <c r="E118" s="40">
        <v>45385</v>
      </c>
      <c r="F118" s="173"/>
      <c r="G118" s="113" t="s">
        <v>198</v>
      </c>
      <c r="H118" s="36"/>
      <c r="I118" s="180">
        <v>116</v>
      </c>
      <c r="J118" s="16" t="s">
        <v>163</v>
      </c>
      <c r="K118" s="13" t="s">
        <v>161</v>
      </c>
      <c r="L118" s="98" t="s">
        <v>11</v>
      </c>
    </row>
    <row r="119" spans="1:12" x14ac:dyDescent="0.2">
      <c r="A119" s="96" t="str">
        <f t="shared" si="5"/>
        <v>dépenses</v>
      </c>
      <c r="B119" s="28" t="str">
        <f t="shared" si="8"/>
        <v/>
      </c>
      <c r="C119" s="29">
        <f t="shared" si="4"/>
        <v>4</v>
      </c>
      <c r="D119" s="18">
        <v>-190</v>
      </c>
      <c r="E119" s="40">
        <v>45385</v>
      </c>
      <c r="F119" s="173"/>
      <c r="G119" s="113" t="s">
        <v>198</v>
      </c>
      <c r="H119" s="36"/>
      <c r="I119" s="179">
        <v>117</v>
      </c>
      <c r="J119" s="73" t="s">
        <v>164</v>
      </c>
      <c r="K119" s="13" t="s">
        <v>160</v>
      </c>
      <c r="L119" s="98" t="s">
        <v>10</v>
      </c>
    </row>
    <row r="120" spans="1:12" x14ac:dyDescent="0.2">
      <c r="A120" s="96" t="str">
        <f t="shared" si="5"/>
        <v>recettes</v>
      </c>
      <c r="B120" s="28" t="str">
        <f t="shared" si="8"/>
        <v>Comptabilisé</v>
      </c>
      <c r="C120" s="29">
        <f t="shared" si="4"/>
        <v>4</v>
      </c>
      <c r="D120" s="20">
        <v>190</v>
      </c>
      <c r="E120" s="40">
        <v>45385</v>
      </c>
      <c r="F120" s="173"/>
      <c r="G120" s="113" t="s">
        <v>198</v>
      </c>
      <c r="H120" s="36"/>
      <c r="I120" s="180">
        <v>118</v>
      </c>
      <c r="J120" s="73" t="s">
        <v>164</v>
      </c>
      <c r="K120" s="13" t="s">
        <v>160</v>
      </c>
      <c r="L120" s="98" t="s">
        <v>11</v>
      </c>
    </row>
    <row r="121" spans="1:12" x14ac:dyDescent="0.2">
      <c r="A121" s="96" t="str">
        <f t="shared" si="5"/>
        <v>recettes</v>
      </c>
      <c r="B121" s="28" t="str">
        <f t="shared" si="8"/>
        <v/>
      </c>
      <c r="C121" s="29">
        <f t="shared" si="4"/>
        <v>4</v>
      </c>
      <c r="D121" s="18">
        <v>65</v>
      </c>
      <c r="E121" s="40">
        <v>45385</v>
      </c>
      <c r="F121" s="173"/>
      <c r="G121" s="113" t="s">
        <v>198</v>
      </c>
      <c r="H121" s="36"/>
      <c r="I121" s="179">
        <v>119</v>
      </c>
      <c r="J121" s="16" t="s">
        <v>158</v>
      </c>
      <c r="K121" s="13" t="s">
        <v>123</v>
      </c>
      <c r="L121" s="98" t="s">
        <v>10</v>
      </c>
    </row>
    <row r="122" spans="1:12" x14ac:dyDescent="0.2">
      <c r="A122" s="96" t="str">
        <f t="shared" si="5"/>
        <v>recettes</v>
      </c>
      <c r="B122" s="28" t="str">
        <f t="shared" si="8"/>
        <v/>
      </c>
      <c r="C122" s="29">
        <f t="shared" si="4"/>
        <v>4</v>
      </c>
      <c r="D122" s="18">
        <v>31.5</v>
      </c>
      <c r="E122" s="40">
        <v>45385</v>
      </c>
      <c r="F122" s="173"/>
      <c r="G122" s="113" t="s">
        <v>198</v>
      </c>
      <c r="H122" s="36"/>
      <c r="I122" s="179">
        <v>120</v>
      </c>
      <c r="J122" s="16" t="s">
        <v>126</v>
      </c>
      <c r="K122" s="13" t="s">
        <v>126</v>
      </c>
      <c r="L122" s="98" t="s">
        <v>10</v>
      </c>
    </row>
    <row r="123" spans="1:12" x14ac:dyDescent="0.2">
      <c r="A123" s="96" t="str">
        <f t="shared" si="5"/>
        <v>recettes</v>
      </c>
      <c r="B123" s="28" t="str">
        <f t="shared" si="8"/>
        <v/>
      </c>
      <c r="C123" s="29">
        <f t="shared" si="4"/>
        <v>4</v>
      </c>
      <c r="D123" s="18">
        <v>74.5</v>
      </c>
      <c r="E123" s="40">
        <v>45387</v>
      </c>
      <c r="F123" s="173"/>
      <c r="G123" s="113" t="s">
        <v>198</v>
      </c>
      <c r="H123" s="36"/>
      <c r="I123" s="179">
        <v>121</v>
      </c>
      <c r="J123" s="16" t="s">
        <v>126</v>
      </c>
      <c r="K123" s="13" t="s">
        <v>126</v>
      </c>
      <c r="L123" s="98" t="s">
        <v>10</v>
      </c>
    </row>
    <row r="124" spans="1:12" x14ac:dyDescent="0.2">
      <c r="A124" s="96" t="str">
        <f t="shared" si="5"/>
        <v>recettes</v>
      </c>
      <c r="B124" s="28" t="str">
        <f t="shared" si="8"/>
        <v/>
      </c>
      <c r="C124" s="29">
        <f t="shared" si="4"/>
        <v>4</v>
      </c>
      <c r="D124" s="18">
        <v>103</v>
      </c>
      <c r="E124" s="40">
        <v>45392</v>
      </c>
      <c r="F124" s="173"/>
      <c r="G124" s="113" t="s">
        <v>198</v>
      </c>
      <c r="H124" s="36"/>
      <c r="I124" s="179">
        <v>122</v>
      </c>
      <c r="J124" s="16" t="s">
        <v>158</v>
      </c>
      <c r="K124" s="13" t="s">
        <v>123</v>
      </c>
      <c r="L124" s="98" t="s">
        <v>10</v>
      </c>
    </row>
    <row r="125" spans="1:12" x14ac:dyDescent="0.2">
      <c r="A125" s="96" t="str">
        <f t="shared" si="5"/>
        <v>recettes</v>
      </c>
      <c r="B125" s="28" t="str">
        <f t="shared" si="8"/>
        <v/>
      </c>
      <c r="C125" s="29">
        <f t="shared" si="4"/>
        <v>4</v>
      </c>
      <c r="D125" s="18">
        <v>50.7</v>
      </c>
      <c r="E125" s="40">
        <v>45392</v>
      </c>
      <c r="F125" s="173"/>
      <c r="G125" s="113" t="s">
        <v>198</v>
      </c>
      <c r="H125" s="36"/>
      <c r="I125" s="179">
        <v>123</v>
      </c>
      <c r="J125" s="16" t="s">
        <v>126</v>
      </c>
      <c r="K125" s="13" t="s">
        <v>126</v>
      </c>
      <c r="L125" s="98" t="s">
        <v>10</v>
      </c>
    </row>
    <row r="126" spans="1:12" x14ac:dyDescent="0.2">
      <c r="A126" s="96" t="str">
        <f t="shared" si="5"/>
        <v>dépenses</v>
      </c>
      <c r="B126" s="28" t="str">
        <f t="shared" si="8"/>
        <v>Comptabilisé</v>
      </c>
      <c r="C126" s="29">
        <f t="shared" si="4"/>
        <v>4</v>
      </c>
      <c r="D126" s="18">
        <v>-31.98</v>
      </c>
      <c r="E126" s="40">
        <v>45394</v>
      </c>
      <c r="F126" s="173" t="s">
        <v>136</v>
      </c>
      <c r="G126" s="113" t="s">
        <v>198</v>
      </c>
      <c r="H126" s="36" t="s">
        <v>212</v>
      </c>
      <c r="I126" s="179">
        <v>124</v>
      </c>
      <c r="J126" s="16" t="s">
        <v>150</v>
      </c>
      <c r="K126" s="13" t="s">
        <v>145</v>
      </c>
      <c r="L126" s="98" t="s">
        <v>11</v>
      </c>
    </row>
    <row r="127" spans="1:12" x14ac:dyDescent="0.2">
      <c r="A127" s="96" t="str">
        <f t="shared" si="5"/>
        <v>recettes</v>
      </c>
      <c r="B127" s="28" t="str">
        <f t="shared" si="8"/>
        <v/>
      </c>
      <c r="C127" s="29">
        <f t="shared" si="4"/>
        <v>4</v>
      </c>
      <c r="D127" s="18">
        <v>40.5</v>
      </c>
      <c r="E127" s="40">
        <v>45394</v>
      </c>
      <c r="F127" s="173"/>
      <c r="G127" s="113" t="s">
        <v>198</v>
      </c>
      <c r="H127" s="36"/>
      <c r="I127" s="179">
        <v>125</v>
      </c>
      <c r="J127" s="16" t="s">
        <v>126</v>
      </c>
      <c r="K127" s="13" t="s">
        <v>126</v>
      </c>
      <c r="L127" s="98" t="s">
        <v>10</v>
      </c>
    </row>
    <row r="128" spans="1:12" x14ac:dyDescent="0.2">
      <c r="A128" s="96" t="str">
        <f t="shared" si="5"/>
        <v>dépenses</v>
      </c>
      <c r="B128" s="28" t="str">
        <f t="shared" si="8"/>
        <v>Comptabilisé</v>
      </c>
      <c r="C128" s="29">
        <f t="shared" ref="C128:C191" si="9">IF(E128&lt;&gt;"",MONTH(E128),"")</f>
        <v>4</v>
      </c>
      <c r="D128" s="18">
        <v>-632.15</v>
      </c>
      <c r="E128" s="40">
        <v>45399</v>
      </c>
      <c r="F128" s="173">
        <v>25556166</v>
      </c>
      <c r="G128" s="113" t="s">
        <v>198</v>
      </c>
      <c r="H128" s="36" t="s">
        <v>213</v>
      </c>
      <c r="I128" s="179">
        <v>126</v>
      </c>
      <c r="J128" s="16" t="s">
        <v>151</v>
      </c>
      <c r="K128" s="13" t="s">
        <v>115</v>
      </c>
      <c r="L128" s="98" t="s">
        <v>11</v>
      </c>
    </row>
    <row r="129" spans="1:12" x14ac:dyDescent="0.2">
      <c r="A129" s="96" t="str">
        <f t="shared" si="5"/>
        <v>recettes</v>
      </c>
      <c r="B129" s="28" t="str">
        <f t="shared" si="8"/>
        <v/>
      </c>
      <c r="C129" s="29">
        <f t="shared" si="9"/>
        <v>4</v>
      </c>
      <c r="D129" s="18">
        <v>68.5</v>
      </c>
      <c r="E129" s="40">
        <v>45399</v>
      </c>
      <c r="F129" s="173"/>
      <c r="G129" s="113" t="s">
        <v>198</v>
      </c>
      <c r="H129" s="36"/>
      <c r="I129" s="179">
        <v>127</v>
      </c>
      <c r="J129" s="16" t="s">
        <v>158</v>
      </c>
      <c r="K129" s="13" t="s">
        <v>123</v>
      </c>
      <c r="L129" s="98" t="s">
        <v>10</v>
      </c>
    </row>
    <row r="130" spans="1:12" x14ac:dyDescent="0.2">
      <c r="A130" s="96" t="str">
        <f t="shared" si="5"/>
        <v>recettes</v>
      </c>
      <c r="B130" s="28" t="str">
        <f t="shared" si="8"/>
        <v/>
      </c>
      <c r="C130" s="29">
        <f t="shared" si="9"/>
        <v>4</v>
      </c>
      <c r="D130" s="18">
        <v>98.5</v>
      </c>
      <c r="E130" s="40">
        <v>45399</v>
      </c>
      <c r="F130" s="173"/>
      <c r="G130" s="113" t="s">
        <v>198</v>
      </c>
      <c r="H130" s="36"/>
      <c r="I130" s="179">
        <v>128</v>
      </c>
      <c r="J130" s="16" t="s">
        <v>126</v>
      </c>
      <c r="K130" s="13" t="s">
        <v>126</v>
      </c>
      <c r="L130" s="98" t="s">
        <v>10</v>
      </c>
    </row>
    <row r="131" spans="1:12" x14ac:dyDescent="0.2">
      <c r="A131" s="96" t="str">
        <f t="shared" ref="A131:A194" si="10">IF(D131&lt;&gt;"",IF(D131&lt;0,"dépenses",IF(D131&gt;0,"recettes","--")),"")</f>
        <v>recettes</v>
      </c>
      <c r="B131" s="28" t="str">
        <f t="shared" si="8"/>
        <v/>
      </c>
      <c r="C131" s="29">
        <f t="shared" si="9"/>
        <v>4</v>
      </c>
      <c r="D131" s="18">
        <v>50.5</v>
      </c>
      <c r="E131" s="40">
        <v>45401</v>
      </c>
      <c r="F131" s="173"/>
      <c r="G131" s="113" t="s">
        <v>198</v>
      </c>
      <c r="H131" s="36"/>
      <c r="I131" s="179">
        <v>129</v>
      </c>
      <c r="J131" s="16" t="s">
        <v>126</v>
      </c>
      <c r="K131" s="13" t="s">
        <v>126</v>
      </c>
      <c r="L131" s="98" t="s">
        <v>10</v>
      </c>
    </row>
    <row r="132" spans="1:12" x14ac:dyDescent="0.2">
      <c r="A132" s="96" t="str">
        <f t="shared" si="10"/>
        <v>dépenses</v>
      </c>
      <c r="B132" s="28" t="str">
        <f t="shared" si="8"/>
        <v>Comptabilisé</v>
      </c>
      <c r="C132" s="29">
        <f t="shared" si="9"/>
        <v>4</v>
      </c>
      <c r="D132" s="14">
        <v>-5.99</v>
      </c>
      <c r="E132" s="40">
        <v>45404</v>
      </c>
      <c r="F132" s="173"/>
      <c r="G132" s="113" t="s">
        <v>198</v>
      </c>
      <c r="H132" s="36" t="s">
        <v>229</v>
      </c>
      <c r="I132" s="180">
        <v>130</v>
      </c>
      <c r="J132" s="16" t="s">
        <v>191</v>
      </c>
      <c r="K132" s="13" t="s">
        <v>114</v>
      </c>
      <c r="L132" s="98" t="s">
        <v>11</v>
      </c>
    </row>
    <row r="133" spans="1:12" x14ac:dyDescent="0.2">
      <c r="A133" s="96" t="str">
        <f t="shared" si="10"/>
        <v>recettes</v>
      </c>
      <c r="B133" s="28" t="str">
        <f t="shared" si="8"/>
        <v/>
      </c>
      <c r="C133" s="29">
        <f t="shared" si="9"/>
        <v>4</v>
      </c>
      <c r="D133" s="18">
        <v>50.5</v>
      </c>
      <c r="E133" s="40">
        <v>45406</v>
      </c>
      <c r="F133" s="173"/>
      <c r="G133" s="113" t="s">
        <v>198</v>
      </c>
      <c r="H133" s="36"/>
      <c r="I133" s="179">
        <v>131</v>
      </c>
      <c r="J133" s="16" t="s">
        <v>158</v>
      </c>
      <c r="K133" s="13" t="s">
        <v>123</v>
      </c>
      <c r="L133" s="98" t="s">
        <v>10</v>
      </c>
    </row>
    <row r="134" spans="1:12" x14ac:dyDescent="0.2">
      <c r="A134" s="96" t="str">
        <f t="shared" si="10"/>
        <v>recettes</v>
      </c>
      <c r="B134" s="28" t="str">
        <f t="shared" si="8"/>
        <v/>
      </c>
      <c r="C134" s="29">
        <f t="shared" si="9"/>
        <v>4</v>
      </c>
      <c r="D134" s="18">
        <v>101</v>
      </c>
      <c r="E134" s="40">
        <v>45406</v>
      </c>
      <c r="F134" s="173"/>
      <c r="G134" s="113" t="s">
        <v>198</v>
      </c>
      <c r="H134" s="36"/>
      <c r="I134" s="179">
        <v>132</v>
      </c>
      <c r="J134" s="16" t="s">
        <v>126</v>
      </c>
      <c r="K134" s="13" t="s">
        <v>126</v>
      </c>
      <c r="L134" s="98" t="s">
        <v>10</v>
      </c>
    </row>
    <row r="135" spans="1:12" x14ac:dyDescent="0.2">
      <c r="A135" s="96" t="str">
        <f t="shared" si="10"/>
        <v>recettes</v>
      </c>
      <c r="B135" s="28" t="str">
        <f t="shared" si="8"/>
        <v/>
      </c>
      <c r="C135" s="29">
        <f t="shared" si="9"/>
        <v>4</v>
      </c>
      <c r="D135" s="18">
        <v>39</v>
      </c>
      <c r="E135" s="40">
        <v>45408</v>
      </c>
      <c r="F135" s="173"/>
      <c r="G135" s="113" t="s">
        <v>198</v>
      </c>
      <c r="H135" s="36"/>
      <c r="I135" s="179">
        <v>133</v>
      </c>
      <c r="J135" s="16" t="s">
        <v>126</v>
      </c>
      <c r="K135" s="13" t="s">
        <v>126</v>
      </c>
      <c r="L135" s="98" t="s">
        <v>10</v>
      </c>
    </row>
    <row r="136" spans="1:12" x14ac:dyDescent="0.2">
      <c r="A136" s="96" t="str">
        <f t="shared" si="10"/>
        <v>dépenses</v>
      </c>
      <c r="B136" s="28" t="str">
        <f t="shared" si="8"/>
        <v>Comptabilisé</v>
      </c>
      <c r="C136" s="29">
        <f t="shared" si="9"/>
        <v>4</v>
      </c>
      <c r="D136" s="18">
        <v>-13.95</v>
      </c>
      <c r="E136" s="40">
        <v>45409</v>
      </c>
      <c r="F136" s="173">
        <v>2556168</v>
      </c>
      <c r="G136" s="113" t="s">
        <v>198</v>
      </c>
      <c r="H136" s="36" t="s">
        <v>215</v>
      </c>
      <c r="I136" s="179">
        <v>134</v>
      </c>
      <c r="J136" s="16" t="s">
        <v>148</v>
      </c>
      <c r="K136" s="13" t="s">
        <v>145</v>
      </c>
      <c r="L136" s="98" t="s">
        <v>11</v>
      </c>
    </row>
    <row r="137" spans="1:12" x14ac:dyDescent="0.2">
      <c r="A137" s="96" t="str">
        <f t="shared" si="10"/>
        <v>dépenses</v>
      </c>
      <c r="B137" s="28" t="str">
        <f t="shared" si="8"/>
        <v/>
      </c>
      <c r="C137" s="29">
        <f t="shared" si="9"/>
        <v>4</v>
      </c>
      <c r="D137" s="18">
        <v>-13</v>
      </c>
      <c r="E137" s="40">
        <v>45411</v>
      </c>
      <c r="F137" s="173"/>
      <c r="G137" s="113" t="s">
        <v>198</v>
      </c>
      <c r="H137" s="36"/>
      <c r="I137" s="179">
        <v>135</v>
      </c>
      <c r="J137" s="73" t="s">
        <v>164</v>
      </c>
      <c r="K137" s="13" t="s">
        <v>160</v>
      </c>
      <c r="L137" s="98" t="s">
        <v>10</v>
      </c>
    </row>
    <row r="138" spans="1:12" x14ac:dyDescent="0.2">
      <c r="A138" s="96" t="str">
        <f t="shared" si="10"/>
        <v>recettes</v>
      </c>
      <c r="B138" s="28" t="str">
        <f t="shared" si="8"/>
        <v>Comptabilisé</v>
      </c>
      <c r="C138" s="29">
        <f t="shared" si="9"/>
        <v>4</v>
      </c>
      <c r="D138" s="20">
        <v>190</v>
      </c>
      <c r="E138" s="40">
        <v>45411</v>
      </c>
      <c r="F138" s="173"/>
      <c r="G138" s="113" t="s">
        <v>198</v>
      </c>
      <c r="H138" s="36"/>
      <c r="I138" s="180">
        <v>136</v>
      </c>
      <c r="J138" s="16" t="s">
        <v>164</v>
      </c>
      <c r="K138" s="13" t="s">
        <v>160</v>
      </c>
      <c r="L138" s="98" t="s">
        <v>11</v>
      </c>
    </row>
    <row r="139" spans="1:12" x14ac:dyDescent="0.2">
      <c r="A139" s="96" t="str">
        <f t="shared" si="10"/>
        <v>dépenses</v>
      </c>
      <c r="B139" s="28" t="str">
        <f t="shared" si="8"/>
        <v>Comptabilisé</v>
      </c>
      <c r="C139" s="29">
        <f t="shared" si="9"/>
        <v>4</v>
      </c>
      <c r="D139" s="18">
        <v>-28</v>
      </c>
      <c r="E139" s="40">
        <v>45412</v>
      </c>
      <c r="F139" s="173">
        <v>2464179</v>
      </c>
      <c r="G139" s="113" t="s">
        <v>198</v>
      </c>
      <c r="H139" s="36" t="s">
        <v>220</v>
      </c>
      <c r="I139" s="179">
        <v>137</v>
      </c>
      <c r="J139" s="16" t="s">
        <v>168</v>
      </c>
      <c r="K139" s="13" t="s">
        <v>116</v>
      </c>
      <c r="L139" s="98" t="s">
        <v>11</v>
      </c>
    </row>
    <row r="140" spans="1:12" x14ac:dyDescent="0.2">
      <c r="A140" s="96" t="str">
        <f t="shared" si="10"/>
        <v>dépenses</v>
      </c>
      <c r="B140" s="28" t="str">
        <f t="shared" si="8"/>
        <v>Comptabilisé</v>
      </c>
      <c r="C140" s="29">
        <f t="shared" si="9"/>
        <v>4</v>
      </c>
      <c r="D140" s="18">
        <v>-23.92</v>
      </c>
      <c r="E140" s="40">
        <v>45412</v>
      </c>
      <c r="F140" s="173">
        <v>2464180</v>
      </c>
      <c r="G140" s="113" t="s">
        <v>198</v>
      </c>
      <c r="H140" s="36" t="s">
        <v>219</v>
      </c>
      <c r="I140" s="179">
        <v>138</v>
      </c>
      <c r="J140" s="16" t="s">
        <v>137</v>
      </c>
      <c r="K140" s="13" t="s">
        <v>116</v>
      </c>
      <c r="L140" s="98" t="s">
        <v>11</v>
      </c>
    </row>
    <row r="141" spans="1:12" x14ac:dyDescent="0.2">
      <c r="A141" s="96" t="str">
        <f t="shared" si="10"/>
        <v>recettes</v>
      </c>
      <c r="B141" s="28" t="str">
        <f t="shared" si="8"/>
        <v/>
      </c>
      <c r="C141" s="29">
        <f t="shared" si="9"/>
        <v>4</v>
      </c>
      <c r="D141" s="18">
        <v>55.5</v>
      </c>
      <c r="E141" s="40">
        <v>45412</v>
      </c>
      <c r="F141" s="173"/>
      <c r="G141" s="113" t="s">
        <v>198</v>
      </c>
      <c r="H141" s="36"/>
      <c r="I141" s="179">
        <v>139</v>
      </c>
      <c r="J141" s="16" t="s">
        <v>158</v>
      </c>
      <c r="K141" s="13" t="s">
        <v>123</v>
      </c>
      <c r="L141" s="98" t="s">
        <v>10</v>
      </c>
    </row>
    <row r="142" spans="1:12" x14ac:dyDescent="0.2">
      <c r="A142" s="96" t="str">
        <f t="shared" si="10"/>
        <v>recettes</v>
      </c>
      <c r="B142" s="28" t="str">
        <f t="shared" si="8"/>
        <v/>
      </c>
      <c r="C142" s="29">
        <f t="shared" si="9"/>
        <v>4</v>
      </c>
      <c r="D142" s="18">
        <v>65</v>
      </c>
      <c r="E142" s="40">
        <v>45412</v>
      </c>
      <c r="F142" s="173"/>
      <c r="G142" s="113" t="s">
        <v>198</v>
      </c>
      <c r="H142" s="36"/>
      <c r="I142" s="179">
        <v>140</v>
      </c>
      <c r="J142" s="16" t="s">
        <v>126</v>
      </c>
      <c r="K142" s="13" t="s">
        <v>126</v>
      </c>
      <c r="L142" s="98" t="s">
        <v>10</v>
      </c>
    </row>
    <row r="143" spans="1:12" x14ac:dyDescent="0.2">
      <c r="A143" s="96" t="str">
        <f t="shared" si="10"/>
        <v>dépenses</v>
      </c>
      <c r="B143" s="28" t="str">
        <f t="shared" si="8"/>
        <v>Comptabilisé</v>
      </c>
      <c r="C143" s="29">
        <f t="shared" si="9"/>
        <v>5</v>
      </c>
      <c r="D143" s="14">
        <v>-4.33</v>
      </c>
      <c r="E143" s="40">
        <v>45414</v>
      </c>
      <c r="F143" s="173"/>
      <c r="G143" s="113" t="s">
        <v>198</v>
      </c>
      <c r="H143" s="36" t="s">
        <v>230</v>
      </c>
      <c r="I143" s="180">
        <v>141</v>
      </c>
      <c r="J143" s="16" t="s">
        <v>187</v>
      </c>
      <c r="K143" s="13" t="s">
        <v>113</v>
      </c>
      <c r="L143" s="98" t="s">
        <v>11</v>
      </c>
    </row>
    <row r="144" spans="1:12" x14ac:dyDescent="0.2">
      <c r="A144" s="96" t="str">
        <f t="shared" si="10"/>
        <v>recettes</v>
      </c>
      <c r="B144" s="28" t="str">
        <f t="shared" si="8"/>
        <v/>
      </c>
      <c r="C144" s="29">
        <f t="shared" si="9"/>
        <v>5</v>
      </c>
      <c r="D144" s="20">
        <v>83.6</v>
      </c>
      <c r="E144" s="40">
        <v>45415</v>
      </c>
      <c r="F144" s="173"/>
      <c r="G144" s="113" t="s">
        <v>198</v>
      </c>
      <c r="H144" s="36"/>
      <c r="I144" s="179">
        <v>142</v>
      </c>
      <c r="J144" s="16" t="s">
        <v>126</v>
      </c>
      <c r="K144" s="13" t="s">
        <v>126</v>
      </c>
      <c r="L144" s="98" t="s">
        <v>10</v>
      </c>
    </row>
    <row r="145" spans="1:12" x14ac:dyDescent="0.2">
      <c r="A145" s="96" t="str">
        <f t="shared" si="10"/>
        <v>dépenses</v>
      </c>
      <c r="B145" s="28" t="str">
        <f t="shared" si="8"/>
        <v>Comptabilisé</v>
      </c>
      <c r="C145" s="29">
        <f t="shared" si="9"/>
        <v>5</v>
      </c>
      <c r="D145" s="18">
        <v>-29.35</v>
      </c>
      <c r="E145" s="40">
        <v>45416</v>
      </c>
      <c r="F145" s="173" t="s">
        <v>136</v>
      </c>
      <c r="G145" s="113" t="s">
        <v>198</v>
      </c>
      <c r="H145" s="36" t="s">
        <v>200</v>
      </c>
      <c r="I145" s="179">
        <v>143</v>
      </c>
      <c r="J145" s="16" t="s">
        <v>137</v>
      </c>
      <c r="K145" s="13" t="s">
        <v>145</v>
      </c>
      <c r="L145" s="16" t="s">
        <v>11</v>
      </c>
    </row>
    <row r="146" spans="1:12" x14ac:dyDescent="0.2">
      <c r="A146" s="96" t="str">
        <f t="shared" si="10"/>
        <v>dépenses</v>
      </c>
      <c r="B146" s="28" t="str">
        <f t="shared" si="8"/>
        <v>Comptabilisé</v>
      </c>
      <c r="C146" s="29">
        <f t="shared" si="9"/>
        <v>5</v>
      </c>
      <c r="D146" s="20">
        <v>-200</v>
      </c>
      <c r="E146" s="40">
        <v>45416</v>
      </c>
      <c r="F146" s="173"/>
      <c r="G146" s="113" t="s">
        <v>198</v>
      </c>
      <c r="H146" s="36"/>
      <c r="I146" s="180">
        <v>144</v>
      </c>
      <c r="J146" s="16" t="s">
        <v>193</v>
      </c>
      <c r="K146" s="13" t="s">
        <v>194</v>
      </c>
      <c r="L146" s="98" t="s">
        <v>11</v>
      </c>
    </row>
    <row r="147" spans="1:12" x14ac:dyDescent="0.2">
      <c r="A147" s="96" t="str">
        <f t="shared" si="10"/>
        <v>recettes</v>
      </c>
      <c r="B147" s="28" t="str">
        <f t="shared" si="8"/>
        <v/>
      </c>
      <c r="C147" s="29">
        <f t="shared" si="9"/>
        <v>5</v>
      </c>
      <c r="D147" s="20">
        <v>200</v>
      </c>
      <c r="E147" s="40">
        <v>45416</v>
      </c>
      <c r="F147" s="173"/>
      <c r="G147" s="113" t="s">
        <v>198</v>
      </c>
      <c r="H147" s="36"/>
      <c r="I147" s="180">
        <v>145</v>
      </c>
      <c r="J147" s="16" t="s">
        <v>193</v>
      </c>
      <c r="K147" s="13" t="s">
        <v>194</v>
      </c>
      <c r="L147" s="98" t="s">
        <v>10</v>
      </c>
    </row>
    <row r="148" spans="1:12" x14ac:dyDescent="0.2">
      <c r="A148" s="96" t="str">
        <f t="shared" si="10"/>
        <v>dépenses</v>
      </c>
      <c r="B148" s="28" t="str">
        <f t="shared" si="8"/>
        <v>Comptabilisé</v>
      </c>
      <c r="C148" s="29">
        <f t="shared" si="9"/>
        <v>5</v>
      </c>
      <c r="D148" s="20">
        <v>-240</v>
      </c>
      <c r="E148" s="40">
        <v>45416</v>
      </c>
      <c r="F148" s="173"/>
      <c r="G148" s="113" t="s">
        <v>198</v>
      </c>
      <c r="H148" s="36"/>
      <c r="I148" s="180">
        <v>146</v>
      </c>
      <c r="J148" s="16" t="s">
        <v>193</v>
      </c>
      <c r="K148" s="13" t="s">
        <v>194</v>
      </c>
      <c r="L148" s="98" t="s">
        <v>11</v>
      </c>
    </row>
    <row r="149" spans="1:12" x14ac:dyDescent="0.2">
      <c r="A149" s="96" t="str">
        <f t="shared" si="10"/>
        <v>recettes</v>
      </c>
      <c r="B149" s="28" t="str">
        <f t="shared" si="8"/>
        <v/>
      </c>
      <c r="C149" s="29">
        <f t="shared" si="9"/>
        <v>5</v>
      </c>
      <c r="D149" s="20">
        <v>200</v>
      </c>
      <c r="E149" s="40">
        <v>45416</v>
      </c>
      <c r="F149" s="173"/>
      <c r="G149" s="113" t="s">
        <v>198</v>
      </c>
      <c r="H149" s="36"/>
      <c r="I149" s="180">
        <v>147</v>
      </c>
      <c r="J149" s="16" t="s">
        <v>193</v>
      </c>
      <c r="K149" s="13" t="s">
        <v>194</v>
      </c>
      <c r="L149" s="98" t="s">
        <v>10</v>
      </c>
    </row>
    <row r="150" spans="1:12" x14ac:dyDescent="0.2">
      <c r="A150" s="96" t="str">
        <f t="shared" si="10"/>
        <v>recettes</v>
      </c>
      <c r="B150" s="28" t="str">
        <f t="shared" si="8"/>
        <v>Comptabilisé</v>
      </c>
      <c r="C150" s="29">
        <f t="shared" si="9"/>
        <v>5</v>
      </c>
      <c r="D150" s="18">
        <v>31</v>
      </c>
      <c r="E150" s="40">
        <v>45417</v>
      </c>
      <c r="F150" s="173"/>
      <c r="G150" s="117" t="s">
        <v>198</v>
      </c>
      <c r="H150" s="36"/>
      <c r="I150" s="179">
        <v>148</v>
      </c>
      <c r="J150" s="16" t="s">
        <v>174</v>
      </c>
      <c r="K150" s="13" t="s">
        <v>131</v>
      </c>
      <c r="L150" s="16" t="s">
        <v>11</v>
      </c>
    </row>
    <row r="151" spans="1:12" x14ac:dyDescent="0.2">
      <c r="A151" s="96" t="str">
        <f t="shared" si="10"/>
        <v>recettes</v>
      </c>
      <c r="B151" s="28" t="str">
        <f t="shared" si="8"/>
        <v>Comptabilisé</v>
      </c>
      <c r="C151" s="29">
        <f t="shared" si="9"/>
        <v>5</v>
      </c>
      <c r="D151" s="18">
        <v>70.5</v>
      </c>
      <c r="E151" s="40">
        <v>45417</v>
      </c>
      <c r="F151" s="173"/>
      <c r="G151" s="117" t="s">
        <v>198</v>
      </c>
      <c r="H151" s="36"/>
      <c r="I151" s="179">
        <v>149</v>
      </c>
      <c r="J151" s="16" t="s">
        <v>178</v>
      </c>
      <c r="K151" s="13" t="s">
        <v>131</v>
      </c>
      <c r="L151" s="16" t="s">
        <v>11</v>
      </c>
    </row>
    <row r="152" spans="1:12" x14ac:dyDescent="0.2">
      <c r="A152" s="96" t="str">
        <f t="shared" si="10"/>
        <v>recettes</v>
      </c>
      <c r="B152" s="28" t="str">
        <f t="shared" si="8"/>
        <v>Comptabilisé</v>
      </c>
      <c r="C152" s="29">
        <f t="shared" si="9"/>
        <v>5</v>
      </c>
      <c r="D152" s="18">
        <v>20</v>
      </c>
      <c r="E152" s="40">
        <v>45417</v>
      </c>
      <c r="F152" s="173"/>
      <c r="G152" s="117" t="s">
        <v>198</v>
      </c>
      <c r="H152" s="36"/>
      <c r="I152" s="179">
        <v>150</v>
      </c>
      <c r="J152" s="16" t="s">
        <v>324</v>
      </c>
      <c r="K152" s="13" t="s">
        <v>131</v>
      </c>
      <c r="L152" s="16" t="s">
        <v>11</v>
      </c>
    </row>
    <row r="153" spans="1:12" x14ac:dyDescent="0.2">
      <c r="A153" s="96" t="str">
        <f t="shared" si="10"/>
        <v>recettes</v>
      </c>
      <c r="B153" s="28" t="str">
        <f t="shared" si="8"/>
        <v>Comptabilisé</v>
      </c>
      <c r="C153" s="29">
        <f t="shared" si="9"/>
        <v>5</v>
      </c>
      <c r="D153" s="18">
        <v>7</v>
      </c>
      <c r="E153" s="40">
        <v>45417</v>
      </c>
      <c r="F153" s="173"/>
      <c r="G153" s="117" t="s">
        <v>198</v>
      </c>
      <c r="H153" s="36"/>
      <c r="I153" s="179">
        <v>151</v>
      </c>
      <c r="J153" s="16" t="s">
        <v>175</v>
      </c>
      <c r="K153" s="13" t="s">
        <v>131</v>
      </c>
      <c r="L153" s="16" t="s">
        <v>11</v>
      </c>
    </row>
    <row r="154" spans="1:12" x14ac:dyDescent="0.2">
      <c r="A154" s="96" t="str">
        <f t="shared" si="10"/>
        <v>recettes</v>
      </c>
      <c r="B154" s="28" t="str">
        <f t="shared" si="8"/>
        <v>Comptabilisé</v>
      </c>
      <c r="C154" s="29">
        <f t="shared" si="9"/>
        <v>5</v>
      </c>
      <c r="D154" s="18">
        <v>16</v>
      </c>
      <c r="E154" s="40">
        <v>45417</v>
      </c>
      <c r="F154" s="173"/>
      <c r="G154" s="117" t="s">
        <v>198</v>
      </c>
      <c r="H154" s="36"/>
      <c r="I154" s="179">
        <v>152</v>
      </c>
      <c r="J154" s="16" t="s">
        <v>176</v>
      </c>
      <c r="K154" s="13" t="s">
        <v>131</v>
      </c>
      <c r="L154" s="16" t="s">
        <v>11</v>
      </c>
    </row>
    <row r="155" spans="1:12" x14ac:dyDescent="0.2">
      <c r="A155" s="96" t="str">
        <f t="shared" si="10"/>
        <v>recettes</v>
      </c>
      <c r="B155" s="28" t="str">
        <f t="shared" si="8"/>
        <v>Comptabilisé</v>
      </c>
      <c r="C155" s="29">
        <f t="shared" si="9"/>
        <v>5</v>
      </c>
      <c r="D155" s="18">
        <v>12</v>
      </c>
      <c r="E155" s="40">
        <v>45417</v>
      </c>
      <c r="F155" s="173"/>
      <c r="G155" s="117" t="s">
        <v>198</v>
      </c>
      <c r="H155" s="36"/>
      <c r="I155" s="179">
        <v>153</v>
      </c>
      <c r="J155" s="16" t="s">
        <v>177</v>
      </c>
      <c r="K155" s="13" t="s">
        <v>131</v>
      </c>
      <c r="L155" s="16" t="s">
        <v>11</v>
      </c>
    </row>
    <row r="156" spans="1:12" x14ac:dyDescent="0.2">
      <c r="A156" s="96" t="str">
        <f t="shared" si="10"/>
        <v>recettes</v>
      </c>
      <c r="B156" s="28" t="str">
        <f t="shared" si="8"/>
        <v>Comptabilisé</v>
      </c>
      <c r="C156" s="29">
        <f t="shared" si="9"/>
        <v>5</v>
      </c>
      <c r="D156" s="18">
        <v>11</v>
      </c>
      <c r="E156" s="40">
        <v>45417</v>
      </c>
      <c r="F156" s="173"/>
      <c r="G156" s="117" t="s">
        <v>198</v>
      </c>
      <c r="H156" s="36"/>
      <c r="I156" s="179">
        <v>154</v>
      </c>
      <c r="J156" s="16" t="s">
        <v>172</v>
      </c>
      <c r="K156" s="13" t="s">
        <v>131</v>
      </c>
      <c r="L156" s="16" t="s">
        <v>11</v>
      </c>
    </row>
    <row r="157" spans="1:12" x14ac:dyDescent="0.2">
      <c r="A157" s="96" t="str">
        <f t="shared" si="10"/>
        <v>recettes</v>
      </c>
      <c r="B157" s="28" t="str">
        <f t="shared" si="8"/>
        <v>Comptabilisé</v>
      </c>
      <c r="C157" s="29">
        <f t="shared" si="9"/>
        <v>5</v>
      </c>
      <c r="D157" s="18">
        <v>42.5</v>
      </c>
      <c r="E157" s="40">
        <v>45417</v>
      </c>
      <c r="F157" s="173"/>
      <c r="G157" s="117" t="s">
        <v>198</v>
      </c>
      <c r="H157" s="36"/>
      <c r="I157" s="179">
        <v>155</v>
      </c>
      <c r="J157" s="16" t="s">
        <v>173</v>
      </c>
      <c r="K157" s="13" t="s">
        <v>131</v>
      </c>
      <c r="L157" s="16" t="s">
        <v>11</v>
      </c>
    </row>
    <row r="158" spans="1:12" x14ac:dyDescent="0.2">
      <c r="A158" s="96" t="str">
        <f t="shared" si="10"/>
        <v>recettes</v>
      </c>
      <c r="B158" s="28" t="str">
        <f t="shared" si="8"/>
        <v/>
      </c>
      <c r="C158" s="29">
        <f t="shared" si="9"/>
        <v>5</v>
      </c>
      <c r="D158" s="18">
        <v>516.5</v>
      </c>
      <c r="E158" s="40">
        <v>45417</v>
      </c>
      <c r="F158" s="173"/>
      <c r="G158" s="113" t="s">
        <v>198</v>
      </c>
      <c r="H158" s="36"/>
      <c r="I158" s="179">
        <v>156</v>
      </c>
      <c r="J158" s="16" t="s">
        <v>171</v>
      </c>
      <c r="K158" s="13" t="s">
        <v>131</v>
      </c>
      <c r="L158" s="16" t="s">
        <v>10</v>
      </c>
    </row>
    <row r="159" spans="1:12" x14ac:dyDescent="0.2">
      <c r="A159" s="96" t="str">
        <f t="shared" si="10"/>
        <v>recettes</v>
      </c>
      <c r="B159" s="28" t="str">
        <f t="shared" si="8"/>
        <v>Comptabilisé</v>
      </c>
      <c r="C159" s="29">
        <f t="shared" si="9"/>
        <v>5</v>
      </c>
      <c r="D159" s="20">
        <v>66</v>
      </c>
      <c r="E159" s="40">
        <v>45418</v>
      </c>
      <c r="F159" s="173"/>
      <c r="G159" s="113" t="s">
        <v>198</v>
      </c>
      <c r="H159" s="36"/>
      <c r="I159" s="180">
        <v>157</v>
      </c>
      <c r="J159" s="16" t="s">
        <v>134</v>
      </c>
      <c r="K159" s="13" t="s">
        <v>126</v>
      </c>
      <c r="L159" s="98" t="s">
        <v>11</v>
      </c>
    </row>
    <row r="160" spans="1:12" x14ac:dyDescent="0.2">
      <c r="A160" s="96" t="str">
        <f t="shared" si="10"/>
        <v>recettes</v>
      </c>
      <c r="B160" s="28" t="str">
        <f t="shared" si="8"/>
        <v>Comptabilisé</v>
      </c>
      <c r="C160" s="29">
        <f t="shared" si="9"/>
        <v>5</v>
      </c>
      <c r="D160" s="20">
        <v>55</v>
      </c>
      <c r="E160" s="40">
        <v>45418</v>
      </c>
      <c r="F160" s="173"/>
      <c r="G160" s="113" t="s">
        <v>198</v>
      </c>
      <c r="H160" s="36"/>
      <c r="I160" s="180">
        <v>158</v>
      </c>
      <c r="J160" s="16" t="s">
        <v>134</v>
      </c>
      <c r="K160" s="13" t="s">
        <v>126</v>
      </c>
      <c r="L160" s="98" t="s">
        <v>11</v>
      </c>
    </row>
    <row r="161" spans="1:12" x14ac:dyDescent="0.2">
      <c r="A161" s="96" t="str">
        <f t="shared" si="10"/>
        <v>recettes</v>
      </c>
      <c r="B161" s="28" t="str">
        <f t="shared" si="8"/>
        <v>Comptabilisé</v>
      </c>
      <c r="C161" s="29">
        <f t="shared" si="9"/>
        <v>5</v>
      </c>
      <c r="D161" s="20">
        <v>10</v>
      </c>
      <c r="E161" s="40">
        <v>45418</v>
      </c>
      <c r="F161" s="173"/>
      <c r="G161" s="113" t="s">
        <v>198</v>
      </c>
      <c r="H161" s="36"/>
      <c r="I161" s="180">
        <v>159</v>
      </c>
      <c r="J161" s="16" t="s">
        <v>134</v>
      </c>
      <c r="K161" s="13" t="s">
        <v>126</v>
      </c>
      <c r="L161" s="98" t="s">
        <v>11</v>
      </c>
    </row>
    <row r="162" spans="1:12" x14ac:dyDescent="0.2">
      <c r="A162" s="96" t="str">
        <f t="shared" si="10"/>
        <v>recettes</v>
      </c>
      <c r="B162" s="28" t="str">
        <f>IF(L166="Banque",IF(G162&lt;&gt;"","Comptabilisé","Non Comptabilisé"),"")</f>
        <v>Comptabilisé</v>
      </c>
      <c r="C162" s="29">
        <f t="shared" si="9"/>
        <v>5</v>
      </c>
      <c r="D162" s="20">
        <v>10</v>
      </c>
      <c r="E162" s="40">
        <v>45418</v>
      </c>
      <c r="F162" s="173"/>
      <c r="G162" s="113" t="s">
        <v>198</v>
      </c>
      <c r="H162" s="36"/>
      <c r="I162" s="180">
        <v>160</v>
      </c>
      <c r="J162" s="16" t="s">
        <v>134</v>
      </c>
      <c r="K162" s="13" t="s">
        <v>126</v>
      </c>
      <c r="L162" s="98" t="s">
        <v>11</v>
      </c>
    </row>
    <row r="163" spans="1:12" x14ac:dyDescent="0.2">
      <c r="A163" s="96" t="str">
        <f t="shared" si="10"/>
        <v>recettes</v>
      </c>
      <c r="B163" s="28" t="str">
        <f t="shared" ref="B163:B226" si="11">IF(L163="Banque",IF(G163&lt;&gt;"","Comptabilisé","Non Comptabilisé"),"")</f>
        <v>Comptabilisé</v>
      </c>
      <c r="C163" s="29">
        <f t="shared" si="9"/>
        <v>5</v>
      </c>
      <c r="D163" s="20">
        <v>10</v>
      </c>
      <c r="E163" s="40">
        <v>45418</v>
      </c>
      <c r="F163" s="173"/>
      <c r="G163" s="113" t="s">
        <v>198</v>
      </c>
      <c r="H163" s="36"/>
      <c r="I163" s="180">
        <v>161</v>
      </c>
      <c r="J163" s="16" t="s">
        <v>134</v>
      </c>
      <c r="K163" s="13" t="s">
        <v>126</v>
      </c>
      <c r="L163" s="98" t="s">
        <v>11</v>
      </c>
    </row>
    <row r="164" spans="1:12" x14ac:dyDescent="0.2">
      <c r="A164" s="96" t="str">
        <f t="shared" si="10"/>
        <v>recettes</v>
      </c>
      <c r="B164" s="28" t="str">
        <f t="shared" si="11"/>
        <v>Comptabilisé</v>
      </c>
      <c r="C164" s="29">
        <f t="shared" si="9"/>
        <v>5</v>
      </c>
      <c r="D164" s="20">
        <v>6</v>
      </c>
      <c r="E164" s="40">
        <v>45418</v>
      </c>
      <c r="F164" s="173"/>
      <c r="G164" s="113" t="s">
        <v>198</v>
      </c>
      <c r="H164" s="36"/>
      <c r="I164" s="180">
        <v>162</v>
      </c>
      <c r="J164" s="16" t="s">
        <v>134</v>
      </c>
      <c r="K164" s="13" t="s">
        <v>126</v>
      </c>
      <c r="L164" s="98" t="s">
        <v>11</v>
      </c>
    </row>
    <row r="165" spans="1:12" x14ac:dyDescent="0.2">
      <c r="A165" s="96" t="str">
        <f t="shared" si="10"/>
        <v>recettes</v>
      </c>
      <c r="B165" s="28" t="str">
        <f t="shared" si="11"/>
        <v>Comptabilisé</v>
      </c>
      <c r="C165" s="29">
        <f t="shared" si="9"/>
        <v>5</v>
      </c>
      <c r="D165" s="20">
        <v>40</v>
      </c>
      <c r="E165" s="40">
        <v>45418</v>
      </c>
      <c r="F165" s="173"/>
      <c r="G165" s="113" t="s">
        <v>198</v>
      </c>
      <c r="H165" s="36"/>
      <c r="I165" s="180">
        <v>163</v>
      </c>
      <c r="J165" s="16" t="s">
        <v>134</v>
      </c>
      <c r="K165" s="13" t="s">
        <v>126</v>
      </c>
      <c r="L165" s="98" t="s">
        <v>11</v>
      </c>
    </row>
    <row r="166" spans="1:12" x14ac:dyDescent="0.2">
      <c r="A166" s="96" t="str">
        <f t="shared" si="10"/>
        <v>recettes</v>
      </c>
      <c r="B166" s="28" t="str">
        <f t="shared" si="11"/>
        <v>Comptabilisé</v>
      </c>
      <c r="C166" s="29">
        <f t="shared" si="9"/>
        <v>5</v>
      </c>
      <c r="D166" s="20">
        <v>11</v>
      </c>
      <c r="E166" s="40">
        <v>45418</v>
      </c>
      <c r="F166" s="173"/>
      <c r="G166" s="113" t="s">
        <v>198</v>
      </c>
      <c r="H166" s="36"/>
      <c r="I166" s="180">
        <v>164</v>
      </c>
      <c r="J166" s="16" t="s">
        <v>134</v>
      </c>
      <c r="K166" s="13" t="s">
        <v>126</v>
      </c>
      <c r="L166" s="98" t="s">
        <v>11</v>
      </c>
    </row>
    <row r="167" spans="1:12" x14ac:dyDescent="0.2">
      <c r="A167" s="96" t="str">
        <f t="shared" si="10"/>
        <v>recettes</v>
      </c>
      <c r="B167" s="28" t="str">
        <f t="shared" si="11"/>
        <v>Comptabilisé</v>
      </c>
      <c r="C167" s="29">
        <f t="shared" si="9"/>
        <v>5</v>
      </c>
      <c r="D167" s="20">
        <v>10</v>
      </c>
      <c r="E167" s="40">
        <v>45418</v>
      </c>
      <c r="F167" s="173"/>
      <c r="G167" s="113" t="s">
        <v>198</v>
      </c>
      <c r="H167" s="36"/>
      <c r="I167" s="180">
        <v>165</v>
      </c>
      <c r="J167" s="16" t="s">
        <v>134</v>
      </c>
      <c r="K167" s="13" t="s">
        <v>126</v>
      </c>
      <c r="L167" s="98" t="s">
        <v>11</v>
      </c>
    </row>
    <row r="168" spans="1:12" x14ac:dyDescent="0.2">
      <c r="A168" s="96" t="str">
        <f t="shared" si="10"/>
        <v>recettes</v>
      </c>
      <c r="B168" s="28" t="str">
        <f t="shared" si="11"/>
        <v>Comptabilisé</v>
      </c>
      <c r="C168" s="29">
        <f t="shared" si="9"/>
        <v>5</v>
      </c>
      <c r="D168" s="20">
        <v>17</v>
      </c>
      <c r="E168" s="40">
        <v>45418</v>
      </c>
      <c r="F168" s="173"/>
      <c r="G168" s="113" t="s">
        <v>198</v>
      </c>
      <c r="H168" s="36"/>
      <c r="I168" s="180">
        <v>166</v>
      </c>
      <c r="J168" s="16" t="s">
        <v>134</v>
      </c>
      <c r="K168" s="13" t="s">
        <v>126</v>
      </c>
      <c r="L168" s="98" t="s">
        <v>11</v>
      </c>
    </row>
    <row r="169" spans="1:12" x14ac:dyDescent="0.2">
      <c r="A169" s="96" t="str">
        <f t="shared" si="10"/>
        <v>recettes</v>
      </c>
      <c r="B169" s="28" t="str">
        <f t="shared" si="11"/>
        <v>Comptabilisé</v>
      </c>
      <c r="C169" s="29">
        <f t="shared" si="9"/>
        <v>5</v>
      </c>
      <c r="D169" s="20">
        <v>16.5</v>
      </c>
      <c r="E169" s="40">
        <v>45418</v>
      </c>
      <c r="F169" s="173"/>
      <c r="G169" s="113" t="s">
        <v>198</v>
      </c>
      <c r="H169" s="36"/>
      <c r="I169" s="180">
        <v>167</v>
      </c>
      <c r="J169" s="16" t="s">
        <v>134</v>
      </c>
      <c r="K169" s="13" t="s">
        <v>126</v>
      </c>
      <c r="L169" s="98" t="s">
        <v>11</v>
      </c>
    </row>
    <row r="170" spans="1:12" x14ac:dyDescent="0.2">
      <c r="A170" s="96" t="str">
        <f t="shared" si="10"/>
        <v>recettes</v>
      </c>
      <c r="B170" s="28" t="str">
        <f t="shared" si="11"/>
        <v>Comptabilisé</v>
      </c>
      <c r="C170" s="29">
        <f t="shared" si="9"/>
        <v>5</v>
      </c>
      <c r="D170" s="14">
        <v>100</v>
      </c>
      <c r="E170" s="40">
        <v>45418</v>
      </c>
      <c r="F170" s="173"/>
      <c r="G170" s="113" t="s">
        <v>198</v>
      </c>
      <c r="H170" s="36"/>
      <c r="I170" s="180">
        <v>168</v>
      </c>
      <c r="J170" s="73" t="s">
        <v>261</v>
      </c>
      <c r="K170" s="13" t="s">
        <v>233</v>
      </c>
      <c r="L170" s="98" t="s">
        <v>11</v>
      </c>
    </row>
    <row r="171" spans="1:12" x14ac:dyDescent="0.2">
      <c r="A171" s="96" t="str">
        <f t="shared" si="10"/>
        <v>dépenses</v>
      </c>
      <c r="B171" s="28" t="str">
        <f t="shared" si="11"/>
        <v>Comptabilisé</v>
      </c>
      <c r="C171" s="29">
        <f t="shared" si="9"/>
        <v>5</v>
      </c>
      <c r="D171" s="18">
        <v>-28</v>
      </c>
      <c r="E171" s="40">
        <v>45419</v>
      </c>
      <c r="F171" s="173">
        <v>2464181</v>
      </c>
      <c r="G171" s="113" t="s">
        <v>198</v>
      </c>
      <c r="H171" s="36" t="s">
        <v>221</v>
      </c>
      <c r="I171" s="179">
        <v>169</v>
      </c>
      <c r="J171" s="16" t="s">
        <v>168</v>
      </c>
      <c r="K171" s="13" t="s">
        <v>116</v>
      </c>
      <c r="L171" s="98" t="s">
        <v>11</v>
      </c>
    </row>
    <row r="172" spans="1:12" x14ac:dyDescent="0.2">
      <c r="A172" s="96" t="str">
        <f t="shared" si="10"/>
        <v>dépenses</v>
      </c>
      <c r="B172" s="28" t="str">
        <f t="shared" si="11"/>
        <v>Comptabilisé</v>
      </c>
      <c r="C172" s="29">
        <f t="shared" si="9"/>
        <v>5</v>
      </c>
      <c r="D172" s="18">
        <v>-67.239999999999995</v>
      </c>
      <c r="E172" s="40">
        <v>45419</v>
      </c>
      <c r="F172" s="173" t="s">
        <v>136</v>
      </c>
      <c r="G172" s="113" t="s">
        <v>198</v>
      </c>
      <c r="H172" s="36" t="s">
        <v>222</v>
      </c>
      <c r="I172" s="179">
        <v>170</v>
      </c>
      <c r="J172" s="16" t="s">
        <v>137</v>
      </c>
      <c r="K172" s="13" t="s">
        <v>116</v>
      </c>
      <c r="L172" s="16" t="s">
        <v>11</v>
      </c>
    </row>
    <row r="173" spans="1:12" x14ac:dyDescent="0.2">
      <c r="A173" s="96" t="str">
        <f t="shared" si="10"/>
        <v>dépenses</v>
      </c>
      <c r="B173" s="28" t="str">
        <f t="shared" si="11"/>
        <v>Comptabilisé</v>
      </c>
      <c r="C173" s="29">
        <f t="shared" si="9"/>
        <v>5</v>
      </c>
      <c r="D173" s="18">
        <v>-21.5</v>
      </c>
      <c r="E173" s="40">
        <v>45419</v>
      </c>
      <c r="F173" s="173">
        <v>2556169</v>
      </c>
      <c r="G173" s="113" t="s">
        <v>198</v>
      </c>
      <c r="H173" s="36" t="s">
        <v>223</v>
      </c>
      <c r="I173" s="179">
        <v>171</v>
      </c>
      <c r="J173" s="16" t="s">
        <v>170</v>
      </c>
      <c r="K173" s="13" t="s">
        <v>145</v>
      </c>
      <c r="L173" s="16" t="s">
        <v>11</v>
      </c>
    </row>
    <row r="174" spans="1:12" x14ac:dyDescent="0.2">
      <c r="A174" s="96" t="str">
        <f t="shared" si="10"/>
        <v>dépenses</v>
      </c>
      <c r="B174" s="28" t="str">
        <f t="shared" si="11"/>
        <v/>
      </c>
      <c r="C174" s="29">
        <f t="shared" si="9"/>
        <v>5</v>
      </c>
      <c r="D174" s="20">
        <v>-860</v>
      </c>
      <c r="E174" s="40">
        <v>45419</v>
      </c>
      <c r="F174" s="173"/>
      <c r="G174" s="117" t="s">
        <v>198</v>
      </c>
      <c r="H174" s="36"/>
      <c r="I174" s="180">
        <v>172</v>
      </c>
      <c r="J174" s="16" t="s">
        <v>163</v>
      </c>
      <c r="K174" s="13" t="s">
        <v>161</v>
      </c>
      <c r="L174" s="98" t="s">
        <v>10</v>
      </c>
    </row>
    <row r="175" spans="1:12" x14ac:dyDescent="0.2">
      <c r="A175" s="96" t="str">
        <f t="shared" si="10"/>
        <v>recettes</v>
      </c>
      <c r="B175" s="28" t="str">
        <f t="shared" si="11"/>
        <v>Comptabilisé</v>
      </c>
      <c r="C175" s="29">
        <f t="shared" si="9"/>
        <v>5</v>
      </c>
      <c r="D175" s="20">
        <v>860</v>
      </c>
      <c r="E175" s="40">
        <v>45419</v>
      </c>
      <c r="F175" s="173"/>
      <c r="G175" s="117" t="s">
        <v>198</v>
      </c>
      <c r="H175" s="36"/>
      <c r="I175" s="180">
        <v>173</v>
      </c>
      <c r="J175" s="16" t="s">
        <v>163</v>
      </c>
      <c r="K175" s="13" t="s">
        <v>161</v>
      </c>
      <c r="L175" s="98" t="s">
        <v>11</v>
      </c>
    </row>
    <row r="176" spans="1:12" x14ac:dyDescent="0.2">
      <c r="A176" s="96" t="str">
        <f t="shared" si="10"/>
        <v>dépenses</v>
      </c>
      <c r="B176" s="28" t="str">
        <f t="shared" si="11"/>
        <v/>
      </c>
      <c r="C176" s="29">
        <f t="shared" si="9"/>
        <v>5</v>
      </c>
      <c r="D176" s="20">
        <v>-200</v>
      </c>
      <c r="E176" s="40">
        <v>45419</v>
      </c>
      <c r="F176" s="173"/>
      <c r="G176" s="117" t="s">
        <v>198</v>
      </c>
      <c r="H176" s="36"/>
      <c r="I176" s="180">
        <v>174</v>
      </c>
      <c r="J176" s="16" t="s">
        <v>163</v>
      </c>
      <c r="K176" s="13" t="s">
        <v>161</v>
      </c>
      <c r="L176" s="98" t="s">
        <v>10</v>
      </c>
    </row>
    <row r="177" spans="1:12" x14ac:dyDescent="0.2">
      <c r="A177" s="96" t="str">
        <f t="shared" si="10"/>
        <v>recettes</v>
      </c>
      <c r="B177" s="28" t="str">
        <f t="shared" si="11"/>
        <v>Comptabilisé</v>
      </c>
      <c r="C177" s="29">
        <f t="shared" si="9"/>
        <v>5</v>
      </c>
      <c r="D177" s="20">
        <v>200</v>
      </c>
      <c r="E177" s="40">
        <v>45419</v>
      </c>
      <c r="F177" s="173"/>
      <c r="G177" s="117" t="s">
        <v>198</v>
      </c>
      <c r="H177" s="36"/>
      <c r="I177" s="180">
        <v>175</v>
      </c>
      <c r="J177" s="16" t="s">
        <v>163</v>
      </c>
      <c r="K177" s="13" t="s">
        <v>161</v>
      </c>
      <c r="L177" s="98" t="s">
        <v>11</v>
      </c>
    </row>
    <row r="178" spans="1:12" x14ac:dyDescent="0.2">
      <c r="A178" s="96" t="str">
        <f t="shared" si="10"/>
        <v>dépenses</v>
      </c>
      <c r="B178" s="28" t="str">
        <f t="shared" si="11"/>
        <v/>
      </c>
      <c r="C178" s="29">
        <f t="shared" si="9"/>
        <v>5</v>
      </c>
      <c r="D178" s="20">
        <v>-33.700000000000003</v>
      </c>
      <c r="E178" s="40">
        <v>45419</v>
      </c>
      <c r="F178" s="173"/>
      <c r="G178" s="117" t="s">
        <v>198</v>
      </c>
      <c r="H178" s="36"/>
      <c r="I178" s="180">
        <v>176</v>
      </c>
      <c r="J178" s="73" t="s">
        <v>164</v>
      </c>
      <c r="K178" s="13" t="s">
        <v>160</v>
      </c>
      <c r="L178" s="98" t="s">
        <v>10</v>
      </c>
    </row>
    <row r="179" spans="1:12" x14ac:dyDescent="0.2">
      <c r="A179" s="96" t="str">
        <f t="shared" si="10"/>
        <v>recettes</v>
      </c>
      <c r="B179" s="28" t="str">
        <f t="shared" si="11"/>
        <v>Comptabilisé</v>
      </c>
      <c r="C179" s="29">
        <f t="shared" si="9"/>
        <v>5</v>
      </c>
      <c r="D179" s="20">
        <v>33.700000000000003</v>
      </c>
      <c r="E179" s="40">
        <v>45419</v>
      </c>
      <c r="F179" s="173"/>
      <c r="G179" s="117" t="s">
        <v>198</v>
      </c>
      <c r="H179" s="36"/>
      <c r="I179" s="180">
        <v>177</v>
      </c>
      <c r="J179" s="73" t="s">
        <v>164</v>
      </c>
      <c r="K179" s="13" t="s">
        <v>160</v>
      </c>
      <c r="L179" s="98" t="s">
        <v>11</v>
      </c>
    </row>
    <row r="180" spans="1:12" x14ac:dyDescent="0.2">
      <c r="A180" s="96" t="str">
        <f t="shared" si="10"/>
        <v>dépenses</v>
      </c>
      <c r="B180" s="28" t="str">
        <f t="shared" si="11"/>
        <v/>
      </c>
      <c r="C180" s="29">
        <f t="shared" si="9"/>
        <v>5</v>
      </c>
      <c r="D180" s="20">
        <v>-240</v>
      </c>
      <c r="E180" s="40">
        <v>45419</v>
      </c>
      <c r="F180" s="173"/>
      <c r="G180" s="117" t="s">
        <v>198</v>
      </c>
      <c r="H180" s="36"/>
      <c r="I180" s="180">
        <v>178</v>
      </c>
      <c r="J180" s="73" t="s">
        <v>164</v>
      </c>
      <c r="K180" s="13" t="s">
        <v>160</v>
      </c>
      <c r="L180" s="98" t="s">
        <v>10</v>
      </c>
    </row>
    <row r="181" spans="1:12" x14ac:dyDescent="0.2">
      <c r="A181" s="96" t="str">
        <f t="shared" si="10"/>
        <v>recettes</v>
      </c>
      <c r="B181" s="28" t="str">
        <f t="shared" si="11"/>
        <v>Comptabilisé</v>
      </c>
      <c r="C181" s="29">
        <f t="shared" si="9"/>
        <v>5</v>
      </c>
      <c r="D181" s="20">
        <v>240</v>
      </c>
      <c r="E181" s="40">
        <v>45419</v>
      </c>
      <c r="F181" s="173"/>
      <c r="G181" s="117" t="s">
        <v>198</v>
      </c>
      <c r="H181" s="36"/>
      <c r="I181" s="180">
        <v>179</v>
      </c>
      <c r="J181" s="73" t="s">
        <v>164</v>
      </c>
      <c r="K181" s="13" t="s">
        <v>160</v>
      </c>
      <c r="L181" s="98" t="s">
        <v>11</v>
      </c>
    </row>
    <row r="182" spans="1:12" x14ac:dyDescent="0.2">
      <c r="A182" s="96" t="str">
        <f t="shared" si="10"/>
        <v>recettes</v>
      </c>
      <c r="B182" s="28" t="str">
        <f t="shared" si="11"/>
        <v/>
      </c>
      <c r="C182" s="29">
        <f t="shared" si="9"/>
        <v>5</v>
      </c>
      <c r="D182" s="20">
        <v>78.5</v>
      </c>
      <c r="E182" s="40">
        <v>45419</v>
      </c>
      <c r="F182" s="173"/>
      <c r="G182" s="117" t="s">
        <v>198</v>
      </c>
      <c r="H182" s="36"/>
      <c r="I182" s="179">
        <v>180</v>
      </c>
      <c r="J182" s="16" t="s">
        <v>158</v>
      </c>
      <c r="K182" s="13" t="s">
        <v>123</v>
      </c>
      <c r="L182" s="98" t="s">
        <v>10</v>
      </c>
    </row>
    <row r="183" spans="1:12" x14ac:dyDescent="0.2">
      <c r="A183" s="96" t="str">
        <f t="shared" si="10"/>
        <v>recettes</v>
      </c>
      <c r="B183" s="28" t="str">
        <f t="shared" si="11"/>
        <v/>
      </c>
      <c r="C183" s="29">
        <f t="shared" si="9"/>
        <v>5</v>
      </c>
      <c r="D183" s="20">
        <v>43.5</v>
      </c>
      <c r="E183" s="40">
        <v>45419</v>
      </c>
      <c r="F183" s="173"/>
      <c r="G183" s="113" t="s">
        <v>198</v>
      </c>
      <c r="H183" s="36"/>
      <c r="I183" s="179">
        <v>181</v>
      </c>
      <c r="J183" s="16" t="s">
        <v>126</v>
      </c>
      <c r="K183" s="13" t="s">
        <v>125</v>
      </c>
      <c r="L183" s="98" t="s">
        <v>10</v>
      </c>
    </row>
    <row r="184" spans="1:12" x14ac:dyDescent="0.2">
      <c r="A184" s="96" t="str">
        <f t="shared" si="10"/>
        <v>recettes</v>
      </c>
      <c r="B184" s="28" t="str">
        <f t="shared" si="11"/>
        <v/>
      </c>
      <c r="C184" s="29">
        <f t="shared" si="9"/>
        <v>5</v>
      </c>
      <c r="D184" s="20">
        <v>31</v>
      </c>
      <c r="E184" s="40">
        <v>45419</v>
      </c>
      <c r="F184" s="173"/>
      <c r="G184" s="113" t="s">
        <v>198</v>
      </c>
      <c r="H184" s="36"/>
      <c r="I184" s="179">
        <v>182</v>
      </c>
      <c r="J184" s="16" t="s">
        <v>126</v>
      </c>
      <c r="K184" s="13" t="s">
        <v>124</v>
      </c>
      <c r="L184" s="98" t="s">
        <v>10</v>
      </c>
    </row>
    <row r="185" spans="1:12" x14ac:dyDescent="0.2">
      <c r="A185" s="96" t="str">
        <f t="shared" si="10"/>
        <v>recettes</v>
      </c>
      <c r="B185" s="28" t="str">
        <f t="shared" si="11"/>
        <v/>
      </c>
      <c r="C185" s="29">
        <f t="shared" si="9"/>
        <v>5</v>
      </c>
      <c r="D185" s="20">
        <v>23</v>
      </c>
      <c r="E185" s="40">
        <v>45419</v>
      </c>
      <c r="F185" s="173"/>
      <c r="G185" s="113" t="s">
        <v>198</v>
      </c>
      <c r="H185" s="36"/>
      <c r="I185" s="179">
        <v>183</v>
      </c>
      <c r="J185" s="73" t="s">
        <v>126</v>
      </c>
      <c r="K185" s="13" t="s">
        <v>126</v>
      </c>
      <c r="L185" s="98" t="s">
        <v>10</v>
      </c>
    </row>
    <row r="186" spans="1:12" x14ac:dyDescent="0.2">
      <c r="A186" s="96" t="str">
        <f t="shared" si="10"/>
        <v>dépenses</v>
      </c>
      <c r="B186" s="28" t="str">
        <f t="shared" si="11"/>
        <v/>
      </c>
      <c r="C186" s="29">
        <f t="shared" si="9"/>
        <v>5</v>
      </c>
      <c r="D186" s="20">
        <v>-430</v>
      </c>
      <c r="E186" s="40">
        <v>45425</v>
      </c>
      <c r="F186" s="173"/>
      <c r="G186" s="117" t="s">
        <v>198</v>
      </c>
      <c r="H186" s="36"/>
      <c r="I186" s="180">
        <v>184</v>
      </c>
      <c r="J186" s="16" t="s">
        <v>163</v>
      </c>
      <c r="K186" s="13" t="s">
        <v>161</v>
      </c>
      <c r="L186" s="98" t="s">
        <v>10</v>
      </c>
    </row>
    <row r="187" spans="1:12" x14ac:dyDescent="0.2">
      <c r="A187" s="96" t="str">
        <f t="shared" si="10"/>
        <v>recettes</v>
      </c>
      <c r="B187" s="28" t="str">
        <f t="shared" si="11"/>
        <v>Comptabilisé</v>
      </c>
      <c r="C187" s="29">
        <f t="shared" si="9"/>
        <v>5</v>
      </c>
      <c r="D187" s="20">
        <v>430</v>
      </c>
      <c r="E187" s="40">
        <v>45425</v>
      </c>
      <c r="F187" s="173"/>
      <c r="G187" s="117" t="s">
        <v>198</v>
      </c>
      <c r="H187" s="36"/>
      <c r="I187" s="180">
        <v>185</v>
      </c>
      <c r="J187" s="16" t="s">
        <v>163</v>
      </c>
      <c r="K187" s="13" t="s">
        <v>161</v>
      </c>
      <c r="L187" s="98" t="s">
        <v>11</v>
      </c>
    </row>
    <row r="188" spans="1:12" x14ac:dyDescent="0.2">
      <c r="A188" s="96" t="str">
        <f t="shared" si="10"/>
        <v>dépenses</v>
      </c>
      <c r="B188" s="28" t="str">
        <f t="shared" si="11"/>
        <v/>
      </c>
      <c r="C188" s="29">
        <f t="shared" si="9"/>
        <v>5</v>
      </c>
      <c r="D188" s="20">
        <v>-86.5</v>
      </c>
      <c r="E188" s="40">
        <v>45425</v>
      </c>
      <c r="F188" s="173"/>
      <c r="G188" s="117" t="s">
        <v>198</v>
      </c>
      <c r="H188" s="36"/>
      <c r="I188" s="180">
        <v>186</v>
      </c>
      <c r="J188" s="73" t="s">
        <v>164</v>
      </c>
      <c r="K188" s="13" t="s">
        <v>160</v>
      </c>
      <c r="L188" s="98" t="s">
        <v>10</v>
      </c>
    </row>
    <row r="189" spans="1:12" x14ac:dyDescent="0.2">
      <c r="A189" s="96" t="str">
        <f t="shared" si="10"/>
        <v>recettes</v>
      </c>
      <c r="B189" s="28" t="str">
        <f t="shared" si="11"/>
        <v>Comptabilisé</v>
      </c>
      <c r="C189" s="29">
        <f t="shared" si="9"/>
        <v>5</v>
      </c>
      <c r="D189" s="20">
        <v>86.5</v>
      </c>
      <c r="E189" s="40">
        <v>45425</v>
      </c>
      <c r="F189" s="173"/>
      <c r="G189" s="117" t="s">
        <v>198</v>
      </c>
      <c r="H189" s="36"/>
      <c r="I189" s="180">
        <v>187</v>
      </c>
      <c r="J189" s="73" t="s">
        <v>164</v>
      </c>
      <c r="K189" s="13" t="s">
        <v>160</v>
      </c>
      <c r="L189" s="98" t="s">
        <v>11</v>
      </c>
    </row>
    <row r="190" spans="1:12" x14ac:dyDescent="0.2">
      <c r="A190" s="96" t="str">
        <f t="shared" si="10"/>
        <v>dépenses</v>
      </c>
      <c r="B190" s="28" t="str">
        <f t="shared" si="11"/>
        <v>Comptabilisé</v>
      </c>
      <c r="C190" s="29">
        <f t="shared" si="9"/>
        <v>5</v>
      </c>
      <c r="D190" s="20">
        <v>-159.6</v>
      </c>
      <c r="E190" s="40">
        <v>45425</v>
      </c>
      <c r="F190" s="173" t="s">
        <v>136</v>
      </c>
      <c r="G190" s="117" t="s">
        <v>198</v>
      </c>
      <c r="H190" s="36" t="s">
        <v>224</v>
      </c>
      <c r="I190" s="180">
        <v>188</v>
      </c>
      <c r="J190" s="16" t="s">
        <v>204</v>
      </c>
      <c r="K190" s="13" t="s">
        <v>145</v>
      </c>
      <c r="L190" s="98" t="s">
        <v>11</v>
      </c>
    </row>
    <row r="191" spans="1:12" x14ac:dyDescent="0.2">
      <c r="A191" s="96" t="str">
        <f t="shared" si="10"/>
        <v>dépenses</v>
      </c>
      <c r="B191" s="28" t="str">
        <f t="shared" si="11"/>
        <v>Comptabilisé</v>
      </c>
      <c r="C191" s="29">
        <f t="shared" si="9"/>
        <v>5</v>
      </c>
      <c r="D191" s="14">
        <v>-16.5</v>
      </c>
      <c r="E191" s="40">
        <v>45426</v>
      </c>
      <c r="F191" s="173"/>
      <c r="G191" s="117" t="s">
        <v>198</v>
      </c>
      <c r="H191" s="36"/>
      <c r="I191" s="180">
        <v>203</v>
      </c>
      <c r="J191" s="16" t="s">
        <v>239</v>
      </c>
      <c r="K191" s="13" t="s">
        <v>225</v>
      </c>
      <c r="L191" s="98" t="s">
        <v>11</v>
      </c>
    </row>
    <row r="192" spans="1:12" x14ac:dyDescent="0.2">
      <c r="A192" s="96" t="str">
        <f t="shared" si="10"/>
        <v>recettes</v>
      </c>
      <c r="B192" s="28" t="str">
        <f t="shared" si="11"/>
        <v/>
      </c>
      <c r="C192" s="29">
        <f t="shared" ref="C192:C255" si="12">IF(E192&lt;&gt;"",MONTH(E192),"")</f>
        <v>5</v>
      </c>
      <c r="D192" s="20">
        <v>68.5</v>
      </c>
      <c r="E192" s="40">
        <v>45427</v>
      </c>
      <c r="F192" s="173"/>
      <c r="G192" s="117" t="s">
        <v>198</v>
      </c>
      <c r="H192" s="36"/>
      <c r="I192" s="180">
        <v>189</v>
      </c>
      <c r="J192" s="16" t="s">
        <v>158</v>
      </c>
      <c r="K192" s="13" t="s">
        <v>123</v>
      </c>
      <c r="L192" s="98" t="s">
        <v>10</v>
      </c>
    </row>
    <row r="193" spans="1:12" x14ac:dyDescent="0.2">
      <c r="A193" s="96" t="str">
        <f t="shared" si="10"/>
        <v>recettes</v>
      </c>
      <c r="B193" s="28" t="str">
        <f t="shared" si="11"/>
        <v>Comptabilisé</v>
      </c>
      <c r="C193" s="29">
        <f t="shared" si="12"/>
        <v>5</v>
      </c>
      <c r="D193" s="20">
        <v>16.5</v>
      </c>
      <c r="E193" s="40">
        <v>45427</v>
      </c>
      <c r="F193" s="173" t="s">
        <v>276</v>
      </c>
      <c r="G193" s="117" t="s">
        <v>198</v>
      </c>
      <c r="H193" s="36"/>
      <c r="I193" s="180">
        <v>190</v>
      </c>
      <c r="J193" s="16" t="s">
        <v>257</v>
      </c>
      <c r="K193" s="13" t="s">
        <v>126</v>
      </c>
      <c r="L193" s="98" t="s">
        <v>11</v>
      </c>
    </row>
    <row r="194" spans="1:12" x14ac:dyDescent="0.2">
      <c r="A194" s="96" t="str">
        <f t="shared" si="10"/>
        <v>recettes</v>
      </c>
      <c r="B194" s="28" t="str">
        <f t="shared" si="11"/>
        <v/>
      </c>
      <c r="C194" s="29">
        <f t="shared" si="12"/>
        <v>5</v>
      </c>
      <c r="D194" s="20">
        <v>22</v>
      </c>
      <c r="E194" s="40">
        <v>45427</v>
      </c>
      <c r="F194" s="173"/>
      <c r="G194" s="113" t="s">
        <v>198</v>
      </c>
      <c r="H194" s="36"/>
      <c r="I194" s="180">
        <v>191</v>
      </c>
      <c r="J194" s="16" t="s">
        <v>126</v>
      </c>
      <c r="K194" s="13" t="s">
        <v>125</v>
      </c>
      <c r="L194" s="98" t="s">
        <v>10</v>
      </c>
    </row>
    <row r="195" spans="1:12" x14ac:dyDescent="0.2">
      <c r="A195" s="96" t="str">
        <f t="shared" ref="A195:A258" si="13">IF(D195&lt;&gt;"",IF(D195&lt;0,"dépenses",IF(D195&gt;0,"recettes","--")),"")</f>
        <v>recettes</v>
      </c>
      <c r="B195" s="28" t="str">
        <f t="shared" si="11"/>
        <v/>
      </c>
      <c r="C195" s="29">
        <f t="shared" si="12"/>
        <v>5</v>
      </c>
      <c r="D195" s="20">
        <v>14</v>
      </c>
      <c r="E195" s="40">
        <v>45427</v>
      </c>
      <c r="F195" s="173"/>
      <c r="G195" s="113" t="s">
        <v>198</v>
      </c>
      <c r="H195" s="36"/>
      <c r="I195" s="180">
        <v>192</v>
      </c>
      <c r="J195" s="16" t="s">
        <v>126</v>
      </c>
      <c r="K195" s="13" t="s">
        <v>124</v>
      </c>
      <c r="L195" s="98" t="s">
        <v>10</v>
      </c>
    </row>
    <row r="196" spans="1:12" x14ac:dyDescent="0.2">
      <c r="A196" s="96" t="str">
        <f t="shared" si="13"/>
        <v>recettes</v>
      </c>
      <c r="B196" s="28" t="str">
        <f t="shared" si="11"/>
        <v/>
      </c>
      <c r="C196" s="29">
        <f t="shared" si="12"/>
        <v>5</v>
      </c>
      <c r="D196" s="20">
        <v>93.5</v>
      </c>
      <c r="E196" s="40">
        <v>45427</v>
      </c>
      <c r="F196" s="173"/>
      <c r="G196" s="113" t="s">
        <v>198</v>
      </c>
      <c r="H196" s="36"/>
      <c r="I196" s="180">
        <v>193</v>
      </c>
      <c r="J196" s="16" t="s">
        <v>126</v>
      </c>
      <c r="K196" s="13" t="s">
        <v>126</v>
      </c>
      <c r="L196" s="98" t="s">
        <v>10</v>
      </c>
    </row>
    <row r="197" spans="1:12" x14ac:dyDescent="0.2">
      <c r="A197" s="96" t="str">
        <f t="shared" si="13"/>
        <v>dépenses</v>
      </c>
      <c r="B197" s="28" t="str">
        <f t="shared" si="11"/>
        <v>Comptabilisé</v>
      </c>
      <c r="C197" s="29">
        <f t="shared" si="12"/>
        <v>5</v>
      </c>
      <c r="D197" s="20">
        <v>-666.74</v>
      </c>
      <c r="E197" s="40">
        <v>45427</v>
      </c>
      <c r="F197" s="173">
        <v>2556172</v>
      </c>
      <c r="G197" s="117" t="s">
        <v>198</v>
      </c>
      <c r="H197" s="36" t="s">
        <v>201</v>
      </c>
      <c r="I197" s="180">
        <v>194</v>
      </c>
      <c r="J197" s="16" t="s">
        <v>199</v>
      </c>
      <c r="K197" s="13" t="s">
        <v>115</v>
      </c>
      <c r="L197" s="98" t="s">
        <v>11</v>
      </c>
    </row>
    <row r="198" spans="1:12" x14ac:dyDescent="0.2">
      <c r="A198" s="96" t="str">
        <f t="shared" si="13"/>
        <v>dépenses</v>
      </c>
      <c r="B198" s="28" t="str">
        <f t="shared" si="11"/>
        <v>Comptabilisé</v>
      </c>
      <c r="C198" s="29">
        <f t="shared" si="12"/>
        <v>5</v>
      </c>
      <c r="D198" s="20">
        <v>-261.98</v>
      </c>
      <c r="E198" s="40">
        <v>45429</v>
      </c>
      <c r="F198" s="173">
        <v>2556171</v>
      </c>
      <c r="G198" s="117" t="s">
        <v>198</v>
      </c>
      <c r="H198" s="36" t="s">
        <v>202</v>
      </c>
      <c r="I198" s="180">
        <v>195</v>
      </c>
      <c r="J198" s="16" t="s">
        <v>203</v>
      </c>
      <c r="K198" s="13" t="s">
        <v>120</v>
      </c>
      <c r="L198" s="98" t="s">
        <v>11</v>
      </c>
    </row>
    <row r="199" spans="1:12" x14ac:dyDescent="0.2">
      <c r="A199" s="96" t="str">
        <f t="shared" si="13"/>
        <v>dépenses</v>
      </c>
      <c r="B199" s="28" t="str">
        <f t="shared" si="11"/>
        <v>Comptabilisé</v>
      </c>
      <c r="C199" s="29">
        <f t="shared" si="12"/>
        <v>5</v>
      </c>
      <c r="D199" s="14">
        <v>-5.99</v>
      </c>
      <c r="E199" s="40">
        <v>45433</v>
      </c>
      <c r="F199" s="174"/>
      <c r="G199" s="112" t="s">
        <v>198</v>
      </c>
      <c r="H199" s="154"/>
      <c r="I199" s="179">
        <v>234</v>
      </c>
      <c r="J199" s="12" t="s">
        <v>191</v>
      </c>
      <c r="K199" s="13" t="s">
        <v>114</v>
      </c>
      <c r="L199" s="98" t="s">
        <v>11</v>
      </c>
    </row>
    <row r="200" spans="1:12" x14ac:dyDescent="0.2">
      <c r="A200" s="96" t="str">
        <f t="shared" si="13"/>
        <v>recettes</v>
      </c>
      <c r="B200" s="28" t="str">
        <f t="shared" si="11"/>
        <v/>
      </c>
      <c r="C200" s="29">
        <f t="shared" si="12"/>
        <v>5</v>
      </c>
      <c r="D200" s="14">
        <v>47.4</v>
      </c>
      <c r="E200" s="40">
        <v>45434</v>
      </c>
      <c r="F200" s="173"/>
      <c r="G200" s="113" t="s">
        <v>198</v>
      </c>
      <c r="H200" s="36"/>
      <c r="I200" s="180">
        <v>199</v>
      </c>
      <c r="J200" s="16" t="s">
        <v>158</v>
      </c>
      <c r="K200" s="13" t="s">
        <v>123</v>
      </c>
      <c r="L200" s="98" t="s">
        <v>10</v>
      </c>
    </row>
    <row r="201" spans="1:12" x14ac:dyDescent="0.2">
      <c r="A201" s="96" t="str">
        <f t="shared" si="13"/>
        <v>recettes</v>
      </c>
      <c r="B201" s="28" t="str">
        <f t="shared" si="11"/>
        <v/>
      </c>
      <c r="C201" s="29">
        <f t="shared" si="12"/>
        <v>5</v>
      </c>
      <c r="D201" s="14">
        <v>10</v>
      </c>
      <c r="E201" s="40">
        <v>45434</v>
      </c>
      <c r="F201" s="173"/>
      <c r="G201" s="113" t="s">
        <v>198</v>
      </c>
      <c r="H201" s="36"/>
      <c r="I201" s="180">
        <v>200</v>
      </c>
      <c r="J201" s="16" t="s">
        <v>126</v>
      </c>
      <c r="K201" s="13" t="s">
        <v>125</v>
      </c>
      <c r="L201" s="98" t="s">
        <v>10</v>
      </c>
    </row>
    <row r="202" spans="1:12" x14ac:dyDescent="0.2">
      <c r="A202" s="96" t="str">
        <f t="shared" si="13"/>
        <v>recettes</v>
      </c>
      <c r="B202" s="28" t="str">
        <f t="shared" si="11"/>
        <v/>
      </c>
      <c r="C202" s="29">
        <f t="shared" si="12"/>
        <v>5</v>
      </c>
      <c r="D202" s="14">
        <v>80.900000000000006</v>
      </c>
      <c r="E202" s="40">
        <v>45434</v>
      </c>
      <c r="F202" s="173"/>
      <c r="G202" s="113" t="s">
        <v>198</v>
      </c>
      <c r="H202" s="36"/>
      <c r="I202" s="180">
        <v>201</v>
      </c>
      <c r="J202" s="16" t="s">
        <v>126</v>
      </c>
      <c r="K202" s="13" t="s">
        <v>124</v>
      </c>
      <c r="L202" s="98" t="s">
        <v>10</v>
      </c>
    </row>
    <row r="203" spans="1:12" x14ac:dyDescent="0.2">
      <c r="A203" s="96" t="str">
        <f t="shared" si="13"/>
        <v>recettes</v>
      </c>
      <c r="B203" s="28" t="str">
        <f t="shared" si="11"/>
        <v/>
      </c>
      <c r="C203" s="29">
        <f t="shared" si="12"/>
        <v>5</v>
      </c>
      <c r="D203" s="14">
        <v>39</v>
      </c>
      <c r="E203" s="40">
        <v>45434</v>
      </c>
      <c r="F203" s="173"/>
      <c r="G203" s="113" t="s">
        <v>198</v>
      </c>
      <c r="H203" s="36"/>
      <c r="I203" s="180">
        <v>202</v>
      </c>
      <c r="J203" s="16" t="s">
        <v>126</v>
      </c>
      <c r="K203" s="13" t="s">
        <v>126</v>
      </c>
      <c r="L203" s="98" t="s">
        <v>10</v>
      </c>
    </row>
    <row r="204" spans="1:12" x14ac:dyDescent="0.2">
      <c r="A204" s="96" t="str">
        <f t="shared" si="13"/>
        <v>dépenses</v>
      </c>
      <c r="B204" s="28" t="str">
        <f t="shared" si="11"/>
        <v>Comptabilisé</v>
      </c>
      <c r="C204" s="29">
        <f t="shared" si="12"/>
        <v>5</v>
      </c>
      <c r="D204" s="14">
        <v>-4.33</v>
      </c>
      <c r="E204" s="40">
        <v>45434</v>
      </c>
      <c r="F204" s="174"/>
      <c r="G204" s="112" t="s">
        <v>198</v>
      </c>
      <c r="H204" s="154"/>
      <c r="I204" s="179">
        <v>235</v>
      </c>
      <c r="J204" s="12" t="s">
        <v>187</v>
      </c>
      <c r="K204" s="13" t="s">
        <v>113</v>
      </c>
      <c r="L204" s="98" t="s">
        <v>11</v>
      </c>
    </row>
    <row r="205" spans="1:12" x14ac:dyDescent="0.2">
      <c r="A205" s="96" t="str">
        <f t="shared" si="13"/>
        <v>dépenses</v>
      </c>
      <c r="B205" s="28" t="str">
        <f t="shared" si="11"/>
        <v>Comptabilisé</v>
      </c>
      <c r="C205" s="29">
        <f t="shared" si="12"/>
        <v>5</v>
      </c>
      <c r="D205" s="14">
        <v>-13.45</v>
      </c>
      <c r="E205" s="40">
        <v>45435</v>
      </c>
      <c r="F205" s="173" t="s">
        <v>136</v>
      </c>
      <c r="G205" s="117" t="s">
        <v>198</v>
      </c>
      <c r="H205" s="36" t="s">
        <v>241</v>
      </c>
      <c r="I205" s="180">
        <v>197</v>
      </c>
      <c r="J205" s="16" t="s">
        <v>235</v>
      </c>
      <c r="K205" s="13" t="s">
        <v>145</v>
      </c>
      <c r="L205" s="98" t="s">
        <v>11</v>
      </c>
    </row>
    <row r="206" spans="1:12" x14ac:dyDescent="0.2">
      <c r="A206" s="96" t="str">
        <f t="shared" si="13"/>
        <v>dépenses</v>
      </c>
      <c r="B206" s="28" t="str">
        <f t="shared" si="11"/>
        <v>Comptabilisé</v>
      </c>
      <c r="C206" s="29">
        <f t="shared" si="12"/>
        <v>5</v>
      </c>
      <c r="D206" s="14">
        <v>-15.25</v>
      </c>
      <c r="E206" s="40">
        <v>45435</v>
      </c>
      <c r="F206" s="173" t="s">
        <v>136</v>
      </c>
      <c r="G206" s="117" t="s">
        <v>198</v>
      </c>
      <c r="H206" s="36" t="s">
        <v>236</v>
      </c>
      <c r="I206" s="180">
        <v>198</v>
      </c>
      <c r="J206" s="16" t="s">
        <v>237</v>
      </c>
      <c r="K206" s="13" t="s">
        <v>145</v>
      </c>
      <c r="L206" s="98" t="s">
        <v>11</v>
      </c>
    </row>
    <row r="207" spans="1:12" x14ac:dyDescent="0.2">
      <c r="A207" s="96" t="str">
        <f t="shared" si="13"/>
        <v>dépenses</v>
      </c>
      <c r="B207" s="28" t="str">
        <f t="shared" si="11"/>
        <v>Comptabilisé</v>
      </c>
      <c r="C207" s="29">
        <f t="shared" si="12"/>
        <v>5</v>
      </c>
      <c r="D207" s="14">
        <v>-15.6</v>
      </c>
      <c r="E207" s="40">
        <v>45436</v>
      </c>
      <c r="F207" s="173">
        <v>2556173</v>
      </c>
      <c r="G207" s="156" t="s">
        <v>198</v>
      </c>
      <c r="H207" s="36" t="s">
        <v>231</v>
      </c>
      <c r="I207" s="180">
        <v>196</v>
      </c>
      <c r="J207" s="16" t="s">
        <v>235</v>
      </c>
      <c r="K207" s="13" t="s">
        <v>145</v>
      </c>
      <c r="L207" s="98" t="s">
        <v>11</v>
      </c>
    </row>
    <row r="208" spans="1:12" x14ac:dyDescent="0.2">
      <c r="A208" s="96" t="str">
        <f t="shared" si="13"/>
        <v>recettes</v>
      </c>
      <c r="B208" s="28" t="str">
        <f t="shared" si="11"/>
        <v>Comptabilisé</v>
      </c>
      <c r="C208" s="29">
        <f t="shared" si="12"/>
        <v>5</v>
      </c>
      <c r="D208" s="14">
        <v>16.5</v>
      </c>
      <c r="E208" s="40">
        <v>45443</v>
      </c>
      <c r="F208" s="173"/>
      <c r="G208" s="117" t="s">
        <v>198</v>
      </c>
      <c r="H208" s="36"/>
      <c r="I208" s="180">
        <v>204</v>
      </c>
      <c r="J208" s="16" t="s">
        <v>240</v>
      </c>
      <c r="K208" s="13" t="s">
        <v>225</v>
      </c>
      <c r="L208" s="98" t="s">
        <v>11</v>
      </c>
    </row>
    <row r="209" spans="1:12" x14ac:dyDescent="0.2">
      <c r="A209" s="96" t="str">
        <f t="shared" si="13"/>
        <v>recettes</v>
      </c>
      <c r="B209" s="28" t="str">
        <f t="shared" si="11"/>
        <v/>
      </c>
      <c r="C209" s="29">
        <f t="shared" si="12"/>
        <v>5</v>
      </c>
      <c r="D209" s="14">
        <v>54.6</v>
      </c>
      <c r="E209" s="40">
        <v>45443</v>
      </c>
      <c r="F209" s="173"/>
      <c r="G209" s="113" t="s">
        <v>198</v>
      </c>
      <c r="H209" s="36"/>
      <c r="I209" s="180">
        <v>205</v>
      </c>
      <c r="J209" s="16" t="s">
        <v>158</v>
      </c>
      <c r="K209" s="13" t="s">
        <v>123</v>
      </c>
      <c r="L209" s="98" t="s">
        <v>10</v>
      </c>
    </row>
    <row r="210" spans="1:12" x14ac:dyDescent="0.2">
      <c r="A210" s="96" t="str">
        <f t="shared" si="13"/>
        <v>recettes</v>
      </c>
      <c r="B210" s="28" t="str">
        <f t="shared" si="11"/>
        <v/>
      </c>
      <c r="C210" s="29">
        <f t="shared" si="12"/>
        <v>5</v>
      </c>
      <c r="D210" s="14">
        <v>58.5</v>
      </c>
      <c r="E210" s="40">
        <v>45443</v>
      </c>
      <c r="F210" s="173"/>
      <c r="G210" s="113" t="s">
        <v>198</v>
      </c>
      <c r="H210" s="36"/>
      <c r="I210" s="180">
        <v>206</v>
      </c>
      <c r="J210" s="16" t="s">
        <v>126</v>
      </c>
      <c r="K210" s="13" t="s">
        <v>125</v>
      </c>
      <c r="L210" s="98" t="s">
        <v>10</v>
      </c>
    </row>
    <row r="211" spans="1:12" x14ac:dyDescent="0.2">
      <c r="A211" s="96" t="str">
        <f t="shared" si="13"/>
        <v>recettes</v>
      </c>
      <c r="B211" s="28" t="str">
        <f t="shared" si="11"/>
        <v/>
      </c>
      <c r="C211" s="29">
        <f t="shared" si="12"/>
        <v>5</v>
      </c>
      <c r="D211" s="14">
        <v>68</v>
      </c>
      <c r="E211" s="40">
        <v>45443</v>
      </c>
      <c r="F211" s="173"/>
      <c r="G211" s="113" t="s">
        <v>198</v>
      </c>
      <c r="H211" s="36"/>
      <c r="I211" s="180">
        <v>207</v>
      </c>
      <c r="J211" s="16" t="s">
        <v>126</v>
      </c>
      <c r="K211" s="13" t="s">
        <v>124</v>
      </c>
      <c r="L211" s="98" t="s">
        <v>10</v>
      </c>
    </row>
    <row r="212" spans="1:12" x14ac:dyDescent="0.2">
      <c r="A212" s="96" t="str">
        <f t="shared" si="13"/>
        <v>recettes</v>
      </c>
      <c r="B212" s="28" t="str">
        <f t="shared" si="11"/>
        <v/>
      </c>
      <c r="C212" s="29">
        <f t="shared" si="12"/>
        <v>5</v>
      </c>
      <c r="D212" s="14">
        <v>26</v>
      </c>
      <c r="E212" s="40">
        <v>45443</v>
      </c>
      <c r="F212" s="173"/>
      <c r="G212" s="113" t="s">
        <v>198</v>
      </c>
      <c r="H212" s="36"/>
      <c r="I212" s="180">
        <v>208</v>
      </c>
      <c r="J212" s="16" t="s">
        <v>126</v>
      </c>
      <c r="K212" s="13" t="s">
        <v>126</v>
      </c>
      <c r="L212" s="98" t="s">
        <v>10</v>
      </c>
    </row>
    <row r="213" spans="1:12" x14ac:dyDescent="0.2">
      <c r="A213" s="96" t="str">
        <f t="shared" si="13"/>
        <v>recettes</v>
      </c>
      <c r="B213" s="28" t="str">
        <f t="shared" si="11"/>
        <v>Comptabilisé</v>
      </c>
      <c r="C213" s="29">
        <f t="shared" si="12"/>
        <v>5</v>
      </c>
      <c r="D213" s="14">
        <v>24</v>
      </c>
      <c r="E213" s="40">
        <v>45443</v>
      </c>
      <c r="F213" s="173" t="s">
        <v>274</v>
      </c>
      <c r="G213" s="117" t="s">
        <v>198</v>
      </c>
      <c r="H213" s="36"/>
      <c r="I213" s="180">
        <v>209</v>
      </c>
      <c r="J213" s="16" t="s">
        <v>242</v>
      </c>
      <c r="K213" s="13" t="s">
        <v>126</v>
      </c>
      <c r="L213" s="98" t="s">
        <v>11</v>
      </c>
    </row>
    <row r="214" spans="1:12" x14ac:dyDescent="0.2">
      <c r="A214" s="96" t="str">
        <f t="shared" si="13"/>
        <v>recettes</v>
      </c>
      <c r="B214" s="28" t="str">
        <f t="shared" si="11"/>
        <v>Comptabilisé</v>
      </c>
      <c r="C214" s="29">
        <f t="shared" si="12"/>
        <v>5</v>
      </c>
      <c r="D214" s="14">
        <v>15</v>
      </c>
      <c r="E214" s="40">
        <v>45443</v>
      </c>
      <c r="F214" s="173" t="s">
        <v>274</v>
      </c>
      <c r="G214" s="117" t="s">
        <v>198</v>
      </c>
      <c r="H214" s="36"/>
      <c r="I214" s="180">
        <v>210</v>
      </c>
      <c r="J214" s="16" t="s">
        <v>243</v>
      </c>
      <c r="K214" s="13" t="s">
        <v>126</v>
      </c>
      <c r="L214" s="98" t="s">
        <v>11</v>
      </c>
    </row>
    <row r="215" spans="1:12" x14ac:dyDescent="0.2">
      <c r="A215" s="96" t="str">
        <f t="shared" si="13"/>
        <v>recettes</v>
      </c>
      <c r="B215" s="28" t="str">
        <f t="shared" si="11"/>
        <v>Comptabilisé</v>
      </c>
      <c r="C215" s="29">
        <f t="shared" si="12"/>
        <v>5</v>
      </c>
      <c r="D215" s="14">
        <v>10</v>
      </c>
      <c r="E215" s="40">
        <v>45443</v>
      </c>
      <c r="F215" s="173" t="s">
        <v>274</v>
      </c>
      <c r="G215" s="117" t="s">
        <v>198</v>
      </c>
      <c r="H215" s="36"/>
      <c r="I215" s="180">
        <v>211</v>
      </c>
      <c r="J215" s="16" t="s">
        <v>244</v>
      </c>
      <c r="K215" s="13" t="s">
        <v>126</v>
      </c>
      <c r="L215" s="98" t="s">
        <v>11</v>
      </c>
    </row>
    <row r="216" spans="1:12" x14ac:dyDescent="0.2">
      <c r="A216" s="96" t="str">
        <f t="shared" si="13"/>
        <v>dépenses</v>
      </c>
      <c r="B216" s="28" t="str">
        <f t="shared" si="11"/>
        <v>Comptabilisé</v>
      </c>
      <c r="C216" s="29">
        <f t="shared" si="12"/>
        <v>6</v>
      </c>
      <c r="D216" s="14">
        <v>-100</v>
      </c>
      <c r="E216" s="40">
        <v>45444</v>
      </c>
      <c r="F216" s="174">
        <v>24644182</v>
      </c>
      <c r="G216" s="112" t="s">
        <v>198</v>
      </c>
      <c r="H216" s="36" t="s">
        <v>256</v>
      </c>
      <c r="I216" s="179">
        <v>227</v>
      </c>
      <c r="J216" s="24" t="s">
        <v>317</v>
      </c>
      <c r="K216" s="13" t="s">
        <v>121</v>
      </c>
      <c r="L216" s="98" t="s">
        <v>11</v>
      </c>
    </row>
    <row r="217" spans="1:12" x14ac:dyDescent="0.2">
      <c r="A217" s="96" t="str">
        <f t="shared" si="13"/>
        <v>dépenses</v>
      </c>
      <c r="B217" s="28" t="str">
        <f t="shared" si="11"/>
        <v>Comptabilisé</v>
      </c>
      <c r="C217" s="29">
        <f t="shared" si="12"/>
        <v>6</v>
      </c>
      <c r="D217" s="14">
        <v>-80.900000000000006</v>
      </c>
      <c r="E217" s="40">
        <v>45446</v>
      </c>
      <c r="F217" s="174" t="s">
        <v>136</v>
      </c>
      <c r="G217" s="112" t="s">
        <v>198</v>
      </c>
      <c r="H217" s="36" t="s">
        <v>253</v>
      </c>
      <c r="I217" s="179">
        <v>225</v>
      </c>
      <c r="J217" s="12" t="s">
        <v>137</v>
      </c>
      <c r="K217" s="13" t="s">
        <v>116</v>
      </c>
      <c r="L217" s="98" t="s">
        <v>11</v>
      </c>
    </row>
    <row r="218" spans="1:12" x14ac:dyDescent="0.2">
      <c r="A218" s="96" t="str">
        <f t="shared" si="13"/>
        <v>recettes</v>
      </c>
      <c r="B218" s="28" t="str">
        <f t="shared" si="11"/>
        <v/>
      </c>
      <c r="C218" s="29">
        <f t="shared" si="12"/>
        <v>6</v>
      </c>
      <c r="D218" s="14">
        <v>142</v>
      </c>
      <c r="E218" s="40">
        <v>45448</v>
      </c>
      <c r="F218" s="173"/>
      <c r="G218" s="112" t="s">
        <v>198</v>
      </c>
      <c r="H218" s="36"/>
      <c r="I218" s="179">
        <v>216</v>
      </c>
      <c r="J218" s="12" t="s">
        <v>246</v>
      </c>
      <c r="K218" s="13" t="s">
        <v>120</v>
      </c>
      <c r="L218" s="98" t="s">
        <v>10</v>
      </c>
    </row>
    <row r="219" spans="1:12" x14ac:dyDescent="0.2">
      <c r="A219" s="96" t="str">
        <f t="shared" si="13"/>
        <v>recettes</v>
      </c>
      <c r="B219" s="28" t="str">
        <f t="shared" si="11"/>
        <v>Comptabilisé</v>
      </c>
      <c r="C219" s="29">
        <f t="shared" si="12"/>
        <v>6</v>
      </c>
      <c r="D219" s="14">
        <v>50</v>
      </c>
      <c r="E219" s="40">
        <v>45448</v>
      </c>
      <c r="F219" s="174"/>
      <c r="G219" s="112" t="s">
        <v>198</v>
      </c>
      <c r="H219" s="154"/>
      <c r="I219" s="179">
        <v>238</v>
      </c>
      <c r="J219" s="12" t="s">
        <v>259</v>
      </c>
      <c r="K219" s="13" t="s">
        <v>233</v>
      </c>
      <c r="L219" s="98" t="s">
        <v>11</v>
      </c>
    </row>
    <row r="220" spans="1:12" x14ac:dyDescent="0.2">
      <c r="A220" s="96" t="str">
        <f t="shared" si="13"/>
        <v>recettes</v>
      </c>
      <c r="B220" s="28" t="str">
        <f t="shared" si="11"/>
        <v>Comptabilisé</v>
      </c>
      <c r="C220" s="29">
        <f t="shared" si="12"/>
        <v>6</v>
      </c>
      <c r="D220" s="14">
        <v>50</v>
      </c>
      <c r="E220" s="40">
        <v>45448</v>
      </c>
      <c r="F220" s="174"/>
      <c r="G220" s="112" t="s">
        <v>198</v>
      </c>
      <c r="H220" s="154"/>
      <c r="I220" s="179">
        <v>239</v>
      </c>
      <c r="J220" s="12" t="s">
        <v>260</v>
      </c>
      <c r="K220" s="13" t="s">
        <v>233</v>
      </c>
      <c r="L220" s="98" t="s">
        <v>11</v>
      </c>
    </row>
    <row r="221" spans="1:12" x14ac:dyDescent="0.2">
      <c r="A221" s="96" t="str">
        <f t="shared" si="13"/>
        <v>dépenses</v>
      </c>
      <c r="B221" s="28" t="str">
        <f t="shared" si="11"/>
        <v/>
      </c>
      <c r="C221" s="29">
        <f t="shared" si="12"/>
        <v>6</v>
      </c>
      <c r="D221" s="14">
        <v>-640</v>
      </c>
      <c r="E221" s="40">
        <v>45449</v>
      </c>
      <c r="F221" s="173"/>
      <c r="G221" s="117" t="s">
        <v>198</v>
      </c>
      <c r="H221" s="36"/>
      <c r="I221" s="180">
        <v>212</v>
      </c>
      <c r="J221" s="73" t="s">
        <v>163</v>
      </c>
      <c r="K221" s="13" t="s">
        <v>161</v>
      </c>
      <c r="L221" s="98" t="s">
        <v>10</v>
      </c>
    </row>
    <row r="222" spans="1:12" x14ac:dyDescent="0.2">
      <c r="A222" s="96" t="str">
        <f t="shared" si="13"/>
        <v>recettes</v>
      </c>
      <c r="B222" s="28" t="str">
        <f t="shared" si="11"/>
        <v>Comptabilisé</v>
      </c>
      <c r="C222" s="29">
        <f t="shared" si="12"/>
        <v>6</v>
      </c>
      <c r="D222" s="14">
        <v>640</v>
      </c>
      <c r="E222" s="40">
        <v>45449</v>
      </c>
      <c r="F222" s="173"/>
      <c r="G222" s="117" t="s">
        <v>198</v>
      </c>
      <c r="H222" s="36"/>
      <c r="I222" s="180">
        <v>213</v>
      </c>
      <c r="J222" s="73" t="s">
        <v>163</v>
      </c>
      <c r="K222" s="13" t="s">
        <v>161</v>
      </c>
      <c r="L222" s="98" t="s">
        <v>11</v>
      </c>
    </row>
    <row r="223" spans="1:12" x14ac:dyDescent="0.2">
      <c r="A223" s="96" t="str">
        <f t="shared" si="13"/>
        <v>dépenses</v>
      </c>
      <c r="B223" s="28" t="str">
        <f t="shared" si="11"/>
        <v/>
      </c>
      <c r="C223" s="29">
        <f t="shared" si="12"/>
        <v>6</v>
      </c>
      <c r="D223" s="14">
        <v>-142.19999999999999</v>
      </c>
      <c r="E223" s="40">
        <v>45449</v>
      </c>
      <c r="F223" s="173"/>
      <c r="G223" s="117" t="s">
        <v>198</v>
      </c>
      <c r="H223" s="36"/>
      <c r="I223" s="180">
        <v>214</v>
      </c>
      <c r="J223" s="73" t="s">
        <v>164</v>
      </c>
      <c r="K223" s="13" t="s">
        <v>160</v>
      </c>
      <c r="L223" s="98" t="s">
        <v>10</v>
      </c>
    </row>
    <row r="224" spans="1:12" x14ac:dyDescent="0.2">
      <c r="A224" s="96" t="str">
        <f t="shared" si="13"/>
        <v>recettes</v>
      </c>
      <c r="B224" s="28" t="str">
        <f t="shared" si="11"/>
        <v>Comptabilisé</v>
      </c>
      <c r="C224" s="29">
        <f t="shared" si="12"/>
        <v>6</v>
      </c>
      <c r="D224" s="14">
        <v>142.19999999999999</v>
      </c>
      <c r="E224" s="40">
        <v>45449</v>
      </c>
      <c r="F224" s="173"/>
      <c r="G224" s="112" t="s">
        <v>198</v>
      </c>
      <c r="H224" s="36"/>
      <c r="I224" s="179">
        <v>215</v>
      </c>
      <c r="J224" s="73" t="s">
        <v>164</v>
      </c>
      <c r="K224" s="13" t="s">
        <v>160</v>
      </c>
      <c r="L224" s="98" t="s">
        <v>11</v>
      </c>
    </row>
    <row r="225" spans="1:12" x14ac:dyDescent="0.2">
      <c r="A225" s="96" t="str">
        <f t="shared" si="13"/>
        <v>dépenses</v>
      </c>
      <c r="B225" s="28" t="str">
        <f t="shared" si="11"/>
        <v/>
      </c>
      <c r="C225" s="29">
        <f t="shared" si="12"/>
        <v>6</v>
      </c>
      <c r="D225" s="14">
        <v>-4000</v>
      </c>
      <c r="E225" s="40">
        <v>45449</v>
      </c>
      <c r="F225" s="173"/>
      <c r="G225" s="112" t="s">
        <v>198</v>
      </c>
      <c r="H225" s="36"/>
      <c r="I225" s="179">
        <v>217</v>
      </c>
      <c r="J225" s="12" t="s">
        <v>247</v>
      </c>
      <c r="K225" s="13" t="s">
        <v>238</v>
      </c>
      <c r="L225" s="98" t="s">
        <v>12</v>
      </c>
    </row>
    <row r="226" spans="1:12" x14ac:dyDescent="0.2">
      <c r="A226" s="96" t="str">
        <f t="shared" si="13"/>
        <v>recettes</v>
      </c>
      <c r="B226" s="28" t="str">
        <f t="shared" si="11"/>
        <v>Comptabilisé</v>
      </c>
      <c r="C226" s="29">
        <f t="shared" si="12"/>
        <v>6</v>
      </c>
      <c r="D226" s="14">
        <v>4000</v>
      </c>
      <c r="E226" s="40">
        <v>45449</v>
      </c>
      <c r="F226" s="173"/>
      <c r="G226" s="112" t="s">
        <v>198</v>
      </c>
      <c r="H226" s="36"/>
      <c r="I226" s="179">
        <v>218</v>
      </c>
      <c r="J226" s="12" t="s">
        <v>247</v>
      </c>
      <c r="K226" s="13" t="s">
        <v>238</v>
      </c>
      <c r="L226" s="98" t="s">
        <v>11</v>
      </c>
    </row>
    <row r="227" spans="1:12" x14ac:dyDescent="0.2">
      <c r="A227" s="96" t="str">
        <f t="shared" si="13"/>
        <v>recettes</v>
      </c>
      <c r="B227" s="28" t="str">
        <f t="shared" ref="B227:B290" si="14">IF(L227="Banque",IF(G227&lt;&gt;"","Comptabilisé","Non Comptabilisé"),"")</f>
        <v/>
      </c>
      <c r="C227" s="29">
        <f t="shared" si="12"/>
        <v>6</v>
      </c>
      <c r="D227" s="14">
        <v>130</v>
      </c>
      <c r="E227" s="40">
        <v>45450</v>
      </c>
      <c r="F227" s="173"/>
      <c r="G227" s="112" t="s">
        <v>198</v>
      </c>
      <c r="H227" s="36"/>
      <c r="I227" s="179">
        <v>219</v>
      </c>
      <c r="J227" s="77" t="s">
        <v>158</v>
      </c>
      <c r="K227" s="13" t="s">
        <v>123</v>
      </c>
      <c r="L227" s="116" t="s">
        <v>10</v>
      </c>
    </row>
    <row r="228" spans="1:12" x14ac:dyDescent="0.2">
      <c r="A228" s="96" t="str">
        <f t="shared" si="13"/>
        <v>recettes</v>
      </c>
      <c r="B228" s="28" t="str">
        <f t="shared" si="14"/>
        <v/>
      </c>
      <c r="C228" s="29">
        <f t="shared" si="12"/>
        <v>6</v>
      </c>
      <c r="D228" s="14">
        <v>33</v>
      </c>
      <c r="E228" s="40">
        <v>45450</v>
      </c>
      <c r="F228" s="173"/>
      <c r="G228" s="112" t="s">
        <v>198</v>
      </c>
      <c r="H228" s="36"/>
      <c r="I228" s="179">
        <v>220</v>
      </c>
      <c r="J228" s="77" t="s">
        <v>126</v>
      </c>
      <c r="K228" s="13" t="s">
        <v>125</v>
      </c>
      <c r="L228" s="116" t="s">
        <v>10</v>
      </c>
    </row>
    <row r="229" spans="1:12" x14ac:dyDescent="0.2">
      <c r="A229" s="96" t="str">
        <f t="shared" si="13"/>
        <v>recettes</v>
      </c>
      <c r="B229" s="28" t="str">
        <f t="shared" si="14"/>
        <v/>
      </c>
      <c r="C229" s="29">
        <f t="shared" si="12"/>
        <v>6</v>
      </c>
      <c r="D229" s="14">
        <v>90.5</v>
      </c>
      <c r="E229" s="40">
        <v>45450</v>
      </c>
      <c r="F229" s="173"/>
      <c r="G229" s="112" t="s">
        <v>198</v>
      </c>
      <c r="H229" s="36"/>
      <c r="I229" s="179">
        <v>221</v>
      </c>
      <c r="J229" s="77" t="s">
        <v>126</v>
      </c>
      <c r="K229" s="13" t="s">
        <v>124</v>
      </c>
      <c r="L229" s="116" t="s">
        <v>10</v>
      </c>
    </row>
    <row r="230" spans="1:12" x14ac:dyDescent="0.2">
      <c r="A230" s="96" t="str">
        <f t="shared" si="13"/>
        <v>recettes</v>
      </c>
      <c r="B230" s="28" t="str">
        <f t="shared" si="14"/>
        <v/>
      </c>
      <c r="C230" s="29">
        <f t="shared" si="12"/>
        <v>6</v>
      </c>
      <c r="D230" s="14">
        <v>82</v>
      </c>
      <c r="E230" s="40">
        <v>45450</v>
      </c>
      <c r="F230" s="173"/>
      <c r="G230" s="112" t="s">
        <v>198</v>
      </c>
      <c r="H230" s="36"/>
      <c r="I230" s="179">
        <v>223</v>
      </c>
      <c r="J230" s="77" t="s">
        <v>126</v>
      </c>
      <c r="K230" s="13" t="s">
        <v>126</v>
      </c>
      <c r="L230" s="116" t="s">
        <v>10</v>
      </c>
    </row>
    <row r="231" spans="1:12" x14ac:dyDescent="0.2">
      <c r="A231" s="96" t="str">
        <f t="shared" si="13"/>
        <v>recettes</v>
      </c>
      <c r="B231" s="28" t="str">
        <f t="shared" si="14"/>
        <v>Comptabilisé</v>
      </c>
      <c r="C231" s="29">
        <f t="shared" si="12"/>
        <v>6</v>
      </c>
      <c r="D231" s="14">
        <v>7</v>
      </c>
      <c r="E231" s="40">
        <v>45450</v>
      </c>
      <c r="F231" s="175" t="s">
        <v>275</v>
      </c>
      <c r="G231" s="120" t="s">
        <v>198</v>
      </c>
      <c r="H231" s="36"/>
      <c r="I231" s="179">
        <v>224</v>
      </c>
      <c r="J231" s="77" t="s">
        <v>249</v>
      </c>
      <c r="K231" s="13" t="s">
        <v>126</v>
      </c>
      <c r="L231" s="116" t="s">
        <v>11</v>
      </c>
    </row>
    <row r="232" spans="1:12" x14ac:dyDescent="0.2">
      <c r="A232" s="96" t="str">
        <f t="shared" si="13"/>
        <v>recettes</v>
      </c>
      <c r="B232" s="28" t="str">
        <f t="shared" si="14"/>
        <v>Comptabilisé</v>
      </c>
      <c r="C232" s="29">
        <f t="shared" si="12"/>
        <v>6</v>
      </c>
      <c r="D232" s="14">
        <v>11</v>
      </c>
      <c r="E232" s="40">
        <v>45450</v>
      </c>
      <c r="F232" s="173" t="s">
        <v>275</v>
      </c>
      <c r="G232" s="120" t="s">
        <v>198</v>
      </c>
      <c r="H232" s="36"/>
      <c r="I232" s="179">
        <v>225</v>
      </c>
      <c r="J232" s="77" t="s">
        <v>250</v>
      </c>
      <c r="K232" s="13" t="s">
        <v>126</v>
      </c>
      <c r="L232" s="116" t="s">
        <v>11</v>
      </c>
    </row>
    <row r="233" spans="1:12" x14ac:dyDescent="0.2">
      <c r="A233" s="96" t="str">
        <f t="shared" si="13"/>
        <v>dépenses</v>
      </c>
      <c r="B233" s="28" t="str">
        <f t="shared" si="14"/>
        <v>Comptabilisé</v>
      </c>
      <c r="C233" s="29">
        <f t="shared" si="12"/>
        <v>6</v>
      </c>
      <c r="D233" s="14">
        <v>-8254</v>
      </c>
      <c r="E233" s="40">
        <v>45453</v>
      </c>
      <c r="F233" s="174">
        <v>2556174</v>
      </c>
      <c r="G233" s="112" t="s">
        <v>198</v>
      </c>
      <c r="H233" s="36" t="s">
        <v>254</v>
      </c>
      <c r="I233" s="179">
        <v>226</v>
      </c>
      <c r="J233" s="12" t="s">
        <v>255</v>
      </c>
      <c r="K233" s="13" t="s">
        <v>111</v>
      </c>
      <c r="L233" s="116" t="s">
        <v>11</v>
      </c>
    </row>
    <row r="234" spans="1:12" x14ac:dyDescent="0.2">
      <c r="A234" s="96" t="str">
        <f t="shared" si="13"/>
        <v>recettes</v>
      </c>
      <c r="B234" s="28" t="str">
        <f t="shared" si="14"/>
        <v>Comptabilisé</v>
      </c>
      <c r="C234" s="29">
        <f t="shared" si="12"/>
        <v>6</v>
      </c>
      <c r="D234" s="14">
        <v>200</v>
      </c>
      <c r="E234" s="40">
        <v>45453</v>
      </c>
      <c r="F234" s="174"/>
      <c r="G234" s="120" t="s">
        <v>198</v>
      </c>
      <c r="H234" s="154"/>
      <c r="I234" s="179">
        <v>240</v>
      </c>
      <c r="J234" s="24" t="s">
        <v>314</v>
      </c>
      <c r="K234" s="13" t="s">
        <v>233</v>
      </c>
      <c r="L234" s="116" t="s">
        <v>11</v>
      </c>
    </row>
    <row r="235" spans="1:12" x14ac:dyDescent="0.2">
      <c r="A235" s="96" t="str">
        <f t="shared" si="13"/>
        <v>recettes</v>
      </c>
      <c r="B235" s="28" t="str">
        <f t="shared" si="14"/>
        <v/>
      </c>
      <c r="C235" s="29">
        <f t="shared" si="12"/>
        <v>6</v>
      </c>
      <c r="D235" s="14">
        <v>67</v>
      </c>
      <c r="E235" s="40">
        <v>45455</v>
      </c>
      <c r="F235" s="174"/>
      <c r="G235" s="112" t="s">
        <v>198</v>
      </c>
      <c r="H235" s="36"/>
      <c r="I235" s="179">
        <v>228</v>
      </c>
      <c r="J235" s="12" t="s">
        <v>158</v>
      </c>
      <c r="K235" s="13" t="s">
        <v>123</v>
      </c>
      <c r="L235" s="116" t="s">
        <v>10</v>
      </c>
    </row>
    <row r="236" spans="1:12" x14ac:dyDescent="0.2">
      <c r="A236" s="96" t="str">
        <f t="shared" si="13"/>
        <v>recettes</v>
      </c>
      <c r="B236" s="28" t="str">
        <f t="shared" si="14"/>
        <v/>
      </c>
      <c r="C236" s="29">
        <f t="shared" si="12"/>
        <v>6</v>
      </c>
      <c r="D236" s="14">
        <v>9.5</v>
      </c>
      <c r="E236" s="40">
        <v>45455</v>
      </c>
      <c r="F236" s="174"/>
      <c r="G236" s="112" t="s">
        <v>198</v>
      </c>
      <c r="H236" s="36"/>
      <c r="I236" s="179">
        <v>229</v>
      </c>
      <c r="J236" s="12" t="s">
        <v>126</v>
      </c>
      <c r="K236" s="13" t="s">
        <v>125</v>
      </c>
      <c r="L236" s="116" t="s">
        <v>10</v>
      </c>
    </row>
    <row r="237" spans="1:12" x14ac:dyDescent="0.2">
      <c r="A237" s="96" t="str">
        <f t="shared" si="13"/>
        <v>recettes</v>
      </c>
      <c r="B237" s="28" t="str">
        <f t="shared" si="14"/>
        <v/>
      </c>
      <c r="C237" s="29">
        <f t="shared" si="12"/>
        <v>6</v>
      </c>
      <c r="D237" s="14">
        <v>21</v>
      </c>
      <c r="E237" s="40">
        <v>45455</v>
      </c>
      <c r="F237" s="174"/>
      <c r="G237" s="112" t="s">
        <v>198</v>
      </c>
      <c r="H237" s="36"/>
      <c r="I237" s="179">
        <v>230</v>
      </c>
      <c r="J237" s="12" t="s">
        <v>126</v>
      </c>
      <c r="K237" s="13" t="s">
        <v>124</v>
      </c>
      <c r="L237" s="116" t="s">
        <v>10</v>
      </c>
    </row>
    <row r="238" spans="1:12" x14ac:dyDescent="0.2">
      <c r="A238" s="96" t="str">
        <f t="shared" si="13"/>
        <v>recettes</v>
      </c>
      <c r="B238" s="28" t="str">
        <f t="shared" si="14"/>
        <v/>
      </c>
      <c r="C238" s="29">
        <f t="shared" si="12"/>
        <v>6</v>
      </c>
      <c r="D238" s="14">
        <v>42</v>
      </c>
      <c r="E238" s="40">
        <v>45455</v>
      </c>
      <c r="F238" s="174"/>
      <c r="G238" s="112" t="s">
        <v>198</v>
      </c>
      <c r="H238" s="36"/>
      <c r="I238" s="179">
        <v>231</v>
      </c>
      <c r="J238" s="12" t="s">
        <v>126</v>
      </c>
      <c r="K238" s="13" t="s">
        <v>126</v>
      </c>
      <c r="L238" s="116" t="s">
        <v>10</v>
      </c>
    </row>
    <row r="239" spans="1:12" x14ac:dyDescent="0.2">
      <c r="A239" s="96" t="str">
        <f t="shared" si="13"/>
        <v>recettes</v>
      </c>
      <c r="B239" s="28" t="str">
        <f t="shared" si="14"/>
        <v>Comptabilisé</v>
      </c>
      <c r="C239" s="29">
        <f t="shared" si="12"/>
        <v>6</v>
      </c>
      <c r="D239" s="14">
        <v>15</v>
      </c>
      <c r="E239" s="40">
        <v>45455</v>
      </c>
      <c r="F239" s="176" t="s">
        <v>275</v>
      </c>
      <c r="G239" s="120" t="s">
        <v>198</v>
      </c>
      <c r="H239" s="154"/>
      <c r="I239" s="179">
        <v>232</v>
      </c>
      <c r="J239" s="12" t="s">
        <v>257</v>
      </c>
      <c r="K239" s="13" t="s">
        <v>126</v>
      </c>
      <c r="L239" s="116" t="s">
        <v>11</v>
      </c>
    </row>
    <row r="240" spans="1:12" x14ac:dyDescent="0.2">
      <c r="A240" s="96" t="str">
        <f t="shared" si="13"/>
        <v>recettes</v>
      </c>
      <c r="B240" s="28" t="str">
        <f t="shared" si="14"/>
        <v>Comptabilisé</v>
      </c>
      <c r="C240" s="29">
        <f t="shared" si="12"/>
        <v>6</v>
      </c>
      <c r="D240" s="14">
        <v>13</v>
      </c>
      <c r="E240" s="40">
        <v>45455</v>
      </c>
      <c r="F240" s="174" t="s">
        <v>275</v>
      </c>
      <c r="G240" s="120" t="s">
        <v>198</v>
      </c>
      <c r="H240" s="154"/>
      <c r="I240" s="179">
        <v>233</v>
      </c>
      <c r="J240" s="12" t="s">
        <v>258</v>
      </c>
      <c r="K240" s="13" t="s">
        <v>126</v>
      </c>
      <c r="L240" s="116" t="s">
        <v>11</v>
      </c>
    </row>
    <row r="241" spans="1:12" x14ac:dyDescent="0.2">
      <c r="A241" s="96" t="str">
        <f t="shared" si="13"/>
        <v>dépenses</v>
      </c>
      <c r="B241" s="28" t="str">
        <f t="shared" si="14"/>
        <v>Comptabilisé</v>
      </c>
      <c r="C241" s="29">
        <f t="shared" si="12"/>
        <v>6</v>
      </c>
      <c r="D241" s="14">
        <v>-647.86</v>
      </c>
      <c r="E241" s="40">
        <v>45458</v>
      </c>
      <c r="F241" s="173">
        <v>25556175</v>
      </c>
      <c r="G241" s="120" t="s">
        <v>198</v>
      </c>
      <c r="H241" s="155" t="s">
        <v>266</v>
      </c>
      <c r="I241" s="179">
        <v>241</v>
      </c>
      <c r="J241" s="24" t="s">
        <v>267</v>
      </c>
      <c r="K241" s="13" t="s">
        <v>115</v>
      </c>
      <c r="L241" s="116" t="s">
        <v>11</v>
      </c>
    </row>
    <row r="242" spans="1:12" x14ac:dyDescent="0.2">
      <c r="A242" s="96" t="str">
        <f t="shared" si="13"/>
        <v>dépenses</v>
      </c>
      <c r="B242" s="28" t="str">
        <f t="shared" si="14"/>
        <v>Comptabilisé</v>
      </c>
      <c r="C242" s="29">
        <f t="shared" si="12"/>
        <v>6</v>
      </c>
      <c r="D242" s="14">
        <v>-5.99</v>
      </c>
      <c r="E242" s="40">
        <v>45459</v>
      </c>
      <c r="F242" s="174"/>
      <c r="G242" s="112" t="s">
        <v>198</v>
      </c>
      <c r="H242" s="154"/>
      <c r="I242" s="179">
        <v>236</v>
      </c>
      <c r="J242" s="12" t="s">
        <v>191</v>
      </c>
      <c r="K242" s="13" t="s">
        <v>114</v>
      </c>
      <c r="L242" s="116" t="s">
        <v>11</v>
      </c>
    </row>
    <row r="243" spans="1:12" x14ac:dyDescent="0.2">
      <c r="A243" s="96" t="str">
        <f t="shared" si="13"/>
        <v>dépenses</v>
      </c>
      <c r="B243" s="28" t="str">
        <f t="shared" si="14"/>
        <v>Comptabilisé</v>
      </c>
      <c r="C243" s="29">
        <f t="shared" si="12"/>
        <v>6</v>
      </c>
      <c r="D243" s="14">
        <v>-4.33</v>
      </c>
      <c r="E243" s="40">
        <v>45459</v>
      </c>
      <c r="F243" s="174"/>
      <c r="G243" s="112" t="s">
        <v>198</v>
      </c>
      <c r="H243" s="154"/>
      <c r="I243" s="179">
        <v>237</v>
      </c>
      <c r="J243" s="12" t="s">
        <v>187</v>
      </c>
      <c r="K243" s="13" t="s">
        <v>113</v>
      </c>
      <c r="L243" s="98" t="s">
        <v>11</v>
      </c>
    </row>
    <row r="244" spans="1:12" x14ac:dyDescent="0.2">
      <c r="A244" s="96" t="str">
        <f t="shared" si="13"/>
        <v>recettes</v>
      </c>
      <c r="B244" s="28" t="str">
        <f t="shared" si="14"/>
        <v>Comptabilisé</v>
      </c>
      <c r="C244" s="29">
        <f t="shared" si="12"/>
        <v>6</v>
      </c>
      <c r="D244" s="14">
        <v>100</v>
      </c>
      <c r="E244" s="40">
        <v>45464</v>
      </c>
      <c r="F244" s="173" t="s">
        <v>275</v>
      </c>
      <c r="G244" s="120" t="s">
        <v>198</v>
      </c>
      <c r="H244" s="154"/>
      <c r="I244" s="179">
        <v>242</v>
      </c>
      <c r="J244" s="24" t="s">
        <v>269</v>
      </c>
      <c r="K244" s="13" t="s">
        <v>128</v>
      </c>
      <c r="L244" s="98" t="s">
        <v>11</v>
      </c>
    </row>
    <row r="245" spans="1:12" x14ac:dyDescent="0.2">
      <c r="A245" s="96" t="str">
        <f t="shared" si="13"/>
        <v>recettes</v>
      </c>
      <c r="B245" s="28" t="str">
        <f t="shared" si="14"/>
        <v/>
      </c>
      <c r="C245" s="29">
        <f t="shared" si="12"/>
        <v>6</v>
      </c>
      <c r="D245" s="14">
        <v>49.5</v>
      </c>
      <c r="E245" s="40">
        <v>45464</v>
      </c>
      <c r="F245" s="173"/>
      <c r="G245" s="120" t="s">
        <v>198</v>
      </c>
      <c r="H245" s="154"/>
      <c r="I245" s="179">
        <v>243</v>
      </c>
      <c r="J245" s="24" t="s">
        <v>158</v>
      </c>
      <c r="K245" s="13" t="s">
        <v>123</v>
      </c>
      <c r="L245" s="98" t="s">
        <v>10</v>
      </c>
    </row>
    <row r="246" spans="1:12" x14ac:dyDescent="0.2">
      <c r="A246" s="96" t="str">
        <f t="shared" si="13"/>
        <v>recettes</v>
      </c>
      <c r="B246" s="28" t="str">
        <f t="shared" si="14"/>
        <v/>
      </c>
      <c r="C246" s="29">
        <f t="shared" si="12"/>
        <v>6</v>
      </c>
      <c r="D246" s="14">
        <v>18</v>
      </c>
      <c r="E246" s="40">
        <v>45464</v>
      </c>
      <c r="F246" s="173"/>
      <c r="G246" s="120" t="s">
        <v>198</v>
      </c>
      <c r="H246" s="154"/>
      <c r="I246" s="179">
        <v>244</v>
      </c>
      <c r="J246" s="24" t="s">
        <v>126</v>
      </c>
      <c r="K246" s="13" t="s">
        <v>125</v>
      </c>
      <c r="L246" s="98" t="s">
        <v>10</v>
      </c>
    </row>
    <row r="247" spans="1:12" x14ac:dyDescent="0.2">
      <c r="A247" s="96" t="str">
        <f t="shared" si="13"/>
        <v>recettes</v>
      </c>
      <c r="B247" s="28" t="str">
        <f t="shared" si="14"/>
        <v/>
      </c>
      <c r="C247" s="29">
        <f t="shared" si="12"/>
        <v>6</v>
      </c>
      <c r="D247" s="14">
        <v>63</v>
      </c>
      <c r="E247" s="40">
        <v>45464</v>
      </c>
      <c r="F247" s="173"/>
      <c r="G247" s="120" t="s">
        <v>198</v>
      </c>
      <c r="H247" s="154"/>
      <c r="I247" s="179">
        <v>245</v>
      </c>
      <c r="J247" s="77" t="s">
        <v>126</v>
      </c>
      <c r="K247" s="13" t="s">
        <v>124</v>
      </c>
      <c r="L247" s="98" t="s">
        <v>10</v>
      </c>
    </row>
    <row r="248" spans="1:12" x14ac:dyDescent="0.2">
      <c r="A248" s="96" t="str">
        <f t="shared" si="13"/>
        <v>recettes</v>
      </c>
      <c r="B248" s="28" t="str">
        <f t="shared" si="14"/>
        <v/>
      </c>
      <c r="C248" s="29">
        <f t="shared" si="12"/>
        <v>6</v>
      </c>
      <c r="D248" s="14">
        <v>37.6</v>
      </c>
      <c r="E248" s="40">
        <v>45464</v>
      </c>
      <c r="F248" s="173"/>
      <c r="G248" s="120" t="s">
        <v>198</v>
      </c>
      <c r="H248" s="154"/>
      <c r="I248" s="179">
        <v>246</v>
      </c>
      <c r="J248" s="77" t="s">
        <v>126</v>
      </c>
      <c r="K248" s="13" t="s">
        <v>126</v>
      </c>
      <c r="L248" s="98" t="s">
        <v>10</v>
      </c>
    </row>
    <row r="249" spans="1:12" x14ac:dyDescent="0.2">
      <c r="A249" s="96" t="str">
        <f t="shared" si="13"/>
        <v>recettes</v>
      </c>
      <c r="B249" s="28" t="str">
        <f t="shared" si="14"/>
        <v>Comptabilisé</v>
      </c>
      <c r="C249" s="29">
        <f t="shared" si="12"/>
        <v>6</v>
      </c>
      <c r="D249" s="14">
        <v>14</v>
      </c>
      <c r="E249" s="40">
        <v>45464</v>
      </c>
      <c r="F249" s="173" t="s">
        <v>275</v>
      </c>
      <c r="G249" s="120" t="s">
        <v>198</v>
      </c>
      <c r="H249" s="154"/>
      <c r="I249" s="181">
        <v>247</v>
      </c>
      <c r="J249" s="24" t="s">
        <v>271</v>
      </c>
      <c r="K249" s="13" t="s">
        <v>126</v>
      </c>
      <c r="L249" s="98" t="s">
        <v>11</v>
      </c>
    </row>
    <row r="250" spans="1:12" x14ac:dyDescent="0.2">
      <c r="A250" s="96" t="str">
        <f t="shared" si="13"/>
        <v>recettes</v>
      </c>
      <c r="B250" s="28" t="str">
        <f t="shared" si="14"/>
        <v>Comptabilisé</v>
      </c>
      <c r="C250" s="29">
        <f t="shared" si="12"/>
        <v>6</v>
      </c>
      <c r="D250" s="14">
        <v>9</v>
      </c>
      <c r="E250" s="40">
        <v>45464</v>
      </c>
      <c r="F250" s="173" t="s">
        <v>275</v>
      </c>
      <c r="G250" s="120" t="s">
        <v>198</v>
      </c>
      <c r="H250" s="154"/>
      <c r="I250" s="179">
        <v>248</v>
      </c>
      <c r="J250" s="24" t="s">
        <v>270</v>
      </c>
      <c r="K250" s="13" t="s">
        <v>126</v>
      </c>
      <c r="L250" s="98" t="s">
        <v>11</v>
      </c>
    </row>
    <row r="251" spans="1:12" x14ac:dyDescent="0.2">
      <c r="A251" s="96" t="str">
        <f t="shared" si="13"/>
        <v>recettes</v>
      </c>
      <c r="B251" s="28" t="str">
        <f t="shared" si="14"/>
        <v>Comptabilisé</v>
      </c>
      <c r="C251" s="29">
        <f t="shared" si="12"/>
        <v>6</v>
      </c>
      <c r="D251" s="14">
        <v>159.6</v>
      </c>
      <c r="E251" s="40">
        <v>45468</v>
      </c>
      <c r="F251" s="173"/>
      <c r="G251" s="120" t="s">
        <v>198</v>
      </c>
      <c r="H251" s="154"/>
      <c r="I251" s="179">
        <v>257</v>
      </c>
      <c r="J251" s="24" t="s">
        <v>273</v>
      </c>
      <c r="K251" s="13" t="s">
        <v>145</v>
      </c>
      <c r="L251" s="98" t="s">
        <v>11</v>
      </c>
    </row>
    <row r="252" spans="1:12" x14ac:dyDescent="0.2">
      <c r="A252" s="96" t="str">
        <f t="shared" si="13"/>
        <v>recettes</v>
      </c>
      <c r="B252" s="28" t="str">
        <f t="shared" si="14"/>
        <v/>
      </c>
      <c r="C252" s="29">
        <f t="shared" si="12"/>
        <v>6</v>
      </c>
      <c r="D252" s="14">
        <v>51.5</v>
      </c>
      <c r="E252" s="40">
        <v>45471</v>
      </c>
      <c r="F252" s="173"/>
      <c r="G252" s="120" t="s">
        <v>198</v>
      </c>
      <c r="H252" s="154"/>
      <c r="I252" s="179">
        <v>249</v>
      </c>
      <c r="J252" s="24" t="s">
        <v>158</v>
      </c>
      <c r="K252" s="13" t="s">
        <v>123</v>
      </c>
      <c r="L252" s="98" t="s">
        <v>10</v>
      </c>
    </row>
    <row r="253" spans="1:12" x14ac:dyDescent="0.2">
      <c r="A253" s="96" t="str">
        <f t="shared" si="13"/>
        <v>recettes</v>
      </c>
      <c r="B253" s="28" t="str">
        <f t="shared" si="14"/>
        <v/>
      </c>
      <c r="C253" s="29">
        <f t="shared" si="12"/>
        <v>6</v>
      </c>
      <c r="D253" s="14">
        <v>7</v>
      </c>
      <c r="E253" s="40">
        <v>45471</v>
      </c>
      <c r="F253" s="173"/>
      <c r="G253" s="120" t="s">
        <v>198</v>
      </c>
      <c r="H253" s="154"/>
      <c r="I253" s="179">
        <v>250</v>
      </c>
      <c r="J253" s="24" t="s">
        <v>126</v>
      </c>
      <c r="K253" s="13" t="s">
        <v>125</v>
      </c>
      <c r="L253" s="98" t="s">
        <v>10</v>
      </c>
    </row>
    <row r="254" spans="1:12" x14ac:dyDescent="0.2">
      <c r="A254" s="96" t="str">
        <f t="shared" si="13"/>
        <v>recettes</v>
      </c>
      <c r="B254" s="28" t="str">
        <f t="shared" si="14"/>
        <v/>
      </c>
      <c r="C254" s="29">
        <f t="shared" si="12"/>
        <v>6</v>
      </c>
      <c r="D254" s="14">
        <v>61</v>
      </c>
      <c r="E254" s="40">
        <v>45471</v>
      </c>
      <c r="F254" s="173"/>
      <c r="G254" s="120" t="s">
        <v>198</v>
      </c>
      <c r="H254" s="154"/>
      <c r="I254" s="179">
        <v>251</v>
      </c>
      <c r="J254" s="24" t="s">
        <v>126</v>
      </c>
      <c r="K254" s="13" t="s">
        <v>126</v>
      </c>
      <c r="L254" s="98" t="s">
        <v>10</v>
      </c>
    </row>
    <row r="255" spans="1:12" x14ac:dyDescent="0.2">
      <c r="A255" s="96" t="str">
        <f t="shared" si="13"/>
        <v>recettes</v>
      </c>
      <c r="B255" s="28" t="str">
        <f t="shared" si="14"/>
        <v>Comptabilisé</v>
      </c>
      <c r="C255" s="29">
        <f t="shared" si="12"/>
        <v>6</v>
      </c>
      <c r="D255" s="14">
        <v>11</v>
      </c>
      <c r="E255" s="40">
        <v>45471</v>
      </c>
      <c r="F255" s="173" t="s">
        <v>275</v>
      </c>
      <c r="G255" s="120" t="s">
        <v>198</v>
      </c>
      <c r="H255" s="154"/>
      <c r="I255" s="179">
        <v>252</v>
      </c>
      <c r="J255" s="24" t="s">
        <v>258</v>
      </c>
      <c r="K255" s="13" t="s">
        <v>126</v>
      </c>
      <c r="L255" s="98" t="s">
        <v>11</v>
      </c>
    </row>
    <row r="256" spans="1:12" x14ac:dyDescent="0.2">
      <c r="A256" s="96" t="str">
        <f t="shared" si="13"/>
        <v>dépenses</v>
      </c>
      <c r="B256" s="28" t="str">
        <f t="shared" si="14"/>
        <v/>
      </c>
      <c r="C256" s="29">
        <f t="shared" ref="C256:C319" si="15">IF(E256&lt;&gt;"",MONTH(E256),"")</f>
        <v>7</v>
      </c>
      <c r="D256" s="14">
        <v>-850</v>
      </c>
      <c r="E256" s="40">
        <v>45474</v>
      </c>
      <c r="F256" s="173"/>
      <c r="G256" s="120" t="s">
        <v>198</v>
      </c>
      <c r="H256" s="154"/>
      <c r="I256" s="179">
        <v>253</v>
      </c>
      <c r="J256" s="77" t="s">
        <v>163</v>
      </c>
      <c r="K256" s="13" t="s">
        <v>161</v>
      </c>
      <c r="L256" s="98" t="s">
        <v>10</v>
      </c>
    </row>
    <row r="257" spans="1:12" x14ac:dyDescent="0.2">
      <c r="A257" s="96" t="str">
        <f t="shared" si="13"/>
        <v>recettes</v>
      </c>
      <c r="B257" s="28" t="str">
        <f t="shared" si="14"/>
        <v>Comptabilisé</v>
      </c>
      <c r="C257" s="29">
        <f t="shared" si="15"/>
        <v>7</v>
      </c>
      <c r="D257" s="14">
        <v>850</v>
      </c>
      <c r="E257" s="40">
        <v>45474</v>
      </c>
      <c r="F257" s="173"/>
      <c r="G257" s="120" t="s">
        <v>198</v>
      </c>
      <c r="H257" s="154"/>
      <c r="I257" s="179">
        <v>254</v>
      </c>
      <c r="J257" s="77" t="s">
        <v>163</v>
      </c>
      <c r="K257" s="13" t="s">
        <v>161</v>
      </c>
      <c r="L257" s="98" t="s">
        <v>11</v>
      </c>
    </row>
    <row r="258" spans="1:12" x14ac:dyDescent="0.2">
      <c r="A258" s="96" t="str">
        <f t="shared" si="13"/>
        <v>dépenses</v>
      </c>
      <c r="B258" s="28" t="str">
        <f t="shared" si="14"/>
        <v/>
      </c>
      <c r="C258" s="29">
        <f t="shared" si="15"/>
        <v>7</v>
      </c>
      <c r="D258" s="14">
        <v>-55.42</v>
      </c>
      <c r="E258" s="40">
        <v>45474</v>
      </c>
      <c r="F258" s="173"/>
      <c r="G258" s="120" t="s">
        <v>198</v>
      </c>
      <c r="H258" s="154"/>
      <c r="I258" s="179">
        <v>255</v>
      </c>
      <c r="J258" s="77" t="s">
        <v>164</v>
      </c>
      <c r="K258" s="13" t="s">
        <v>160</v>
      </c>
      <c r="L258" s="98" t="s">
        <v>10</v>
      </c>
    </row>
    <row r="259" spans="1:12" x14ac:dyDescent="0.2">
      <c r="A259" s="96" t="str">
        <f t="shared" ref="A259:A322" si="16">IF(D259&lt;&gt;"",IF(D259&lt;0,"dépenses",IF(D259&gt;0,"recettes","--")),"")</f>
        <v>recettes</v>
      </c>
      <c r="B259" s="28" t="str">
        <f t="shared" si="14"/>
        <v>Comptabilisé</v>
      </c>
      <c r="C259" s="29">
        <f t="shared" si="15"/>
        <v>7</v>
      </c>
      <c r="D259" s="14">
        <v>55.42</v>
      </c>
      <c r="E259" s="40">
        <v>45474</v>
      </c>
      <c r="F259" s="173"/>
      <c r="G259" s="120" t="s">
        <v>198</v>
      </c>
      <c r="H259" s="154"/>
      <c r="I259" s="179">
        <v>256</v>
      </c>
      <c r="J259" s="77" t="s">
        <v>164</v>
      </c>
      <c r="K259" s="13" t="s">
        <v>160</v>
      </c>
      <c r="L259" s="98" t="s">
        <v>11</v>
      </c>
    </row>
    <row r="260" spans="1:12" x14ac:dyDescent="0.2">
      <c r="A260" s="96" t="str">
        <f t="shared" si="16"/>
        <v>dépenses</v>
      </c>
      <c r="B260" s="28" t="str">
        <f t="shared" si="14"/>
        <v>Comptabilisé</v>
      </c>
      <c r="C260" s="29">
        <f t="shared" si="15"/>
        <v>7</v>
      </c>
      <c r="D260" s="14">
        <v>-1.49</v>
      </c>
      <c r="E260" s="40">
        <v>45474</v>
      </c>
      <c r="F260" s="173"/>
      <c r="G260" s="120" t="s">
        <v>198</v>
      </c>
      <c r="H260" s="154"/>
      <c r="I260" s="179">
        <v>258</v>
      </c>
      <c r="J260" s="24" t="s">
        <v>277</v>
      </c>
      <c r="K260" s="13" t="s">
        <v>225</v>
      </c>
      <c r="L260" s="98" t="s">
        <v>11</v>
      </c>
    </row>
    <row r="261" spans="1:12" x14ac:dyDescent="0.2">
      <c r="A261" s="96" t="str">
        <f t="shared" si="16"/>
        <v>dépenses</v>
      </c>
      <c r="B261" s="28" t="str">
        <f t="shared" si="14"/>
        <v>Comptabilisé</v>
      </c>
      <c r="C261" s="29">
        <f t="shared" si="15"/>
        <v>7</v>
      </c>
      <c r="D261" s="14">
        <v>-4.33</v>
      </c>
      <c r="E261" s="40">
        <v>45474</v>
      </c>
      <c r="F261" s="173"/>
      <c r="G261" s="120" t="s">
        <v>198</v>
      </c>
      <c r="H261" s="154"/>
      <c r="I261" s="179">
        <v>259</v>
      </c>
      <c r="J261" s="77" t="s">
        <v>187</v>
      </c>
      <c r="K261" s="13" t="s">
        <v>113</v>
      </c>
      <c r="L261" s="98" t="s">
        <v>11</v>
      </c>
    </row>
    <row r="262" spans="1:12" x14ac:dyDescent="0.2">
      <c r="A262" s="96" t="str">
        <f t="shared" si="16"/>
        <v>dépenses</v>
      </c>
      <c r="B262" s="28" t="str">
        <f t="shared" si="14"/>
        <v>Comptabilisé</v>
      </c>
      <c r="C262" s="29">
        <f t="shared" si="15"/>
        <v>7</v>
      </c>
      <c r="D262" s="14">
        <v>-5.99</v>
      </c>
      <c r="E262" s="40">
        <v>45474</v>
      </c>
      <c r="F262" s="173"/>
      <c r="G262" s="120" t="s">
        <v>198</v>
      </c>
      <c r="H262" s="154"/>
      <c r="I262" s="179">
        <v>260</v>
      </c>
      <c r="J262" s="77" t="s">
        <v>191</v>
      </c>
      <c r="K262" s="13" t="s">
        <v>114</v>
      </c>
      <c r="L262" s="98" t="s">
        <v>11</v>
      </c>
    </row>
    <row r="263" spans="1:12" x14ac:dyDescent="0.2">
      <c r="A263" s="96" t="str">
        <f t="shared" si="16"/>
        <v>recettes</v>
      </c>
      <c r="B263" s="28" t="str">
        <f t="shared" si="14"/>
        <v/>
      </c>
      <c r="C263" s="29">
        <f t="shared" si="15"/>
        <v>7</v>
      </c>
      <c r="D263" s="14">
        <v>40</v>
      </c>
      <c r="E263" s="40">
        <v>45476</v>
      </c>
      <c r="F263" s="173"/>
      <c r="G263" s="120" t="s">
        <v>198</v>
      </c>
      <c r="H263" s="154"/>
      <c r="I263" s="179">
        <v>261</v>
      </c>
      <c r="J263" s="77" t="s">
        <v>158</v>
      </c>
      <c r="K263" s="13" t="s">
        <v>123</v>
      </c>
      <c r="L263" s="98" t="s">
        <v>10</v>
      </c>
    </row>
    <row r="264" spans="1:12" x14ac:dyDescent="0.2">
      <c r="A264" s="96" t="str">
        <f t="shared" si="16"/>
        <v>recettes</v>
      </c>
      <c r="B264" s="28" t="str">
        <f t="shared" si="14"/>
        <v/>
      </c>
      <c r="C264" s="29">
        <f t="shared" si="15"/>
        <v>7</v>
      </c>
      <c r="D264" s="14">
        <v>20</v>
      </c>
      <c r="E264" s="40">
        <v>45476</v>
      </c>
      <c r="F264" s="173"/>
      <c r="G264" s="120" t="s">
        <v>198</v>
      </c>
      <c r="H264" s="154"/>
      <c r="I264" s="179">
        <v>262</v>
      </c>
      <c r="J264" s="77" t="s">
        <v>126</v>
      </c>
      <c r="K264" s="13" t="s">
        <v>125</v>
      </c>
      <c r="L264" s="98" t="s">
        <v>10</v>
      </c>
    </row>
    <row r="265" spans="1:12" x14ac:dyDescent="0.2">
      <c r="A265" s="96" t="str">
        <f t="shared" si="16"/>
        <v>recettes</v>
      </c>
      <c r="B265" s="28" t="str">
        <f t="shared" si="14"/>
        <v/>
      </c>
      <c r="C265" s="29">
        <f t="shared" si="15"/>
        <v>7</v>
      </c>
      <c r="D265" s="14">
        <v>82.5</v>
      </c>
      <c r="E265" s="40">
        <v>45476</v>
      </c>
      <c r="F265" s="173"/>
      <c r="G265" s="120" t="s">
        <v>198</v>
      </c>
      <c r="H265" s="154"/>
      <c r="I265" s="179">
        <v>263</v>
      </c>
      <c r="J265" s="77" t="s">
        <v>126</v>
      </c>
      <c r="K265" s="13" t="s">
        <v>124</v>
      </c>
      <c r="L265" s="98" t="s">
        <v>10</v>
      </c>
    </row>
    <row r="266" spans="1:12" x14ac:dyDescent="0.2">
      <c r="A266" s="96" t="str">
        <f t="shared" si="16"/>
        <v>recettes</v>
      </c>
      <c r="B266" s="28" t="str">
        <f t="shared" si="14"/>
        <v/>
      </c>
      <c r="C266" s="29">
        <f t="shared" si="15"/>
        <v>7</v>
      </c>
      <c r="D266" s="14">
        <v>47</v>
      </c>
      <c r="E266" s="40">
        <v>45476</v>
      </c>
      <c r="F266" s="173"/>
      <c r="G266" s="120" t="s">
        <v>198</v>
      </c>
      <c r="H266" s="154"/>
      <c r="I266" s="179">
        <v>264</v>
      </c>
      <c r="J266" s="77" t="s">
        <v>126</v>
      </c>
      <c r="K266" s="13" t="s">
        <v>126</v>
      </c>
      <c r="L266" s="98" t="s">
        <v>10</v>
      </c>
    </row>
    <row r="267" spans="1:12" x14ac:dyDescent="0.2">
      <c r="A267" s="96" t="str">
        <f t="shared" si="16"/>
        <v>dépenses</v>
      </c>
      <c r="B267" s="28" t="str">
        <f t="shared" si="14"/>
        <v>Comptabilisé</v>
      </c>
      <c r="C267" s="29">
        <f t="shared" si="15"/>
        <v>7</v>
      </c>
      <c r="D267" s="14">
        <v>-100</v>
      </c>
      <c r="E267" s="40">
        <v>45476</v>
      </c>
      <c r="F267" s="173">
        <v>2464184</v>
      </c>
      <c r="G267" s="120" t="s">
        <v>198</v>
      </c>
      <c r="H267" s="36" t="s">
        <v>284</v>
      </c>
      <c r="I267" s="179">
        <v>277</v>
      </c>
      <c r="J267" s="24" t="s">
        <v>293</v>
      </c>
      <c r="K267" s="13" t="s">
        <v>120</v>
      </c>
      <c r="L267" s="98" t="s">
        <v>11</v>
      </c>
    </row>
    <row r="268" spans="1:12" x14ac:dyDescent="0.2">
      <c r="A268" s="96" t="str">
        <f t="shared" si="16"/>
        <v>dépenses</v>
      </c>
      <c r="B268" s="28" t="str">
        <f t="shared" si="14"/>
        <v>Comptabilisé</v>
      </c>
      <c r="C268" s="29">
        <f t="shared" si="15"/>
        <v>7</v>
      </c>
      <c r="D268" s="14">
        <v>-142</v>
      </c>
      <c r="E268" s="40">
        <v>45476</v>
      </c>
      <c r="F268" s="173">
        <v>2464183</v>
      </c>
      <c r="G268" s="120" t="s">
        <v>198</v>
      </c>
      <c r="H268" s="36" t="s">
        <v>285</v>
      </c>
      <c r="I268" s="179">
        <v>278</v>
      </c>
      <c r="J268" s="24" t="s">
        <v>294</v>
      </c>
      <c r="K268" s="13" t="s">
        <v>120</v>
      </c>
      <c r="L268" s="98" t="s">
        <v>11</v>
      </c>
    </row>
    <row r="269" spans="1:12" x14ac:dyDescent="0.2">
      <c r="A269" s="96" t="str">
        <f t="shared" si="16"/>
        <v>dépenses</v>
      </c>
      <c r="B269" s="28" t="str">
        <f t="shared" si="14"/>
        <v>Comptabilisé</v>
      </c>
      <c r="C269" s="29">
        <f t="shared" si="15"/>
        <v>7</v>
      </c>
      <c r="D269" s="14">
        <v>-2.5499999999999998</v>
      </c>
      <c r="E269" s="40">
        <v>45480</v>
      </c>
      <c r="F269" s="173"/>
      <c r="G269" s="120" t="s">
        <v>198</v>
      </c>
      <c r="H269" s="36"/>
      <c r="I269" s="179">
        <v>265</v>
      </c>
      <c r="J269" s="24" t="s">
        <v>278</v>
      </c>
      <c r="K269" s="13" t="s">
        <v>113</v>
      </c>
      <c r="L269" s="98" t="s">
        <v>11</v>
      </c>
    </row>
    <row r="270" spans="1:12" x14ac:dyDescent="0.2">
      <c r="A270" s="96" t="str">
        <f t="shared" si="16"/>
        <v>recettes</v>
      </c>
      <c r="B270" s="28" t="str">
        <f t="shared" si="14"/>
        <v>Comptabilisé</v>
      </c>
      <c r="C270" s="29">
        <f t="shared" si="15"/>
        <v>7</v>
      </c>
      <c r="D270" s="14">
        <v>150</v>
      </c>
      <c r="E270" s="40">
        <v>45481</v>
      </c>
      <c r="F270" s="173"/>
      <c r="G270" s="120" t="s">
        <v>198</v>
      </c>
      <c r="H270" s="36"/>
      <c r="I270" s="179">
        <v>274</v>
      </c>
      <c r="J270" s="24" t="s">
        <v>279</v>
      </c>
      <c r="K270" s="13" t="s">
        <v>233</v>
      </c>
      <c r="L270" s="98" t="s">
        <v>11</v>
      </c>
    </row>
    <row r="271" spans="1:12" x14ac:dyDescent="0.2">
      <c r="A271" s="96" t="str">
        <f t="shared" si="16"/>
        <v>recettes</v>
      </c>
      <c r="B271" s="28" t="str">
        <f t="shared" si="14"/>
        <v/>
      </c>
      <c r="C271" s="29">
        <f t="shared" si="15"/>
        <v>7</v>
      </c>
      <c r="D271" s="14">
        <v>46</v>
      </c>
      <c r="E271" s="40">
        <v>45483</v>
      </c>
      <c r="F271" s="173"/>
      <c r="G271" s="120" t="s">
        <v>198</v>
      </c>
      <c r="H271" s="36"/>
      <c r="I271" s="179">
        <v>266</v>
      </c>
      <c r="J271" s="24" t="s">
        <v>158</v>
      </c>
      <c r="K271" s="13" t="s">
        <v>123</v>
      </c>
      <c r="L271" s="98" t="s">
        <v>10</v>
      </c>
    </row>
    <row r="272" spans="1:12" x14ac:dyDescent="0.2">
      <c r="A272" s="96" t="str">
        <f t="shared" si="16"/>
        <v>recettes</v>
      </c>
      <c r="B272" s="28" t="str">
        <f t="shared" si="14"/>
        <v/>
      </c>
      <c r="C272" s="29">
        <f t="shared" si="15"/>
        <v>7</v>
      </c>
      <c r="D272" s="14">
        <v>26</v>
      </c>
      <c r="E272" s="40">
        <v>45483</v>
      </c>
      <c r="F272" s="173"/>
      <c r="G272" s="120" t="s">
        <v>198</v>
      </c>
      <c r="H272" s="36"/>
      <c r="I272" s="179">
        <v>267</v>
      </c>
      <c r="J272" s="24" t="s">
        <v>126</v>
      </c>
      <c r="K272" s="13" t="s">
        <v>125</v>
      </c>
      <c r="L272" s="98" t="s">
        <v>10</v>
      </c>
    </row>
    <row r="273" spans="1:12" x14ac:dyDescent="0.2">
      <c r="A273" s="96" t="str">
        <f t="shared" si="16"/>
        <v>recettes</v>
      </c>
      <c r="B273" s="28" t="str">
        <f t="shared" si="14"/>
        <v/>
      </c>
      <c r="C273" s="29">
        <f t="shared" si="15"/>
        <v>7</v>
      </c>
      <c r="D273" s="14">
        <v>55.5</v>
      </c>
      <c r="E273" s="40">
        <v>45483</v>
      </c>
      <c r="F273" s="173"/>
      <c r="G273" s="120" t="s">
        <v>198</v>
      </c>
      <c r="H273" s="36"/>
      <c r="I273" s="179">
        <v>268</v>
      </c>
      <c r="J273" s="77" t="s">
        <v>126</v>
      </c>
      <c r="K273" s="13" t="s">
        <v>124</v>
      </c>
      <c r="L273" s="98" t="s">
        <v>10</v>
      </c>
    </row>
    <row r="274" spans="1:12" x14ac:dyDescent="0.2">
      <c r="A274" s="96" t="str">
        <f t="shared" si="16"/>
        <v>recettes</v>
      </c>
      <c r="B274" s="28" t="str">
        <f t="shared" si="14"/>
        <v/>
      </c>
      <c r="C274" s="29">
        <f t="shared" si="15"/>
        <v>7</v>
      </c>
      <c r="D274" s="14">
        <v>51</v>
      </c>
      <c r="E274" s="40">
        <v>45483</v>
      </c>
      <c r="F274" s="173"/>
      <c r="G274" s="120" t="s">
        <v>198</v>
      </c>
      <c r="H274" s="36"/>
      <c r="I274" s="179">
        <v>269</v>
      </c>
      <c r="J274" s="77" t="s">
        <v>126</v>
      </c>
      <c r="K274" s="13" t="s">
        <v>126</v>
      </c>
      <c r="L274" s="98" t="s">
        <v>10</v>
      </c>
    </row>
    <row r="275" spans="1:12" x14ac:dyDescent="0.2">
      <c r="A275" s="96" t="str">
        <f t="shared" si="16"/>
        <v>recettes</v>
      </c>
      <c r="B275" s="28" t="str">
        <f t="shared" si="14"/>
        <v>Comptabilisé</v>
      </c>
      <c r="C275" s="29">
        <f t="shared" si="15"/>
        <v>8</v>
      </c>
      <c r="D275" s="14">
        <v>400</v>
      </c>
      <c r="E275" s="40">
        <v>45506</v>
      </c>
      <c r="F275" s="173"/>
      <c r="G275" s="120" t="s">
        <v>198</v>
      </c>
      <c r="H275" s="36"/>
      <c r="I275" s="179">
        <v>275</v>
      </c>
      <c r="J275" s="24" t="s">
        <v>280</v>
      </c>
      <c r="K275" s="13" t="s">
        <v>233</v>
      </c>
      <c r="L275" s="98" t="s">
        <v>11</v>
      </c>
    </row>
    <row r="276" spans="1:12" x14ac:dyDescent="0.2">
      <c r="A276" s="96" t="str">
        <f t="shared" si="16"/>
        <v>dépenses</v>
      </c>
      <c r="B276" s="28" t="str">
        <f t="shared" si="14"/>
        <v>Comptabilisé</v>
      </c>
      <c r="C276" s="29">
        <f t="shared" si="15"/>
        <v>8</v>
      </c>
      <c r="D276" s="14">
        <v>-641.39</v>
      </c>
      <c r="E276" s="40">
        <v>45519</v>
      </c>
      <c r="F276" s="173">
        <v>2464185</v>
      </c>
      <c r="G276" s="120" t="s">
        <v>198</v>
      </c>
      <c r="H276" s="36" t="s">
        <v>283</v>
      </c>
      <c r="I276" s="179">
        <v>276</v>
      </c>
      <c r="J276" s="24" t="s">
        <v>282</v>
      </c>
      <c r="K276" s="13" t="s">
        <v>115</v>
      </c>
      <c r="L276" s="98" t="s">
        <v>11</v>
      </c>
    </row>
    <row r="277" spans="1:12" x14ac:dyDescent="0.2">
      <c r="A277" s="96" t="str">
        <f t="shared" si="16"/>
        <v>recettes</v>
      </c>
      <c r="B277" s="28" t="str">
        <f t="shared" si="14"/>
        <v/>
      </c>
      <c r="C277" s="29">
        <f t="shared" si="15"/>
        <v>8</v>
      </c>
      <c r="D277" s="14">
        <v>20.5</v>
      </c>
      <c r="E277" s="40">
        <v>45520</v>
      </c>
      <c r="F277" s="173"/>
      <c r="G277" s="112" t="s">
        <v>198</v>
      </c>
      <c r="H277" s="36"/>
      <c r="I277" s="179">
        <v>270</v>
      </c>
      <c r="J277" s="77" t="s">
        <v>126</v>
      </c>
      <c r="K277" s="13" t="s">
        <v>125</v>
      </c>
      <c r="L277" s="98" t="s">
        <v>10</v>
      </c>
    </row>
    <row r="278" spans="1:12" x14ac:dyDescent="0.2">
      <c r="A278" s="96" t="str">
        <f t="shared" si="16"/>
        <v>recettes</v>
      </c>
      <c r="B278" s="28" t="str">
        <f t="shared" si="14"/>
        <v/>
      </c>
      <c r="C278" s="29">
        <f t="shared" si="15"/>
        <v>8</v>
      </c>
      <c r="D278" s="14">
        <v>53</v>
      </c>
      <c r="E278" s="40">
        <v>45520</v>
      </c>
      <c r="F278" s="173"/>
      <c r="G278" s="112" t="s">
        <v>198</v>
      </c>
      <c r="H278" s="36"/>
      <c r="I278" s="179">
        <v>271</v>
      </c>
      <c r="J278" s="77" t="s">
        <v>126</v>
      </c>
      <c r="K278" s="13" t="s">
        <v>124</v>
      </c>
      <c r="L278" s="98" t="s">
        <v>10</v>
      </c>
    </row>
    <row r="279" spans="1:12" x14ac:dyDescent="0.2">
      <c r="A279" s="96" t="str">
        <f t="shared" si="16"/>
        <v>recettes</v>
      </c>
      <c r="B279" s="28" t="str">
        <f t="shared" si="14"/>
        <v/>
      </c>
      <c r="C279" s="29">
        <f t="shared" si="15"/>
        <v>8</v>
      </c>
      <c r="D279" s="14">
        <v>5</v>
      </c>
      <c r="E279" s="40">
        <v>45520</v>
      </c>
      <c r="F279" s="173"/>
      <c r="G279" s="112" t="s">
        <v>198</v>
      </c>
      <c r="H279" s="36"/>
      <c r="I279" s="179">
        <v>272</v>
      </c>
      <c r="J279" s="77" t="s">
        <v>126</v>
      </c>
      <c r="K279" s="13" t="s">
        <v>126</v>
      </c>
      <c r="L279" s="98" t="s">
        <v>10</v>
      </c>
    </row>
    <row r="280" spans="1:12" x14ac:dyDescent="0.2">
      <c r="A280" s="96" t="str">
        <f t="shared" si="16"/>
        <v>recettes</v>
      </c>
      <c r="B280" s="28" t="str">
        <f t="shared" si="14"/>
        <v>Comptabilisé</v>
      </c>
      <c r="C280" s="29">
        <f t="shared" si="15"/>
        <v>8</v>
      </c>
      <c r="D280" s="14">
        <v>11</v>
      </c>
      <c r="E280" s="40">
        <v>45520</v>
      </c>
      <c r="F280" s="173" t="s">
        <v>301</v>
      </c>
      <c r="G280" s="120" t="s">
        <v>198</v>
      </c>
      <c r="H280" s="36"/>
      <c r="I280" s="179">
        <v>273</v>
      </c>
      <c r="J280" s="24" t="s">
        <v>298</v>
      </c>
      <c r="K280" s="13" t="s">
        <v>126</v>
      </c>
      <c r="L280" s="98" t="s">
        <v>11</v>
      </c>
    </row>
    <row r="281" spans="1:12" x14ac:dyDescent="0.2">
      <c r="A281" s="96" t="str">
        <f t="shared" si="16"/>
        <v>dépenses</v>
      </c>
      <c r="B281" s="28" t="str">
        <f t="shared" si="14"/>
        <v>Comptabilisé</v>
      </c>
      <c r="C281" s="29">
        <f t="shared" si="15"/>
        <v>8</v>
      </c>
      <c r="D281" s="14">
        <v>-763.2</v>
      </c>
      <c r="E281" s="40">
        <v>45527</v>
      </c>
      <c r="F281" s="173">
        <v>2556176</v>
      </c>
      <c r="G281" s="120" t="s">
        <v>198</v>
      </c>
      <c r="H281" s="36" t="s">
        <v>286</v>
      </c>
      <c r="I281" s="179">
        <v>279</v>
      </c>
      <c r="J281" s="24" t="s">
        <v>287</v>
      </c>
      <c r="K281" s="13" t="s">
        <v>115</v>
      </c>
      <c r="L281" s="98" t="s">
        <v>11</v>
      </c>
    </row>
    <row r="282" spans="1:12" x14ac:dyDescent="0.2">
      <c r="A282" s="96" t="str">
        <f t="shared" si="16"/>
        <v>dépenses</v>
      </c>
      <c r="B282" s="28" t="str">
        <f t="shared" si="14"/>
        <v>Comptabilisé</v>
      </c>
      <c r="C282" s="29">
        <f t="shared" si="15"/>
        <v>8</v>
      </c>
      <c r="D282" s="14">
        <v>-5.99</v>
      </c>
      <c r="E282" s="40">
        <v>45523</v>
      </c>
      <c r="F282" s="173"/>
      <c r="G282" s="120" t="s">
        <v>198</v>
      </c>
      <c r="H282" s="36" t="s">
        <v>290</v>
      </c>
      <c r="I282" s="179">
        <v>280</v>
      </c>
      <c r="J282" s="24" t="s">
        <v>191</v>
      </c>
      <c r="K282" s="13" t="s">
        <v>114</v>
      </c>
      <c r="L282" s="98" t="s">
        <v>11</v>
      </c>
    </row>
    <row r="283" spans="1:12" x14ac:dyDescent="0.2">
      <c r="A283" s="96" t="str">
        <f t="shared" si="16"/>
        <v>dépenses</v>
      </c>
      <c r="B283" s="28" t="str">
        <f t="shared" si="14"/>
        <v>Comptabilisé</v>
      </c>
      <c r="C283" s="29">
        <f t="shared" si="15"/>
        <v>8</v>
      </c>
      <c r="D283" s="14">
        <v>-4.33</v>
      </c>
      <c r="E283" s="40">
        <v>45527</v>
      </c>
      <c r="F283" s="173"/>
      <c r="G283" s="120" t="s">
        <v>198</v>
      </c>
      <c r="H283" s="36" t="s">
        <v>290</v>
      </c>
      <c r="I283" s="179">
        <v>281</v>
      </c>
      <c r="J283" s="24" t="s">
        <v>187</v>
      </c>
      <c r="K283" s="13" t="s">
        <v>113</v>
      </c>
      <c r="L283" s="98" t="s">
        <v>11</v>
      </c>
    </row>
    <row r="284" spans="1:12" x14ac:dyDescent="0.2">
      <c r="A284" s="96" t="str">
        <f t="shared" si="16"/>
        <v>dépenses</v>
      </c>
      <c r="B284" s="28" t="str">
        <f t="shared" si="14"/>
        <v>Comptabilisé</v>
      </c>
      <c r="C284" s="29">
        <f t="shared" si="15"/>
        <v>8</v>
      </c>
      <c r="D284" s="14">
        <v>-2.5499999999999998</v>
      </c>
      <c r="E284" s="40">
        <v>45527</v>
      </c>
      <c r="F284" s="173"/>
      <c r="G284" s="120" t="s">
        <v>198</v>
      </c>
      <c r="H284" s="36" t="s">
        <v>290</v>
      </c>
      <c r="I284" s="179">
        <v>282</v>
      </c>
      <c r="J284" s="24" t="s">
        <v>278</v>
      </c>
      <c r="K284" s="13" t="s">
        <v>113</v>
      </c>
      <c r="L284" s="98" t="s">
        <v>11</v>
      </c>
    </row>
    <row r="285" spans="1:12" x14ac:dyDescent="0.2">
      <c r="A285" s="96" t="str">
        <f t="shared" si="16"/>
        <v>recettes</v>
      </c>
      <c r="B285" s="28" t="str">
        <f t="shared" si="14"/>
        <v/>
      </c>
      <c r="C285" s="29">
        <f t="shared" si="15"/>
        <v>8</v>
      </c>
      <c r="D285" s="14">
        <v>78</v>
      </c>
      <c r="E285" s="40">
        <v>45527</v>
      </c>
      <c r="F285" s="173"/>
      <c r="G285" s="120" t="s">
        <v>198</v>
      </c>
      <c r="H285" s="36"/>
      <c r="I285" s="179">
        <v>289</v>
      </c>
      <c r="J285" s="77" t="s">
        <v>158</v>
      </c>
      <c r="K285" s="13" t="s">
        <v>123</v>
      </c>
      <c r="L285" s="98" t="s">
        <v>10</v>
      </c>
    </row>
    <row r="286" spans="1:12" x14ac:dyDescent="0.2">
      <c r="A286" s="96" t="str">
        <f t="shared" si="16"/>
        <v>recettes</v>
      </c>
      <c r="B286" s="28" t="str">
        <f t="shared" si="14"/>
        <v/>
      </c>
      <c r="C286" s="29">
        <f t="shared" si="15"/>
        <v>8</v>
      </c>
      <c r="D286" s="14">
        <v>21.5</v>
      </c>
      <c r="E286" s="40">
        <v>45527</v>
      </c>
      <c r="F286" s="173"/>
      <c r="G286" s="120" t="s">
        <v>198</v>
      </c>
      <c r="H286" s="36"/>
      <c r="I286" s="179">
        <v>290</v>
      </c>
      <c r="J286" s="77" t="s">
        <v>126</v>
      </c>
      <c r="K286" s="13" t="s">
        <v>125</v>
      </c>
      <c r="L286" s="98" t="s">
        <v>10</v>
      </c>
    </row>
    <row r="287" spans="1:12" x14ac:dyDescent="0.2">
      <c r="A287" s="96" t="str">
        <f t="shared" si="16"/>
        <v>recettes</v>
      </c>
      <c r="B287" s="28" t="str">
        <f t="shared" si="14"/>
        <v/>
      </c>
      <c r="C287" s="29">
        <f t="shared" si="15"/>
        <v>8</v>
      </c>
      <c r="D287" s="14">
        <v>44.5</v>
      </c>
      <c r="E287" s="40">
        <v>45527</v>
      </c>
      <c r="F287" s="173"/>
      <c r="G287" s="120" t="s">
        <v>198</v>
      </c>
      <c r="H287" s="36"/>
      <c r="I287" s="179">
        <v>291</v>
      </c>
      <c r="J287" s="77" t="s">
        <v>126</v>
      </c>
      <c r="K287" s="13" t="s">
        <v>124</v>
      </c>
      <c r="L287" s="98" t="s">
        <v>10</v>
      </c>
    </row>
    <row r="288" spans="1:12" x14ac:dyDescent="0.2">
      <c r="A288" s="96" t="str">
        <f t="shared" si="16"/>
        <v>recettes</v>
      </c>
      <c r="B288" s="28" t="str">
        <f t="shared" si="14"/>
        <v/>
      </c>
      <c r="C288" s="29">
        <f t="shared" si="15"/>
        <v>8</v>
      </c>
      <c r="D288" s="14">
        <v>48</v>
      </c>
      <c r="E288" s="40">
        <v>45527</v>
      </c>
      <c r="F288" s="173"/>
      <c r="G288" s="120" t="s">
        <v>198</v>
      </c>
      <c r="H288" s="36"/>
      <c r="I288" s="179">
        <v>292</v>
      </c>
      <c r="J288" s="77" t="s">
        <v>126</v>
      </c>
      <c r="K288" s="13" t="s">
        <v>126</v>
      </c>
      <c r="L288" s="98" t="s">
        <v>10</v>
      </c>
    </row>
    <row r="289" spans="1:12" x14ac:dyDescent="0.2">
      <c r="A289" s="96" t="str">
        <f t="shared" si="16"/>
        <v>dépenses</v>
      </c>
      <c r="B289" s="28" t="str">
        <f t="shared" si="14"/>
        <v>Comptabilisé</v>
      </c>
      <c r="C289" s="29">
        <f t="shared" si="15"/>
        <v>8</v>
      </c>
      <c r="D289" s="14">
        <v>-100</v>
      </c>
      <c r="E289" s="40">
        <v>45528</v>
      </c>
      <c r="F289" s="173">
        <v>2464186</v>
      </c>
      <c r="G289" s="120" t="s">
        <v>198</v>
      </c>
      <c r="H289" s="36" t="s">
        <v>291</v>
      </c>
      <c r="I289" s="179">
        <v>283</v>
      </c>
      <c r="J289" s="24" t="s">
        <v>292</v>
      </c>
      <c r="K289" s="13" t="s">
        <v>119</v>
      </c>
      <c r="L289" s="98" t="s">
        <v>11</v>
      </c>
    </row>
    <row r="290" spans="1:12" x14ac:dyDescent="0.2">
      <c r="A290" s="96" t="str">
        <f t="shared" si="16"/>
        <v>dépenses</v>
      </c>
      <c r="B290" s="28" t="str">
        <f t="shared" si="14"/>
        <v>Comptabilisé</v>
      </c>
      <c r="C290" s="29">
        <f t="shared" si="15"/>
        <v>8</v>
      </c>
      <c r="D290" s="14">
        <v>-100</v>
      </c>
      <c r="E290" s="40">
        <v>45531</v>
      </c>
      <c r="F290" s="173">
        <v>2556177</v>
      </c>
      <c r="G290" s="120" t="s">
        <v>198</v>
      </c>
      <c r="H290" s="35" t="s">
        <v>295</v>
      </c>
      <c r="I290" s="179">
        <v>284</v>
      </c>
      <c r="J290" s="24" t="s">
        <v>296</v>
      </c>
      <c r="K290" s="13" t="s">
        <v>120</v>
      </c>
      <c r="L290" s="157" t="s">
        <v>11</v>
      </c>
    </row>
    <row r="291" spans="1:12" x14ac:dyDescent="0.2">
      <c r="A291" s="96" t="str">
        <f t="shared" si="16"/>
        <v>recettes</v>
      </c>
      <c r="B291" s="28" t="str">
        <f t="shared" ref="B291:B353" si="17">IF(L291="Banque",IF(G291&lt;&gt;"","Comptabilisé","Non Comptabilisé"),"")</f>
        <v/>
      </c>
      <c r="C291" s="29">
        <f t="shared" si="15"/>
        <v>8</v>
      </c>
      <c r="D291" s="14">
        <v>87</v>
      </c>
      <c r="E291" s="40">
        <v>45534</v>
      </c>
      <c r="F291" s="173"/>
      <c r="G291" s="120" t="s">
        <v>198</v>
      </c>
      <c r="H291" s="36"/>
      <c r="I291" s="179">
        <v>285</v>
      </c>
      <c r="J291" s="77" t="s">
        <v>158</v>
      </c>
      <c r="K291" s="13" t="s">
        <v>123</v>
      </c>
      <c r="L291" s="98" t="s">
        <v>10</v>
      </c>
    </row>
    <row r="292" spans="1:12" x14ac:dyDescent="0.2">
      <c r="A292" s="96" t="str">
        <f t="shared" si="16"/>
        <v>recettes</v>
      </c>
      <c r="B292" s="28" t="str">
        <f t="shared" si="17"/>
        <v/>
      </c>
      <c r="C292" s="29">
        <f t="shared" si="15"/>
        <v>8</v>
      </c>
      <c r="D292" s="14">
        <v>31</v>
      </c>
      <c r="E292" s="40">
        <v>45534</v>
      </c>
      <c r="F292" s="173"/>
      <c r="G292" s="120" t="s">
        <v>198</v>
      </c>
      <c r="H292" s="36"/>
      <c r="I292" s="179">
        <v>286</v>
      </c>
      <c r="J292" s="77" t="s">
        <v>126</v>
      </c>
      <c r="K292" s="13" t="s">
        <v>125</v>
      </c>
      <c r="L292" s="98" t="s">
        <v>10</v>
      </c>
    </row>
    <row r="293" spans="1:12" x14ac:dyDescent="0.2">
      <c r="A293" s="96" t="str">
        <f t="shared" si="16"/>
        <v>recettes</v>
      </c>
      <c r="B293" s="28" t="str">
        <f t="shared" si="17"/>
        <v/>
      </c>
      <c r="C293" s="29">
        <f t="shared" si="15"/>
        <v>8</v>
      </c>
      <c r="D293" s="14">
        <v>67</v>
      </c>
      <c r="E293" s="40">
        <v>45534</v>
      </c>
      <c r="F293" s="173"/>
      <c r="G293" s="120" t="s">
        <v>198</v>
      </c>
      <c r="H293" s="36"/>
      <c r="I293" s="179">
        <v>287</v>
      </c>
      <c r="J293" s="77" t="s">
        <v>126</v>
      </c>
      <c r="K293" s="13" t="s">
        <v>124</v>
      </c>
      <c r="L293" s="98" t="s">
        <v>10</v>
      </c>
    </row>
    <row r="294" spans="1:12" x14ac:dyDescent="0.2">
      <c r="A294" s="96" t="str">
        <f t="shared" si="16"/>
        <v>recettes</v>
      </c>
      <c r="B294" s="28" t="str">
        <f t="shared" si="17"/>
        <v/>
      </c>
      <c r="C294" s="29">
        <f t="shared" si="15"/>
        <v>8</v>
      </c>
      <c r="D294" s="14">
        <v>70</v>
      </c>
      <c r="E294" s="40">
        <v>45534</v>
      </c>
      <c r="F294" s="173"/>
      <c r="G294" s="120" t="s">
        <v>198</v>
      </c>
      <c r="H294" s="36"/>
      <c r="I294" s="179">
        <v>288</v>
      </c>
      <c r="J294" s="77" t="s">
        <v>126</v>
      </c>
      <c r="K294" s="13" t="s">
        <v>126</v>
      </c>
      <c r="L294" s="98" t="s">
        <v>10</v>
      </c>
    </row>
    <row r="295" spans="1:12" x14ac:dyDescent="0.2">
      <c r="A295" s="96" t="str">
        <f t="shared" si="16"/>
        <v>dépenses</v>
      </c>
      <c r="B295" s="28" t="str">
        <f t="shared" si="17"/>
        <v>Comptabilisé</v>
      </c>
      <c r="C295" s="29">
        <f t="shared" si="15"/>
        <v>8</v>
      </c>
      <c r="D295" s="14">
        <v>-100</v>
      </c>
      <c r="E295" s="40">
        <v>45535</v>
      </c>
      <c r="F295" s="173">
        <v>2556178</v>
      </c>
      <c r="G295" s="120" t="s">
        <v>198</v>
      </c>
      <c r="H295" s="36" t="s">
        <v>300</v>
      </c>
      <c r="I295" s="179">
        <v>293</v>
      </c>
      <c r="J295" s="24" t="s">
        <v>299</v>
      </c>
      <c r="K295" s="13" t="s">
        <v>120</v>
      </c>
      <c r="L295" s="98" t="s">
        <v>11</v>
      </c>
    </row>
    <row r="296" spans="1:12" x14ac:dyDescent="0.2">
      <c r="A296" s="96" t="str">
        <f t="shared" si="16"/>
        <v>dépenses</v>
      </c>
      <c r="B296" s="28" t="str">
        <f t="shared" si="17"/>
        <v/>
      </c>
      <c r="C296" s="29">
        <f t="shared" si="15"/>
        <v>8</v>
      </c>
      <c r="D296" s="14">
        <v>-93.5</v>
      </c>
      <c r="E296" s="40">
        <v>45535</v>
      </c>
      <c r="F296" s="173"/>
      <c r="G296" s="120" t="s">
        <v>198</v>
      </c>
      <c r="H296" s="36"/>
      <c r="I296" s="179">
        <v>294</v>
      </c>
      <c r="J296" s="77" t="s">
        <v>164</v>
      </c>
      <c r="K296" s="13" t="s">
        <v>160</v>
      </c>
      <c r="L296" s="98" t="s">
        <v>10</v>
      </c>
    </row>
    <row r="297" spans="1:12" x14ac:dyDescent="0.2">
      <c r="A297" s="96" t="str">
        <f t="shared" si="16"/>
        <v>recettes</v>
      </c>
      <c r="B297" s="28" t="str">
        <f t="shared" si="17"/>
        <v>Comptabilisé</v>
      </c>
      <c r="C297" s="29">
        <f t="shared" si="15"/>
        <v>8</v>
      </c>
      <c r="D297" s="14">
        <v>93.5</v>
      </c>
      <c r="E297" s="40">
        <v>45535</v>
      </c>
      <c r="F297" s="173"/>
      <c r="G297" s="120" t="s">
        <v>198</v>
      </c>
      <c r="H297" s="36"/>
      <c r="I297" s="179">
        <v>295</v>
      </c>
      <c r="J297" s="77" t="s">
        <v>164</v>
      </c>
      <c r="K297" s="13" t="s">
        <v>160</v>
      </c>
      <c r="L297" s="98" t="s">
        <v>11</v>
      </c>
    </row>
    <row r="298" spans="1:12" x14ac:dyDescent="0.2">
      <c r="A298" s="96" t="str">
        <f t="shared" si="16"/>
        <v>dépenses</v>
      </c>
      <c r="B298" s="28" t="str">
        <f t="shared" si="17"/>
        <v/>
      </c>
      <c r="C298" s="29">
        <f t="shared" si="15"/>
        <v>8</v>
      </c>
      <c r="D298" s="14">
        <v>-800</v>
      </c>
      <c r="E298" s="40">
        <v>45535</v>
      </c>
      <c r="F298" s="173"/>
      <c r="G298" s="120" t="s">
        <v>198</v>
      </c>
      <c r="H298" s="36"/>
      <c r="I298" s="179">
        <v>296</v>
      </c>
      <c r="J298" s="77" t="s">
        <v>163</v>
      </c>
      <c r="K298" s="13" t="s">
        <v>161</v>
      </c>
      <c r="L298" s="98" t="s">
        <v>10</v>
      </c>
    </row>
    <row r="299" spans="1:12" x14ac:dyDescent="0.2">
      <c r="A299" s="96" t="str">
        <f t="shared" si="16"/>
        <v>recettes</v>
      </c>
      <c r="B299" s="28" t="str">
        <f t="shared" si="17"/>
        <v>Comptabilisé</v>
      </c>
      <c r="C299" s="29">
        <f t="shared" si="15"/>
        <v>8</v>
      </c>
      <c r="D299" s="14">
        <v>800</v>
      </c>
      <c r="E299" s="40">
        <v>45535</v>
      </c>
      <c r="F299" s="173"/>
      <c r="G299" s="120" t="s">
        <v>198</v>
      </c>
      <c r="H299" s="36"/>
      <c r="I299" s="179">
        <v>297</v>
      </c>
      <c r="J299" s="77" t="s">
        <v>163</v>
      </c>
      <c r="K299" s="13" t="s">
        <v>161</v>
      </c>
      <c r="L299" s="98" t="s">
        <v>11</v>
      </c>
    </row>
    <row r="300" spans="1:12" x14ac:dyDescent="0.2">
      <c r="A300" s="96" t="str">
        <f t="shared" si="16"/>
        <v>recettes</v>
      </c>
      <c r="B300" s="28" t="str">
        <f t="shared" si="17"/>
        <v/>
      </c>
      <c r="C300" s="29">
        <f t="shared" si="15"/>
        <v>9</v>
      </c>
      <c r="D300" s="14">
        <v>66</v>
      </c>
      <c r="E300" s="40">
        <v>45541</v>
      </c>
      <c r="F300" s="173"/>
      <c r="G300" s="120" t="s">
        <v>198</v>
      </c>
      <c r="H300" s="36"/>
      <c r="I300" s="179">
        <v>298</v>
      </c>
      <c r="J300" s="77" t="s">
        <v>158</v>
      </c>
      <c r="K300" s="13" t="s">
        <v>123</v>
      </c>
      <c r="L300" s="98" t="s">
        <v>10</v>
      </c>
    </row>
    <row r="301" spans="1:12" x14ac:dyDescent="0.2">
      <c r="A301" s="96" t="str">
        <f t="shared" si="16"/>
        <v>recettes</v>
      </c>
      <c r="B301" s="28" t="str">
        <f t="shared" si="17"/>
        <v/>
      </c>
      <c r="C301" s="29">
        <f t="shared" si="15"/>
        <v>9</v>
      </c>
      <c r="D301" s="14">
        <v>124</v>
      </c>
      <c r="E301" s="40">
        <v>45541</v>
      </c>
      <c r="F301" s="173"/>
      <c r="G301" s="120" t="s">
        <v>198</v>
      </c>
      <c r="H301" s="36"/>
      <c r="I301" s="179">
        <v>299</v>
      </c>
      <c r="J301" s="77" t="s">
        <v>126</v>
      </c>
      <c r="K301" s="13" t="s">
        <v>125</v>
      </c>
      <c r="L301" s="98" t="s">
        <v>10</v>
      </c>
    </row>
    <row r="302" spans="1:12" x14ac:dyDescent="0.2">
      <c r="A302" s="96" t="str">
        <f t="shared" si="16"/>
        <v>recettes</v>
      </c>
      <c r="B302" s="28" t="str">
        <f t="shared" si="17"/>
        <v/>
      </c>
      <c r="C302" s="29">
        <f t="shared" si="15"/>
        <v>9</v>
      </c>
      <c r="D302" s="14">
        <v>70</v>
      </c>
      <c r="E302" s="40">
        <v>45541</v>
      </c>
      <c r="F302" s="173"/>
      <c r="G302" s="120" t="s">
        <v>198</v>
      </c>
      <c r="H302" s="36"/>
      <c r="I302" s="179">
        <v>300</v>
      </c>
      <c r="J302" s="77" t="s">
        <v>126</v>
      </c>
      <c r="K302" s="13" t="s">
        <v>124</v>
      </c>
      <c r="L302" s="98" t="s">
        <v>10</v>
      </c>
    </row>
    <row r="303" spans="1:12" x14ac:dyDescent="0.2">
      <c r="A303" s="96" t="str">
        <f t="shared" si="16"/>
        <v>recettes</v>
      </c>
      <c r="B303" s="28" t="str">
        <f t="shared" si="17"/>
        <v/>
      </c>
      <c r="C303" s="29">
        <f t="shared" si="15"/>
        <v>9</v>
      </c>
      <c r="D303" s="14">
        <v>72</v>
      </c>
      <c r="E303" s="40">
        <v>45541</v>
      </c>
      <c r="F303" s="173"/>
      <c r="G303" s="120" t="s">
        <v>198</v>
      </c>
      <c r="H303" s="36"/>
      <c r="I303" s="179">
        <v>301</v>
      </c>
      <c r="J303" s="77" t="s">
        <v>126</v>
      </c>
      <c r="K303" s="13" t="s">
        <v>126</v>
      </c>
      <c r="L303" s="98" t="s">
        <v>10</v>
      </c>
    </row>
    <row r="304" spans="1:12" x14ac:dyDescent="0.2">
      <c r="A304" s="96" t="str">
        <f t="shared" si="16"/>
        <v>recettes</v>
      </c>
      <c r="B304" s="28" t="str">
        <f t="shared" si="17"/>
        <v>Comptabilisé</v>
      </c>
      <c r="C304" s="29">
        <f t="shared" si="15"/>
        <v>9</v>
      </c>
      <c r="D304" s="14">
        <v>80</v>
      </c>
      <c r="E304" s="40">
        <v>45541</v>
      </c>
      <c r="F304" s="173"/>
      <c r="G304" s="120" t="s">
        <v>198</v>
      </c>
      <c r="H304" s="36"/>
      <c r="I304" s="179">
        <v>302</v>
      </c>
      <c r="J304" s="24" t="s">
        <v>302</v>
      </c>
      <c r="K304" s="13" t="s">
        <v>126</v>
      </c>
      <c r="L304" s="98" t="s">
        <v>11</v>
      </c>
    </row>
    <row r="305" spans="1:12" x14ac:dyDescent="0.2">
      <c r="A305" s="96" t="str">
        <f t="shared" si="16"/>
        <v>recettes</v>
      </c>
      <c r="B305" s="28" t="str">
        <f t="shared" si="17"/>
        <v>Comptabilisé</v>
      </c>
      <c r="C305" s="29">
        <f t="shared" si="15"/>
        <v>9</v>
      </c>
      <c r="D305" s="14">
        <v>10</v>
      </c>
      <c r="E305" s="40">
        <v>45541</v>
      </c>
      <c r="F305" s="173"/>
      <c r="G305" s="120" t="s">
        <v>198</v>
      </c>
      <c r="H305" s="36"/>
      <c r="I305" s="179">
        <v>303</v>
      </c>
      <c r="J305" s="24" t="s">
        <v>303</v>
      </c>
      <c r="K305" s="13" t="s">
        <v>126</v>
      </c>
      <c r="L305" s="98" t="s">
        <v>11</v>
      </c>
    </row>
    <row r="306" spans="1:12" x14ac:dyDescent="0.2">
      <c r="A306" s="96" t="str">
        <f t="shared" si="16"/>
        <v>recettes</v>
      </c>
      <c r="B306" s="28" t="str">
        <f t="shared" si="17"/>
        <v>Comptabilisé</v>
      </c>
      <c r="C306" s="29">
        <f t="shared" si="15"/>
        <v>9</v>
      </c>
      <c r="D306" s="14">
        <v>14</v>
      </c>
      <c r="E306" s="40">
        <v>45541</v>
      </c>
      <c r="F306" s="173"/>
      <c r="G306" s="120" t="s">
        <v>198</v>
      </c>
      <c r="H306" s="36"/>
      <c r="I306" s="179">
        <v>304</v>
      </c>
      <c r="J306" s="24" t="s">
        <v>304</v>
      </c>
      <c r="K306" s="13" t="s">
        <v>126</v>
      </c>
      <c r="L306" s="98" t="s">
        <v>11</v>
      </c>
    </row>
    <row r="307" spans="1:12" x14ac:dyDescent="0.2">
      <c r="A307" s="96" t="str">
        <f t="shared" si="16"/>
        <v>recettes</v>
      </c>
      <c r="B307" s="28" t="str">
        <f t="shared" si="17"/>
        <v>Comptabilisé</v>
      </c>
      <c r="C307" s="29">
        <f t="shared" si="15"/>
        <v>9</v>
      </c>
      <c r="D307" s="14">
        <v>61.5</v>
      </c>
      <c r="E307" s="40">
        <v>45541</v>
      </c>
      <c r="F307" s="173"/>
      <c r="G307" s="120" t="s">
        <v>198</v>
      </c>
      <c r="H307" s="36"/>
      <c r="I307" s="179">
        <v>305</v>
      </c>
      <c r="J307" s="24" t="s">
        <v>305</v>
      </c>
      <c r="K307" s="13" t="s">
        <v>126</v>
      </c>
      <c r="L307" s="98" t="s">
        <v>11</v>
      </c>
    </row>
    <row r="308" spans="1:12" x14ac:dyDescent="0.2">
      <c r="A308" s="96" t="str">
        <f t="shared" si="16"/>
        <v>recettes</v>
      </c>
      <c r="B308" s="28" t="str">
        <f t="shared" si="17"/>
        <v>Comptabilisé</v>
      </c>
      <c r="C308" s="29">
        <f t="shared" si="15"/>
        <v>9</v>
      </c>
      <c r="D308" s="14">
        <v>12</v>
      </c>
      <c r="E308" s="40">
        <v>45541</v>
      </c>
      <c r="F308" s="173"/>
      <c r="G308" s="120" t="s">
        <v>198</v>
      </c>
      <c r="H308" s="36"/>
      <c r="I308" s="179">
        <v>306</v>
      </c>
      <c r="J308" s="24" t="s">
        <v>298</v>
      </c>
      <c r="K308" s="13" t="s">
        <v>126</v>
      </c>
      <c r="L308" s="98" t="s">
        <v>11</v>
      </c>
    </row>
    <row r="309" spans="1:12" x14ac:dyDescent="0.2">
      <c r="A309" s="96" t="str">
        <f t="shared" si="16"/>
        <v>recettes</v>
      </c>
      <c r="B309" s="28" t="str">
        <f t="shared" si="17"/>
        <v/>
      </c>
      <c r="C309" s="29">
        <f t="shared" si="15"/>
        <v>9</v>
      </c>
      <c r="D309" s="14">
        <v>40</v>
      </c>
      <c r="E309" s="40">
        <v>45548</v>
      </c>
      <c r="F309" s="173"/>
      <c r="G309" s="120" t="s">
        <v>198</v>
      </c>
      <c r="H309" s="36"/>
      <c r="I309" s="179">
        <v>307</v>
      </c>
      <c r="J309" s="77" t="s">
        <v>158</v>
      </c>
      <c r="K309" s="13" t="s">
        <v>123</v>
      </c>
      <c r="L309" s="98" t="s">
        <v>10</v>
      </c>
    </row>
    <row r="310" spans="1:12" x14ac:dyDescent="0.2">
      <c r="A310" s="96" t="str">
        <f t="shared" si="16"/>
        <v>recettes</v>
      </c>
      <c r="B310" s="28" t="str">
        <f t="shared" si="17"/>
        <v/>
      </c>
      <c r="C310" s="29">
        <f t="shared" si="15"/>
        <v>9</v>
      </c>
      <c r="D310" s="14">
        <v>50.5</v>
      </c>
      <c r="E310" s="40">
        <v>45548</v>
      </c>
      <c r="F310" s="173"/>
      <c r="G310" s="112" t="s">
        <v>198</v>
      </c>
      <c r="H310" s="36"/>
      <c r="I310" s="179">
        <v>308</v>
      </c>
      <c r="J310" s="77" t="s">
        <v>126</v>
      </c>
      <c r="K310" s="13" t="s">
        <v>125</v>
      </c>
      <c r="L310" s="98" t="s">
        <v>10</v>
      </c>
    </row>
    <row r="311" spans="1:12" x14ac:dyDescent="0.2">
      <c r="A311" s="96" t="str">
        <f t="shared" si="16"/>
        <v>recettes</v>
      </c>
      <c r="B311" s="28" t="str">
        <f t="shared" si="17"/>
        <v/>
      </c>
      <c r="C311" s="29">
        <f t="shared" si="15"/>
        <v>9</v>
      </c>
      <c r="D311" s="14">
        <v>61</v>
      </c>
      <c r="E311" s="40">
        <v>45548</v>
      </c>
      <c r="F311" s="173"/>
      <c r="G311" s="112" t="s">
        <v>198</v>
      </c>
      <c r="H311" s="36"/>
      <c r="I311" s="179">
        <v>309</v>
      </c>
      <c r="J311" s="77" t="s">
        <v>126</v>
      </c>
      <c r="K311" s="13" t="s">
        <v>124</v>
      </c>
      <c r="L311" s="98" t="s">
        <v>10</v>
      </c>
    </row>
    <row r="312" spans="1:12" x14ac:dyDescent="0.2">
      <c r="A312" s="96" t="str">
        <f t="shared" si="16"/>
        <v>recettes</v>
      </c>
      <c r="B312" s="28" t="str">
        <f t="shared" si="17"/>
        <v/>
      </c>
      <c r="C312" s="29">
        <f t="shared" si="15"/>
        <v>9</v>
      </c>
      <c r="D312" s="14">
        <v>58</v>
      </c>
      <c r="E312" s="40">
        <v>45548</v>
      </c>
      <c r="F312" s="173"/>
      <c r="G312" s="112" t="s">
        <v>198</v>
      </c>
      <c r="H312" s="36"/>
      <c r="I312" s="179">
        <v>310</v>
      </c>
      <c r="J312" s="77" t="s">
        <v>126</v>
      </c>
      <c r="K312" s="13" t="s">
        <v>126</v>
      </c>
      <c r="L312" s="98" t="s">
        <v>10</v>
      </c>
    </row>
    <row r="313" spans="1:12" x14ac:dyDescent="0.2">
      <c r="A313" s="96" t="str">
        <f t="shared" si="16"/>
        <v>recettes</v>
      </c>
      <c r="B313" s="28" t="str">
        <f t="shared" si="17"/>
        <v>Comptabilisé</v>
      </c>
      <c r="C313" s="29">
        <f t="shared" si="15"/>
        <v>9</v>
      </c>
      <c r="D313" s="14">
        <v>7.5</v>
      </c>
      <c r="E313" s="40">
        <v>45548</v>
      </c>
      <c r="F313" s="173"/>
      <c r="G313" s="120" t="s">
        <v>198</v>
      </c>
      <c r="H313" s="36"/>
      <c r="I313" s="179">
        <v>311</v>
      </c>
      <c r="J313" s="24" t="s">
        <v>316</v>
      </c>
      <c r="K313" s="13" t="s">
        <v>126</v>
      </c>
      <c r="L313" s="98" t="s">
        <v>11</v>
      </c>
    </row>
    <row r="314" spans="1:12" x14ac:dyDescent="0.2">
      <c r="A314" s="96" t="str">
        <f t="shared" si="16"/>
        <v>recettes</v>
      </c>
      <c r="B314" s="28" t="str">
        <f t="shared" si="17"/>
        <v>Comptabilisé</v>
      </c>
      <c r="C314" s="29">
        <f t="shared" si="15"/>
        <v>9</v>
      </c>
      <c r="D314" s="14">
        <v>12</v>
      </c>
      <c r="E314" s="40">
        <v>45548</v>
      </c>
      <c r="F314" s="173"/>
      <c r="G314" s="120" t="s">
        <v>198</v>
      </c>
      <c r="H314" s="36"/>
      <c r="I314" s="179">
        <v>312</v>
      </c>
      <c r="J314" s="24" t="s">
        <v>307</v>
      </c>
      <c r="K314" s="13" t="s">
        <v>126</v>
      </c>
      <c r="L314" s="98" t="s">
        <v>11</v>
      </c>
    </row>
    <row r="315" spans="1:12" x14ac:dyDescent="0.2">
      <c r="A315" s="96" t="str">
        <f t="shared" si="16"/>
        <v>recettes</v>
      </c>
      <c r="B315" s="28" t="str">
        <f t="shared" si="17"/>
        <v>Comptabilisé</v>
      </c>
      <c r="C315" s="29">
        <f t="shared" si="15"/>
        <v>9</v>
      </c>
      <c r="D315" s="14">
        <v>35</v>
      </c>
      <c r="E315" s="40">
        <v>45548</v>
      </c>
      <c r="F315" s="173"/>
      <c r="G315" s="120" t="s">
        <v>198</v>
      </c>
      <c r="H315" s="36"/>
      <c r="I315" s="179">
        <v>313</v>
      </c>
      <c r="J315" s="24" t="s">
        <v>308</v>
      </c>
      <c r="K315" s="13" t="s">
        <v>126</v>
      </c>
      <c r="L315" s="98" t="s">
        <v>11</v>
      </c>
    </row>
    <row r="316" spans="1:12" x14ac:dyDescent="0.2">
      <c r="A316" s="96" t="str">
        <f t="shared" si="16"/>
        <v>dépenses</v>
      </c>
      <c r="B316" s="28" t="str">
        <f t="shared" si="17"/>
        <v>Comptabilisé</v>
      </c>
      <c r="C316" s="29">
        <f t="shared" si="15"/>
        <v>9</v>
      </c>
      <c r="D316" s="14">
        <v>-664.41</v>
      </c>
      <c r="E316" s="40">
        <v>45555</v>
      </c>
      <c r="F316" s="173">
        <v>2556179</v>
      </c>
      <c r="G316" s="120" t="s">
        <v>198</v>
      </c>
      <c r="H316" s="36" t="s">
        <v>309</v>
      </c>
      <c r="I316" s="179">
        <v>314</v>
      </c>
      <c r="J316" s="24" t="s">
        <v>310</v>
      </c>
      <c r="K316" s="13" t="s">
        <v>115</v>
      </c>
      <c r="L316" s="98" t="s">
        <v>11</v>
      </c>
    </row>
    <row r="317" spans="1:12" x14ac:dyDescent="0.2">
      <c r="A317" s="96" t="str">
        <f t="shared" si="16"/>
        <v>dépenses</v>
      </c>
      <c r="B317" s="28" t="str">
        <f t="shared" si="17"/>
        <v>Comptabilisé</v>
      </c>
      <c r="C317" s="29">
        <f t="shared" si="15"/>
        <v>9</v>
      </c>
      <c r="D317" s="14">
        <v>-150</v>
      </c>
      <c r="E317" s="40">
        <v>45555</v>
      </c>
      <c r="F317" s="173">
        <v>2556180</v>
      </c>
      <c r="G317" s="120" t="s">
        <v>198</v>
      </c>
      <c r="H317" s="36" t="s">
        <v>311</v>
      </c>
      <c r="I317" s="179">
        <v>315</v>
      </c>
      <c r="J317" s="24" t="s">
        <v>312</v>
      </c>
      <c r="K317" s="13" t="s">
        <v>118</v>
      </c>
      <c r="L317" s="98" t="s">
        <v>11</v>
      </c>
    </row>
    <row r="318" spans="1:12" x14ac:dyDescent="0.2">
      <c r="A318" s="96" t="str">
        <f t="shared" si="16"/>
        <v>recettes</v>
      </c>
      <c r="B318" s="28" t="str">
        <f t="shared" si="17"/>
        <v/>
      </c>
      <c r="C318" s="29">
        <f t="shared" si="15"/>
        <v>9</v>
      </c>
      <c r="D318" s="14">
        <v>45</v>
      </c>
      <c r="E318" s="40">
        <v>45556</v>
      </c>
      <c r="F318" s="173"/>
      <c r="G318" s="120" t="s">
        <v>198</v>
      </c>
      <c r="H318" s="36"/>
      <c r="I318" s="179">
        <v>316</v>
      </c>
      <c r="J318" s="77" t="s">
        <v>158</v>
      </c>
      <c r="K318" s="13" t="s">
        <v>123</v>
      </c>
      <c r="L318" s="98" t="s">
        <v>10</v>
      </c>
    </row>
    <row r="319" spans="1:12" x14ac:dyDescent="0.2">
      <c r="A319" s="96" t="str">
        <f t="shared" si="16"/>
        <v>recettes</v>
      </c>
      <c r="B319" s="28" t="str">
        <f t="shared" si="17"/>
        <v/>
      </c>
      <c r="C319" s="29">
        <f t="shared" si="15"/>
        <v>9</v>
      </c>
      <c r="D319" s="14">
        <v>52.5</v>
      </c>
      <c r="E319" s="40">
        <v>45556</v>
      </c>
      <c r="F319" s="173"/>
      <c r="G319" s="120" t="s">
        <v>198</v>
      </c>
      <c r="H319" s="36"/>
      <c r="I319" s="179">
        <v>317</v>
      </c>
      <c r="J319" s="77" t="s">
        <v>126</v>
      </c>
      <c r="K319" s="13" t="s">
        <v>125</v>
      </c>
      <c r="L319" s="98" t="s">
        <v>10</v>
      </c>
    </row>
    <row r="320" spans="1:12" x14ac:dyDescent="0.2">
      <c r="A320" s="96" t="str">
        <f t="shared" si="16"/>
        <v>recettes</v>
      </c>
      <c r="B320" s="28" t="str">
        <f t="shared" si="17"/>
        <v/>
      </c>
      <c r="C320" s="29">
        <f t="shared" ref="C320:C382" si="18">IF(E320&lt;&gt;"",MONTH(E320),"")</f>
        <v>9</v>
      </c>
      <c r="D320" s="14">
        <v>11</v>
      </c>
      <c r="E320" s="40">
        <v>45556</v>
      </c>
      <c r="F320" s="173"/>
      <c r="G320" s="120" t="s">
        <v>198</v>
      </c>
      <c r="H320" s="36"/>
      <c r="I320" s="179">
        <v>318</v>
      </c>
      <c r="J320" s="77" t="s">
        <v>126</v>
      </c>
      <c r="K320" s="13" t="s">
        <v>124</v>
      </c>
      <c r="L320" s="98" t="s">
        <v>10</v>
      </c>
    </row>
    <row r="321" spans="1:12" x14ac:dyDescent="0.2">
      <c r="A321" s="96" t="str">
        <f t="shared" si="16"/>
        <v>recettes</v>
      </c>
      <c r="B321" s="28" t="str">
        <f t="shared" si="17"/>
        <v/>
      </c>
      <c r="C321" s="29">
        <f t="shared" si="18"/>
        <v>9</v>
      </c>
      <c r="D321" s="14">
        <v>38</v>
      </c>
      <c r="E321" s="40">
        <v>45556</v>
      </c>
      <c r="F321" s="173"/>
      <c r="G321" s="120" t="s">
        <v>198</v>
      </c>
      <c r="H321" s="36"/>
      <c r="I321" s="179">
        <v>319</v>
      </c>
      <c r="J321" s="77" t="s">
        <v>126</v>
      </c>
      <c r="K321" s="13" t="s">
        <v>126</v>
      </c>
      <c r="L321" s="98" t="s">
        <v>10</v>
      </c>
    </row>
    <row r="322" spans="1:12" x14ac:dyDescent="0.2">
      <c r="A322" s="96" t="str">
        <f t="shared" si="16"/>
        <v>recettes</v>
      </c>
      <c r="B322" s="28" t="str">
        <f t="shared" si="17"/>
        <v>Comptabilisé</v>
      </c>
      <c r="C322" s="29">
        <f t="shared" si="18"/>
        <v>9</v>
      </c>
      <c r="D322" s="14">
        <v>5</v>
      </c>
      <c r="E322" s="40">
        <v>45556</v>
      </c>
      <c r="F322" s="173"/>
      <c r="G322" s="120" t="s">
        <v>198</v>
      </c>
      <c r="H322" s="36"/>
      <c r="I322" s="179">
        <v>320</v>
      </c>
      <c r="J322" s="24" t="s">
        <v>298</v>
      </c>
      <c r="K322" s="13" t="s">
        <v>126</v>
      </c>
      <c r="L322" s="98" t="s">
        <v>11</v>
      </c>
    </row>
    <row r="323" spans="1:12" x14ac:dyDescent="0.2">
      <c r="A323" s="96" t="str">
        <f t="shared" ref="A323:A385" si="19">IF(D323&lt;&gt;"",IF(D323&lt;0,"dépenses",IF(D323&gt;0,"recettes","--")),"")</f>
        <v>recettes</v>
      </c>
      <c r="B323" s="28" t="str">
        <f t="shared" si="17"/>
        <v/>
      </c>
      <c r="C323" s="29">
        <f t="shared" si="18"/>
        <v>9</v>
      </c>
      <c r="D323" s="14">
        <v>111</v>
      </c>
      <c r="E323" s="40">
        <v>45562</v>
      </c>
      <c r="F323" s="173"/>
      <c r="G323" s="120" t="s">
        <v>198</v>
      </c>
      <c r="H323" s="36"/>
      <c r="I323" s="179">
        <v>321</v>
      </c>
      <c r="J323" s="77" t="s">
        <v>158</v>
      </c>
      <c r="K323" s="13" t="s">
        <v>123</v>
      </c>
      <c r="L323" s="98" t="s">
        <v>10</v>
      </c>
    </row>
    <row r="324" spans="1:12" x14ac:dyDescent="0.2">
      <c r="A324" s="96" t="str">
        <f t="shared" si="19"/>
        <v>recettes</v>
      </c>
      <c r="B324" s="28" t="str">
        <f t="shared" si="17"/>
        <v/>
      </c>
      <c r="C324" s="29">
        <f t="shared" si="18"/>
        <v>9</v>
      </c>
      <c r="D324" s="14">
        <v>79.5</v>
      </c>
      <c r="E324" s="40">
        <v>45562</v>
      </c>
      <c r="F324" s="173"/>
      <c r="G324" s="120" t="s">
        <v>198</v>
      </c>
      <c r="H324" s="36"/>
      <c r="I324" s="179">
        <v>322</v>
      </c>
      <c r="J324" s="77" t="s">
        <v>126</v>
      </c>
      <c r="K324" s="13" t="s">
        <v>125</v>
      </c>
      <c r="L324" s="98" t="s">
        <v>10</v>
      </c>
    </row>
    <row r="325" spans="1:12" x14ac:dyDescent="0.2">
      <c r="A325" s="96" t="str">
        <f t="shared" si="19"/>
        <v>recettes</v>
      </c>
      <c r="B325" s="28" t="str">
        <f t="shared" si="17"/>
        <v/>
      </c>
      <c r="C325" s="29">
        <f t="shared" si="18"/>
        <v>9</v>
      </c>
      <c r="D325" s="14">
        <v>28</v>
      </c>
      <c r="E325" s="40">
        <v>45562</v>
      </c>
      <c r="F325" s="173"/>
      <c r="G325" s="120" t="s">
        <v>198</v>
      </c>
      <c r="H325" s="36"/>
      <c r="I325" s="179">
        <v>323</v>
      </c>
      <c r="J325" s="77" t="s">
        <v>126</v>
      </c>
      <c r="K325" s="13" t="s">
        <v>124</v>
      </c>
      <c r="L325" s="98" t="s">
        <v>10</v>
      </c>
    </row>
    <row r="326" spans="1:12" x14ac:dyDescent="0.2">
      <c r="A326" s="96" t="str">
        <f t="shared" si="19"/>
        <v>recettes</v>
      </c>
      <c r="B326" s="28" t="str">
        <f t="shared" si="17"/>
        <v/>
      </c>
      <c r="C326" s="29">
        <f t="shared" si="18"/>
        <v>9</v>
      </c>
      <c r="D326" s="14">
        <v>89</v>
      </c>
      <c r="E326" s="40">
        <v>45562</v>
      </c>
      <c r="F326" s="173"/>
      <c r="G326" s="120" t="s">
        <v>198</v>
      </c>
      <c r="H326" s="36"/>
      <c r="I326" s="179">
        <v>324</v>
      </c>
      <c r="J326" s="77" t="s">
        <v>126</v>
      </c>
      <c r="K326" s="13" t="s">
        <v>126</v>
      </c>
      <c r="L326" s="98" t="s">
        <v>10</v>
      </c>
    </row>
    <row r="327" spans="1:12" x14ac:dyDescent="0.2">
      <c r="A327" s="96" t="str">
        <f t="shared" si="19"/>
        <v>recettes</v>
      </c>
      <c r="B327" s="28" t="str">
        <f t="shared" si="17"/>
        <v>Comptabilisé</v>
      </c>
      <c r="C327" s="29">
        <f t="shared" si="18"/>
        <v>9</v>
      </c>
      <c r="D327" s="14">
        <v>15.5</v>
      </c>
      <c r="E327" s="40">
        <v>45562</v>
      </c>
      <c r="F327" s="173"/>
      <c r="G327" s="120" t="s">
        <v>198</v>
      </c>
      <c r="H327" s="36"/>
      <c r="I327" s="179">
        <v>325</v>
      </c>
      <c r="J327" s="24" t="s">
        <v>313</v>
      </c>
      <c r="K327" s="13" t="s">
        <v>126</v>
      </c>
      <c r="L327" s="98" t="s">
        <v>11</v>
      </c>
    </row>
    <row r="328" spans="1:12" x14ac:dyDescent="0.2">
      <c r="A328" s="96" t="str">
        <f t="shared" si="19"/>
        <v>recettes</v>
      </c>
      <c r="B328" s="28" t="str">
        <f t="shared" si="17"/>
        <v>Comptabilisé</v>
      </c>
      <c r="C328" s="29">
        <f t="shared" si="18"/>
        <v>9</v>
      </c>
      <c r="D328" s="14">
        <v>100</v>
      </c>
      <c r="E328" s="40">
        <v>45538</v>
      </c>
      <c r="F328" s="173"/>
      <c r="G328" s="120" t="s">
        <v>198</v>
      </c>
      <c r="H328" s="36"/>
      <c r="I328" s="179">
        <v>327</v>
      </c>
      <c r="J328" s="24" t="s">
        <v>315</v>
      </c>
      <c r="K328" s="13" t="s">
        <v>233</v>
      </c>
      <c r="L328" s="98" t="s">
        <v>11</v>
      </c>
    </row>
    <row r="329" spans="1:12" x14ac:dyDescent="0.2">
      <c r="A329" s="96" t="str">
        <f t="shared" si="19"/>
        <v>dépenses</v>
      </c>
      <c r="B329" s="28" t="str">
        <f t="shared" si="17"/>
        <v>Comptabilisé</v>
      </c>
      <c r="C329" s="29">
        <f t="shared" si="18"/>
        <v>10</v>
      </c>
      <c r="D329" s="14">
        <v>-365.3</v>
      </c>
      <c r="E329" s="40">
        <v>45566</v>
      </c>
      <c r="F329" s="173"/>
      <c r="G329" s="120" t="s">
        <v>198</v>
      </c>
      <c r="H329" s="36"/>
      <c r="I329" s="179">
        <v>328</v>
      </c>
      <c r="J329" s="24" t="s">
        <v>325</v>
      </c>
      <c r="K329" s="13" t="s">
        <v>225</v>
      </c>
      <c r="L329" s="98" t="s">
        <v>11</v>
      </c>
    </row>
    <row r="330" spans="1:12" x14ac:dyDescent="0.2">
      <c r="A330" s="96" t="str">
        <f t="shared" si="19"/>
        <v>recettes</v>
      </c>
      <c r="B330" s="28" t="str">
        <f t="shared" si="17"/>
        <v/>
      </c>
      <c r="C330" s="29">
        <f t="shared" si="18"/>
        <v>10</v>
      </c>
      <c r="D330" s="14">
        <v>177.07</v>
      </c>
      <c r="E330" s="40">
        <v>45566</v>
      </c>
      <c r="F330" s="173"/>
      <c r="G330" s="120" t="s">
        <v>198</v>
      </c>
      <c r="H330" s="36"/>
      <c r="I330" s="179">
        <v>329</v>
      </c>
      <c r="J330" s="24" t="s">
        <v>326</v>
      </c>
      <c r="K330" s="13" t="s">
        <v>225</v>
      </c>
      <c r="L330" s="98" t="s">
        <v>10</v>
      </c>
    </row>
    <row r="331" spans="1:12" x14ac:dyDescent="0.2">
      <c r="A331" s="96" t="str">
        <f t="shared" si="19"/>
        <v>recettes</v>
      </c>
      <c r="B331" s="28" t="str">
        <f t="shared" si="17"/>
        <v/>
      </c>
      <c r="C331" s="29">
        <f t="shared" si="18"/>
        <v>10</v>
      </c>
      <c r="D331" s="14">
        <v>47</v>
      </c>
      <c r="E331" s="40">
        <v>45567</v>
      </c>
      <c r="F331" s="173"/>
      <c r="G331" s="112" t="s">
        <v>198</v>
      </c>
      <c r="H331" s="36"/>
      <c r="I331" s="179">
        <v>330</v>
      </c>
      <c r="J331" s="24" t="s">
        <v>158</v>
      </c>
      <c r="K331" s="13" t="s">
        <v>123</v>
      </c>
      <c r="L331" s="98" t="s">
        <v>10</v>
      </c>
    </row>
    <row r="332" spans="1:12" x14ac:dyDescent="0.2">
      <c r="A332" s="96" t="str">
        <f t="shared" si="19"/>
        <v>recettes</v>
      </c>
      <c r="B332" s="28" t="str">
        <f t="shared" si="17"/>
        <v/>
      </c>
      <c r="C332" s="29">
        <f t="shared" si="18"/>
        <v>10</v>
      </c>
      <c r="D332" s="14">
        <v>15.5</v>
      </c>
      <c r="E332" s="40">
        <v>45567</v>
      </c>
      <c r="F332" s="173"/>
      <c r="G332" s="112" t="s">
        <v>198</v>
      </c>
      <c r="H332" s="36"/>
      <c r="I332" s="179">
        <v>331</v>
      </c>
      <c r="J332" s="77" t="s">
        <v>126</v>
      </c>
      <c r="K332" s="13" t="s">
        <v>125</v>
      </c>
      <c r="L332" s="98" t="s">
        <v>10</v>
      </c>
    </row>
    <row r="333" spans="1:12" x14ac:dyDescent="0.2">
      <c r="A333" s="96" t="str">
        <f t="shared" si="19"/>
        <v>recettes</v>
      </c>
      <c r="B333" s="28" t="str">
        <f t="shared" si="17"/>
        <v/>
      </c>
      <c r="C333" s="29">
        <f t="shared" si="18"/>
        <v>10</v>
      </c>
      <c r="D333" s="14">
        <v>18</v>
      </c>
      <c r="E333" s="40">
        <v>45567</v>
      </c>
      <c r="F333" s="173"/>
      <c r="G333" s="112" t="s">
        <v>198</v>
      </c>
      <c r="H333" s="36"/>
      <c r="I333" s="179">
        <v>332</v>
      </c>
      <c r="J333" s="77" t="s">
        <v>126</v>
      </c>
      <c r="K333" s="13" t="s">
        <v>124</v>
      </c>
      <c r="L333" s="98" t="s">
        <v>10</v>
      </c>
    </row>
    <row r="334" spans="1:12" x14ac:dyDescent="0.2">
      <c r="A334" s="96" t="str">
        <f t="shared" si="19"/>
        <v>recettes</v>
      </c>
      <c r="B334" s="28" t="str">
        <f t="shared" si="17"/>
        <v/>
      </c>
      <c r="C334" s="29">
        <f t="shared" si="18"/>
        <v>10</v>
      </c>
      <c r="D334" s="14">
        <v>11.5</v>
      </c>
      <c r="E334" s="40">
        <v>45567</v>
      </c>
      <c r="F334" s="173"/>
      <c r="G334" s="112" t="s">
        <v>198</v>
      </c>
      <c r="H334" s="36"/>
      <c r="I334" s="179">
        <v>333</v>
      </c>
      <c r="J334" s="77" t="s">
        <v>126</v>
      </c>
      <c r="K334" s="13" t="s">
        <v>126</v>
      </c>
      <c r="L334" s="98" t="s">
        <v>10</v>
      </c>
    </row>
    <row r="335" spans="1:12" x14ac:dyDescent="0.2">
      <c r="A335" s="96" t="str">
        <f t="shared" si="19"/>
        <v>recettes</v>
      </c>
      <c r="B335" s="28" t="str">
        <f t="shared" si="17"/>
        <v/>
      </c>
      <c r="C335" s="29">
        <f t="shared" si="18"/>
        <v>10</v>
      </c>
      <c r="D335" s="14">
        <v>66.099999999999994</v>
      </c>
      <c r="E335" s="40">
        <v>45567</v>
      </c>
      <c r="F335" s="173"/>
      <c r="G335" s="112" t="s">
        <v>198</v>
      </c>
      <c r="H335" s="36"/>
      <c r="I335" s="179">
        <v>334</v>
      </c>
      <c r="J335" s="24" t="s">
        <v>328</v>
      </c>
      <c r="K335" s="13" t="s">
        <v>128</v>
      </c>
      <c r="L335" s="98" t="s">
        <v>10</v>
      </c>
    </row>
    <row r="336" spans="1:12" x14ac:dyDescent="0.2">
      <c r="A336" s="96" t="str">
        <f t="shared" si="19"/>
        <v>recettes</v>
      </c>
      <c r="B336" s="28" t="str">
        <f t="shared" si="17"/>
        <v/>
      </c>
      <c r="C336" s="29">
        <f t="shared" si="18"/>
        <v>10</v>
      </c>
      <c r="D336" s="14">
        <v>88</v>
      </c>
      <c r="E336" s="40">
        <v>45574</v>
      </c>
      <c r="F336" s="173"/>
      <c r="G336" s="112" t="s">
        <v>198</v>
      </c>
      <c r="H336" s="36"/>
      <c r="I336" s="179">
        <v>335</v>
      </c>
      <c r="J336" s="77" t="s">
        <v>158</v>
      </c>
      <c r="K336" s="13" t="s">
        <v>123</v>
      </c>
      <c r="L336" s="98" t="s">
        <v>10</v>
      </c>
    </row>
    <row r="337" spans="1:12" x14ac:dyDescent="0.2">
      <c r="A337" s="96" t="str">
        <f t="shared" si="19"/>
        <v>recettes</v>
      </c>
      <c r="B337" s="28" t="str">
        <f t="shared" si="17"/>
        <v/>
      </c>
      <c r="C337" s="29">
        <f t="shared" si="18"/>
        <v>10</v>
      </c>
      <c r="D337" s="14">
        <v>50</v>
      </c>
      <c r="E337" s="40">
        <v>45574</v>
      </c>
      <c r="F337" s="173"/>
      <c r="G337" s="112" t="s">
        <v>198</v>
      </c>
      <c r="H337" s="36"/>
      <c r="I337" s="179">
        <v>336</v>
      </c>
      <c r="J337" s="77" t="s">
        <v>126</v>
      </c>
      <c r="K337" s="13" t="s">
        <v>125</v>
      </c>
      <c r="L337" s="98" t="s">
        <v>10</v>
      </c>
    </row>
    <row r="338" spans="1:12" x14ac:dyDescent="0.2">
      <c r="A338" s="96" t="str">
        <f t="shared" si="19"/>
        <v>recettes</v>
      </c>
      <c r="B338" s="28" t="str">
        <f t="shared" si="17"/>
        <v/>
      </c>
      <c r="C338" s="29">
        <f t="shared" si="18"/>
        <v>10</v>
      </c>
      <c r="D338" s="14">
        <v>13</v>
      </c>
      <c r="E338" s="40">
        <v>45574</v>
      </c>
      <c r="F338" s="173"/>
      <c r="G338" s="112" t="s">
        <v>198</v>
      </c>
      <c r="H338" s="36"/>
      <c r="I338" s="179">
        <v>337</v>
      </c>
      <c r="J338" s="77" t="s">
        <v>126</v>
      </c>
      <c r="K338" s="13" t="s">
        <v>124</v>
      </c>
      <c r="L338" s="98" t="s">
        <v>10</v>
      </c>
    </row>
    <row r="339" spans="1:12" x14ac:dyDescent="0.2">
      <c r="A339" s="96" t="str">
        <f t="shared" si="19"/>
        <v>recettes</v>
      </c>
      <c r="B339" s="28" t="str">
        <f t="shared" si="17"/>
        <v/>
      </c>
      <c r="C339" s="29">
        <f t="shared" si="18"/>
        <v>10</v>
      </c>
      <c r="D339" s="14">
        <v>58.5</v>
      </c>
      <c r="E339" s="40">
        <v>45574</v>
      </c>
      <c r="F339" s="173"/>
      <c r="G339" s="112" t="s">
        <v>198</v>
      </c>
      <c r="H339" s="36"/>
      <c r="I339" s="179">
        <v>338</v>
      </c>
      <c r="J339" s="77" t="s">
        <v>126</v>
      </c>
      <c r="K339" s="13" t="s">
        <v>126</v>
      </c>
      <c r="L339" s="98" t="s">
        <v>10</v>
      </c>
    </row>
    <row r="340" spans="1:12" x14ac:dyDescent="0.2">
      <c r="A340" s="96" t="str">
        <f t="shared" si="19"/>
        <v>recettes</v>
      </c>
      <c r="B340" s="28" t="str">
        <f t="shared" si="17"/>
        <v/>
      </c>
      <c r="C340" s="29">
        <f t="shared" si="18"/>
        <v>10</v>
      </c>
      <c r="D340" s="14">
        <v>108</v>
      </c>
      <c r="E340" s="40">
        <v>45586</v>
      </c>
      <c r="F340" s="173"/>
      <c r="G340" s="112" t="s">
        <v>198</v>
      </c>
      <c r="H340" s="36"/>
      <c r="I340" s="179">
        <v>339</v>
      </c>
      <c r="J340" s="24" t="s">
        <v>158</v>
      </c>
      <c r="K340" s="13" t="s">
        <v>123</v>
      </c>
      <c r="L340" s="98" t="s">
        <v>10</v>
      </c>
    </row>
    <row r="341" spans="1:12" x14ac:dyDescent="0.2">
      <c r="A341" s="96" t="str">
        <f t="shared" si="19"/>
        <v>recettes</v>
      </c>
      <c r="B341" s="28" t="str">
        <f t="shared" si="17"/>
        <v/>
      </c>
      <c r="C341" s="29">
        <f t="shared" si="18"/>
        <v>10</v>
      </c>
      <c r="D341" s="14">
        <v>55.3</v>
      </c>
      <c r="E341" s="40">
        <v>45586</v>
      </c>
      <c r="F341" s="173"/>
      <c r="G341" s="112" t="s">
        <v>198</v>
      </c>
      <c r="H341" s="36"/>
      <c r="I341" s="179">
        <v>340</v>
      </c>
      <c r="J341" s="24" t="s">
        <v>126</v>
      </c>
      <c r="K341" s="13" t="s">
        <v>125</v>
      </c>
      <c r="L341" s="98" t="s">
        <v>10</v>
      </c>
    </row>
    <row r="342" spans="1:12" x14ac:dyDescent="0.2">
      <c r="A342" s="96" t="str">
        <f t="shared" si="19"/>
        <v>recettes</v>
      </c>
      <c r="B342" s="28" t="str">
        <f t="shared" si="17"/>
        <v/>
      </c>
      <c r="C342" s="29">
        <f t="shared" si="18"/>
        <v>10</v>
      </c>
      <c r="D342" s="14">
        <v>73</v>
      </c>
      <c r="E342" s="40">
        <v>45586</v>
      </c>
      <c r="F342" s="173"/>
      <c r="G342" s="112" t="s">
        <v>198</v>
      </c>
      <c r="H342" s="36"/>
      <c r="I342" s="179">
        <v>341</v>
      </c>
      <c r="J342" s="77" t="s">
        <v>126</v>
      </c>
      <c r="K342" s="13" t="s">
        <v>126</v>
      </c>
      <c r="L342" s="98" t="s">
        <v>10</v>
      </c>
    </row>
    <row r="343" spans="1:12" x14ac:dyDescent="0.2">
      <c r="A343" s="96" t="str">
        <f t="shared" si="19"/>
        <v>dépenses</v>
      </c>
      <c r="B343" s="28" t="str">
        <f t="shared" si="17"/>
        <v>Non Comptabilisé</v>
      </c>
      <c r="C343" s="29">
        <f t="shared" si="18"/>
        <v>9</v>
      </c>
      <c r="D343" s="14">
        <v>-93</v>
      </c>
      <c r="E343" s="40">
        <v>45560</v>
      </c>
      <c r="F343" s="173">
        <v>2556181</v>
      </c>
      <c r="G343" s="112"/>
      <c r="H343" s="36" t="s">
        <v>337</v>
      </c>
      <c r="I343" s="179">
        <v>342</v>
      </c>
      <c r="J343" s="24" t="s">
        <v>329</v>
      </c>
      <c r="K343" s="13" t="s">
        <v>118</v>
      </c>
      <c r="L343" s="98" t="s">
        <v>11</v>
      </c>
    </row>
    <row r="344" spans="1:12" x14ac:dyDescent="0.2">
      <c r="A344" s="96" t="str">
        <f t="shared" si="19"/>
        <v>dépenses</v>
      </c>
      <c r="B344" s="28" t="str">
        <f t="shared" si="17"/>
        <v>Comptabilisé</v>
      </c>
      <c r="C344" s="29">
        <f t="shared" si="18"/>
        <v>10</v>
      </c>
      <c r="D344" s="14">
        <v>-4.33</v>
      </c>
      <c r="E344" s="40">
        <v>45567</v>
      </c>
      <c r="F344" s="173"/>
      <c r="G344" s="120" t="s">
        <v>198</v>
      </c>
      <c r="H344" s="36"/>
      <c r="I344" s="179">
        <v>343</v>
      </c>
      <c r="J344" s="24" t="s">
        <v>330</v>
      </c>
      <c r="K344" s="13" t="s">
        <v>113</v>
      </c>
      <c r="L344" s="98" t="s">
        <v>11</v>
      </c>
    </row>
    <row r="345" spans="1:12" x14ac:dyDescent="0.2">
      <c r="A345" s="96" t="str">
        <f t="shared" si="19"/>
        <v>dépenses</v>
      </c>
      <c r="B345" s="28" t="str">
        <f t="shared" si="17"/>
        <v>Comptabilisé</v>
      </c>
      <c r="C345" s="29">
        <f t="shared" si="18"/>
        <v>10</v>
      </c>
      <c r="D345" s="14">
        <v>-2.5499999999999998</v>
      </c>
      <c r="E345" s="40">
        <v>45567</v>
      </c>
      <c r="F345" s="173"/>
      <c r="G345" s="120" t="s">
        <v>198</v>
      </c>
      <c r="H345" s="36"/>
      <c r="I345" s="179">
        <v>344</v>
      </c>
      <c r="J345" s="24" t="s">
        <v>331</v>
      </c>
      <c r="K345" s="13" t="s">
        <v>113</v>
      </c>
      <c r="L345" s="98" t="s">
        <v>11</v>
      </c>
    </row>
    <row r="346" spans="1:12" x14ac:dyDescent="0.2">
      <c r="A346" s="96" t="str">
        <f t="shared" si="19"/>
        <v>dépenses</v>
      </c>
      <c r="B346" s="28" t="str">
        <f t="shared" si="17"/>
        <v>Comptabilisé</v>
      </c>
      <c r="C346" s="29">
        <f t="shared" si="18"/>
        <v>10</v>
      </c>
      <c r="D346" s="14">
        <v>-5.99</v>
      </c>
      <c r="E346" s="40">
        <v>45567</v>
      </c>
      <c r="F346" s="173"/>
      <c r="G346" s="120" t="s">
        <v>198</v>
      </c>
      <c r="H346" s="36"/>
      <c r="I346" s="179">
        <v>345</v>
      </c>
      <c r="J346" s="24" t="s">
        <v>332</v>
      </c>
      <c r="K346" s="13" t="s">
        <v>114</v>
      </c>
      <c r="L346" s="98" t="s">
        <v>11</v>
      </c>
    </row>
    <row r="347" spans="1:12" x14ac:dyDescent="0.2">
      <c r="A347" s="96" t="str">
        <f t="shared" si="19"/>
        <v>dépenses</v>
      </c>
      <c r="B347" s="28" t="str">
        <f t="shared" si="17"/>
        <v>Non Comptabilisé</v>
      </c>
      <c r="C347" s="29">
        <f t="shared" si="18"/>
        <v>10</v>
      </c>
      <c r="D347" s="14">
        <v>-4.33</v>
      </c>
      <c r="E347" s="40">
        <v>45567</v>
      </c>
      <c r="F347" s="173"/>
      <c r="G347" s="112"/>
      <c r="H347" s="36"/>
      <c r="I347" s="179">
        <v>346</v>
      </c>
      <c r="J347" s="24" t="s">
        <v>333</v>
      </c>
      <c r="K347" s="13" t="s">
        <v>113</v>
      </c>
      <c r="L347" s="98" t="s">
        <v>11</v>
      </c>
    </row>
    <row r="348" spans="1:12" x14ac:dyDescent="0.2">
      <c r="A348" s="96" t="str">
        <f t="shared" si="19"/>
        <v>dépenses</v>
      </c>
      <c r="B348" s="28" t="str">
        <f t="shared" si="17"/>
        <v>Non Comptabilisé</v>
      </c>
      <c r="C348" s="29">
        <f t="shared" si="18"/>
        <v>10</v>
      </c>
      <c r="D348" s="14">
        <v>-2.5499999999999998</v>
      </c>
      <c r="E348" s="40">
        <v>45567</v>
      </c>
      <c r="F348" s="173"/>
      <c r="G348" s="112"/>
      <c r="H348" s="36"/>
      <c r="I348" s="179">
        <v>347</v>
      </c>
      <c r="J348" s="24" t="s">
        <v>334</v>
      </c>
      <c r="K348" s="13" t="s">
        <v>113</v>
      </c>
      <c r="L348" s="98" t="s">
        <v>11</v>
      </c>
    </row>
    <row r="349" spans="1:12" x14ac:dyDescent="0.2">
      <c r="A349" s="96" t="str">
        <f t="shared" si="19"/>
        <v>dépenses</v>
      </c>
      <c r="B349" s="28" t="str">
        <f t="shared" si="17"/>
        <v>Non Comptabilisé</v>
      </c>
      <c r="C349" s="29">
        <f t="shared" si="18"/>
        <v>10</v>
      </c>
      <c r="D349" s="14">
        <v>-5.99</v>
      </c>
      <c r="E349" s="40">
        <v>45567</v>
      </c>
      <c r="F349" s="173"/>
      <c r="G349" s="120"/>
      <c r="H349" s="36"/>
      <c r="I349" s="179">
        <v>348</v>
      </c>
      <c r="J349" s="24" t="s">
        <v>335</v>
      </c>
      <c r="K349" s="13" t="s">
        <v>114</v>
      </c>
      <c r="L349" s="98" t="s">
        <v>11</v>
      </c>
    </row>
    <row r="350" spans="1:12" x14ac:dyDescent="0.2">
      <c r="A350" s="96" t="str">
        <f t="shared" si="19"/>
        <v>dépenses</v>
      </c>
      <c r="B350" s="28" t="str">
        <f t="shared" si="17"/>
        <v>Non Comptabilisé</v>
      </c>
      <c r="C350" s="29">
        <f t="shared" si="18"/>
        <v>10</v>
      </c>
      <c r="D350" s="14">
        <v>-648.49</v>
      </c>
      <c r="E350" s="40">
        <v>45587</v>
      </c>
      <c r="F350" s="173">
        <v>2556182</v>
      </c>
      <c r="G350" s="112"/>
      <c r="H350" s="36" t="s">
        <v>338</v>
      </c>
      <c r="I350" s="179">
        <v>349</v>
      </c>
      <c r="J350" s="24" t="s">
        <v>336</v>
      </c>
      <c r="K350" s="13" t="s">
        <v>115</v>
      </c>
      <c r="L350" s="98" t="s">
        <v>11</v>
      </c>
    </row>
    <row r="351" spans="1:12" x14ac:dyDescent="0.2">
      <c r="A351" s="96" t="str">
        <f t="shared" si="19"/>
        <v>recettes</v>
      </c>
      <c r="B351" s="28" t="str">
        <f t="shared" si="17"/>
        <v/>
      </c>
      <c r="C351" s="29">
        <f t="shared" si="18"/>
        <v>10</v>
      </c>
      <c r="D351" s="14">
        <v>110</v>
      </c>
      <c r="E351" s="40">
        <v>45587</v>
      </c>
      <c r="F351" s="173"/>
      <c r="G351" s="120" t="s">
        <v>198</v>
      </c>
      <c r="H351" s="36"/>
      <c r="I351" s="179">
        <v>350</v>
      </c>
      <c r="J351" s="24" t="s">
        <v>339</v>
      </c>
      <c r="K351" s="13" t="s">
        <v>225</v>
      </c>
      <c r="L351" s="98" t="s">
        <v>10</v>
      </c>
    </row>
    <row r="352" spans="1:12" x14ac:dyDescent="0.2">
      <c r="A352" s="96" t="str">
        <f t="shared" si="19"/>
        <v>recettes</v>
      </c>
      <c r="B352" s="28" t="str">
        <f t="shared" si="17"/>
        <v>Non Comptabilisé</v>
      </c>
      <c r="C352" s="29">
        <f t="shared" si="18"/>
        <v>10</v>
      </c>
      <c r="D352" s="14">
        <v>27</v>
      </c>
      <c r="E352" s="40">
        <v>45587</v>
      </c>
      <c r="F352" s="173"/>
      <c r="G352" s="112"/>
      <c r="H352" s="36"/>
      <c r="I352" s="179">
        <v>351</v>
      </c>
      <c r="J352" s="24" t="s">
        <v>340</v>
      </c>
      <c r="K352" s="13" t="s">
        <v>126</v>
      </c>
      <c r="L352" s="98" t="s">
        <v>11</v>
      </c>
    </row>
    <row r="353" spans="1:12" x14ac:dyDescent="0.2">
      <c r="A353" s="96" t="str">
        <f t="shared" si="19"/>
        <v>recettes</v>
      </c>
      <c r="B353" s="28" t="str">
        <f t="shared" si="17"/>
        <v>Non Comptabilisé</v>
      </c>
      <c r="C353" s="29">
        <f t="shared" si="18"/>
        <v>10</v>
      </c>
      <c r="D353" s="14">
        <v>6.5</v>
      </c>
      <c r="E353" s="40">
        <v>45587</v>
      </c>
      <c r="F353" s="173"/>
      <c r="G353" s="112"/>
      <c r="H353" s="36"/>
      <c r="I353" s="179">
        <v>352</v>
      </c>
      <c r="J353" s="24" t="s">
        <v>316</v>
      </c>
      <c r="K353" s="13" t="s">
        <v>126</v>
      </c>
      <c r="L353" s="98" t="s">
        <v>11</v>
      </c>
    </row>
    <row r="354" spans="1:12" x14ac:dyDescent="0.2">
      <c r="A354" s="96" t="str">
        <f t="shared" si="19"/>
        <v>recettes</v>
      </c>
      <c r="B354" s="28" t="str">
        <f t="shared" ref="B354:B417" si="20">IF(L354="Banque",IF(G354&lt;&gt;"","Comptabilisé","Non Comptabilisé"),"")</f>
        <v>Non Comptabilisé</v>
      </c>
      <c r="C354" s="29">
        <f t="shared" si="18"/>
        <v>10</v>
      </c>
      <c r="D354" s="14">
        <v>20</v>
      </c>
      <c r="E354" s="40">
        <v>45587</v>
      </c>
      <c r="F354" s="173"/>
      <c r="G354" s="112"/>
      <c r="H354" s="36"/>
      <c r="I354" s="179">
        <v>353</v>
      </c>
      <c r="J354" s="24" t="s">
        <v>298</v>
      </c>
      <c r="K354" s="13" t="s">
        <v>126</v>
      </c>
      <c r="L354" s="98" t="s">
        <v>11</v>
      </c>
    </row>
    <row r="355" spans="1:12" x14ac:dyDescent="0.2">
      <c r="A355" s="96" t="str">
        <f t="shared" si="19"/>
        <v>recettes</v>
      </c>
      <c r="B355" s="28" t="str">
        <f t="shared" si="20"/>
        <v>Non Comptabilisé</v>
      </c>
      <c r="C355" s="29">
        <f t="shared" si="18"/>
        <v>10</v>
      </c>
      <c r="D355" s="14">
        <v>10</v>
      </c>
      <c r="E355" s="40">
        <v>45587</v>
      </c>
      <c r="F355" s="173"/>
      <c r="G355" s="112"/>
      <c r="H355" s="36"/>
      <c r="I355" s="179">
        <v>354</v>
      </c>
      <c r="J355" s="24" t="s">
        <v>298</v>
      </c>
      <c r="K355" s="13" t="s">
        <v>126</v>
      </c>
      <c r="L355" s="98" t="s">
        <v>11</v>
      </c>
    </row>
    <row r="356" spans="1:12" x14ac:dyDescent="0.2">
      <c r="A356" s="96" t="str">
        <f t="shared" si="19"/>
        <v>recettes</v>
      </c>
      <c r="B356" s="28" t="str">
        <f t="shared" si="20"/>
        <v>Non Comptabilisé</v>
      </c>
      <c r="C356" s="29">
        <f t="shared" si="18"/>
        <v>10</v>
      </c>
      <c r="D356" s="14">
        <v>21</v>
      </c>
      <c r="E356" s="40">
        <v>45587</v>
      </c>
      <c r="F356" s="173"/>
      <c r="G356" s="112"/>
      <c r="H356" s="36"/>
      <c r="I356" s="179">
        <v>355</v>
      </c>
      <c r="J356" s="24" t="s">
        <v>341</v>
      </c>
      <c r="K356" s="13" t="s">
        <v>126</v>
      </c>
      <c r="L356" s="98" t="s">
        <v>11</v>
      </c>
    </row>
    <row r="357" spans="1:12" x14ac:dyDescent="0.2">
      <c r="A357" s="96" t="str">
        <f t="shared" si="19"/>
        <v>dépenses</v>
      </c>
      <c r="B357" s="28" t="str">
        <f t="shared" si="20"/>
        <v/>
      </c>
      <c r="C357" s="29">
        <f t="shared" si="18"/>
        <v>10</v>
      </c>
      <c r="D357" s="14">
        <v>-885</v>
      </c>
      <c r="E357" s="40">
        <v>45566</v>
      </c>
      <c r="F357" s="173"/>
      <c r="G357" s="120" t="s">
        <v>198</v>
      </c>
      <c r="H357" s="36"/>
      <c r="I357" s="179">
        <v>356</v>
      </c>
      <c r="J357" s="24" t="s">
        <v>163</v>
      </c>
      <c r="K357" s="13" t="s">
        <v>161</v>
      </c>
      <c r="L357" s="98" t="s">
        <v>10</v>
      </c>
    </row>
    <row r="358" spans="1:12" x14ac:dyDescent="0.2">
      <c r="A358" s="96" t="str">
        <f t="shared" si="19"/>
        <v>recettes</v>
      </c>
      <c r="B358" s="28" t="str">
        <f t="shared" si="20"/>
        <v>Comptabilisé</v>
      </c>
      <c r="C358" s="29">
        <f t="shared" si="18"/>
        <v>10</v>
      </c>
      <c r="D358" s="14">
        <v>885</v>
      </c>
      <c r="E358" s="40">
        <v>45566</v>
      </c>
      <c r="F358" s="173"/>
      <c r="G358" s="163" t="s">
        <v>198</v>
      </c>
      <c r="H358" s="36"/>
      <c r="I358" s="179">
        <v>357</v>
      </c>
      <c r="J358" s="77" t="s">
        <v>163</v>
      </c>
      <c r="K358" s="13" t="s">
        <v>161</v>
      </c>
      <c r="L358" s="98" t="s">
        <v>11</v>
      </c>
    </row>
    <row r="359" spans="1:12" x14ac:dyDescent="0.2">
      <c r="A359" s="96" t="str">
        <f t="shared" si="19"/>
        <v>dépenses</v>
      </c>
      <c r="B359" s="28" t="str">
        <f t="shared" si="20"/>
        <v/>
      </c>
      <c r="C359" s="29">
        <f t="shared" si="18"/>
        <v>10</v>
      </c>
      <c r="D359" s="14">
        <v>-110.5</v>
      </c>
      <c r="E359" s="40">
        <v>45566</v>
      </c>
      <c r="F359" s="173"/>
      <c r="G359" s="120" t="s">
        <v>198</v>
      </c>
      <c r="H359" s="36"/>
      <c r="I359" s="179">
        <v>358</v>
      </c>
      <c r="J359" s="77" t="s">
        <v>164</v>
      </c>
      <c r="K359" s="13" t="s">
        <v>160</v>
      </c>
      <c r="L359" s="98" t="s">
        <v>10</v>
      </c>
    </row>
    <row r="360" spans="1:12" x14ac:dyDescent="0.2">
      <c r="A360" s="96" t="str">
        <f t="shared" si="19"/>
        <v>recettes</v>
      </c>
      <c r="B360" s="28" t="str">
        <f t="shared" si="20"/>
        <v>Comptabilisé</v>
      </c>
      <c r="C360" s="29">
        <f t="shared" si="18"/>
        <v>10</v>
      </c>
      <c r="D360" s="14">
        <v>110.5</v>
      </c>
      <c r="E360" s="40">
        <v>45566</v>
      </c>
      <c r="F360" s="173"/>
      <c r="G360" s="163" t="s">
        <v>198</v>
      </c>
      <c r="H360" s="36"/>
      <c r="I360" s="179">
        <v>359</v>
      </c>
      <c r="J360" s="77" t="s">
        <v>164</v>
      </c>
      <c r="K360" s="13" t="s">
        <v>160</v>
      </c>
      <c r="L360" s="98" t="s">
        <v>11</v>
      </c>
    </row>
    <row r="361" spans="1:12" x14ac:dyDescent="0.2">
      <c r="A361" s="96" t="str">
        <f t="shared" si="19"/>
        <v>recettes</v>
      </c>
      <c r="B361" s="28" t="str">
        <f t="shared" si="20"/>
        <v>Non Comptabilisé</v>
      </c>
      <c r="C361" s="29">
        <f t="shared" si="18"/>
        <v>10</v>
      </c>
      <c r="D361" s="14">
        <v>80</v>
      </c>
      <c r="E361" s="40">
        <v>45584</v>
      </c>
      <c r="F361" s="173"/>
      <c r="G361" s="112"/>
      <c r="H361" s="36"/>
      <c r="I361" s="179">
        <v>360</v>
      </c>
      <c r="J361" s="24" t="s">
        <v>342</v>
      </c>
      <c r="K361" s="13" t="s">
        <v>128</v>
      </c>
      <c r="L361" s="98" t="s">
        <v>11</v>
      </c>
    </row>
    <row r="362" spans="1:12" x14ac:dyDescent="0.2">
      <c r="A362" s="96" t="str">
        <f t="shared" si="19"/>
        <v>recettes</v>
      </c>
      <c r="B362" s="28" t="str">
        <f t="shared" si="20"/>
        <v>Comptabilisé</v>
      </c>
      <c r="C362" s="29">
        <f t="shared" si="18"/>
        <v>9</v>
      </c>
      <c r="D362" s="14">
        <v>100</v>
      </c>
      <c r="E362" s="40">
        <v>45546</v>
      </c>
      <c r="F362" s="173"/>
      <c r="G362" s="120" t="s">
        <v>198</v>
      </c>
      <c r="H362" s="36"/>
      <c r="I362" s="179">
        <v>361</v>
      </c>
      <c r="J362" s="24" t="s">
        <v>343</v>
      </c>
      <c r="K362" s="13" t="s">
        <v>233</v>
      </c>
      <c r="L362" s="98" t="s">
        <v>11</v>
      </c>
    </row>
    <row r="363" spans="1:12" x14ac:dyDescent="0.2">
      <c r="A363" s="96" t="str">
        <f t="shared" si="19"/>
        <v>dépenses</v>
      </c>
      <c r="B363" s="28" t="str">
        <f t="shared" si="20"/>
        <v>Non Comptabilisé</v>
      </c>
      <c r="C363" s="29">
        <f t="shared" si="18"/>
        <v>10</v>
      </c>
      <c r="D363" s="14">
        <v>-27.35</v>
      </c>
      <c r="E363" s="40">
        <v>45590</v>
      </c>
      <c r="F363" s="173"/>
      <c r="G363" s="112"/>
      <c r="H363" s="36" t="s">
        <v>345</v>
      </c>
      <c r="I363" s="179">
        <v>362</v>
      </c>
      <c r="J363" s="24" t="s">
        <v>344</v>
      </c>
      <c r="K363" s="13" t="s">
        <v>145</v>
      </c>
      <c r="L363" s="98" t="s">
        <v>11</v>
      </c>
    </row>
    <row r="364" spans="1:12" x14ac:dyDescent="0.2">
      <c r="A364" s="96" t="str">
        <f t="shared" si="19"/>
        <v>recettes</v>
      </c>
      <c r="B364" s="28" t="str">
        <f t="shared" si="20"/>
        <v/>
      </c>
      <c r="C364" s="29">
        <f t="shared" si="18"/>
        <v>10</v>
      </c>
      <c r="D364" s="14">
        <v>53.5</v>
      </c>
      <c r="E364" s="40">
        <v>45591</v>
      </c>
      <c r="F364" s="173"/>
      <c r="G364" s="120" t="s">
        <v>198</v>
      </c>
      <c r="H364" s="36"/>
      <c r="I364" s="179">
        <v>363</v>
      </c>
      <c r="J364" s="77" t="s">
        <v>158</v>
      </c>
      <c r="K364" s="13" t="s">
        <v>123</v>
      </c>
      <c r="L364" s="98" t="s">
        <v>10</v>
      </c>
    </row>
    <row r="365" spans="1:12" x14ac:dyDescent="0.2">
      <c r="A365" s="96" t="str">
        <f t="shared" si="19"/>
        <v>recettes</v>
      </c>
      <c r="B365" s="28" t="str">
        <f t="shared" si="20"/>
        <v/>
      </c>
      <c r="C365" s="29">
        <f t="shared" si="18"/>
        <v>10</v>
      </c>
      <c r="D365" s="14">
        <v>36.5</v>
      </c>
      <c r="E365" s="40">
        <v>45591</v>
      </c>
      <c r="F365" s="173"/>
      <c r="G365" s="112" t="s">
        <v>198</v>
      </c>
      <c r="H365" s="36"/>
      <c r="I365" s="179">
        <v>364</v>
      </c>
      <c r="J365" s="77" t="s">
        <v>126</v>
      </c>
      <c r="K365" s="13" t="s">
        <v>125</v>
      </c>
      <c r="L365" s="98" t="s">
        <v>10</v>
      </c>
    </row>
    <row r="366" spans="1:12" x14ac:dyDescent="0.2">
      <c r="A366" s="96" t="str">
        <f t="shared" si="19"/>
        <v>recettes</v>
      </c>
      <c r="B366" s="28" t="str">
        <f t="shared" si="20"/>
        <v/>
      </c>
      <c r="C366" s="29">
        <f t="shared" si="18"/>
        <v>10</v>
      </c>
      <c r="D366" s="14">
        <v>26.5</v>
      </c>
      <c r="E366" s="40">
        <v>45591</v>
      </c>
      <c r="F366" s="173"/>
      <c r="G366" s="112" t="s">
        <v>198</v>
      </c>
      <c r="H366" s="36"/>
      <c r="I366" s="179">
        <v>365</v>
      </c>
      <c r="J366" s="77" t="s">
        <v>126</v>
      </c>
      <c r="K366" s="13" t="s">
        <v>124</v>
      </c>
      <c r="L366" s="98" t="s">
        <v>10</v>
      </c>
    </row>
    <row r="367" spans="1:12" x14ac:dyDescent="0.2">
      <c r="A367" s="96" t="str">
        <f t="shared" si="19"/>
        <v>recettes</v>
      </c>
      <c r="B367" s="28" t="str">
        <f t="shared" si="20"/>
        <v/>
      </c>
      <c r="C367" s="29">
        <f t="shared" si="18"/>
        <v>10</v>
      </c>
      <c r="D367" s="14">
        <v>23.4</v>
      </c>
      <c r="E367" s="40">
        <v>45591</v>
      </c>
      <c r="F367" s="173"/>
      <c r="G367" s="112" t="s">
        <v>198</v>
      </c>
      <c r="H367" s="36"/>
      <c r="I367" s="179">
        <v>366</v>
      </c>
      <c r="J367" s="77" t="s">
        <v>126</v>
      </c>
      <c r="K367" s="13" t="s">
        <v>126</v>
      </c>
      <c r="L367" s="98" t="s">
        <v>10</v>
      </c>
    </row>
    <row r="368" spans="1:12" x14ac:dyDescent="0.2">
      <c r="A368" s="96" t="str">
        <f t="shared" si="19"/>
        <v/>
      </c>
      <c r="B368" s="28" t="str">
        <f t="shared" si="20"/>
        <v/>
      </c>
      <c r="C368" s="29" t="str">
        <f t="shared" si="18"/>
        <v/>
      </c>
      <c r="D368" s="14"/>
      <c r="F368" s="173"/>
      <c r="G368" s="112"/>
      <c r="H368" s="36"/>
      <c r="I368" s="179"/>
      <c r="J368" s="77"/>
      <c r="K368" s="13"/>
      <c r="L368" s="98"/>
    </row>
    <row r="369" spans="1:12" x14ac:dyDescent="0.2">
      <c r="A369" s="96" t="str">
        <f t="shared" si="19"/>
        <v/>
      </c>
      <c r="B369" s="28" t="str">
        <f t="shared" si="20"/>
        <v/>
      </c>
      <c r="C369" s="29" t="str">
        <f t="shared" si="18"/>
        <v/>
      </c>
      <c r="D369" s="14"/>
      <c r="F369" s="173"/>
      <c r="G369" s="112"/>
      <c r="H369" s="36"/>
      <c r="I369" s="179"/>
      <c r="J369" s="77"/>
      <c r="K369" s="13"/>
      <c r="L369" s="98"/>
    </row>
    <row r="370" spans="1:12" x14ac:dyDescent="0.2">
      <c r="A370" s="96" t="str">
        <f t="shared" si="19"/>
        <v/>
      </c>
      <c r="B370" s="28" t="str">
        <f t="shared" si="20"/>
        <v/>
      </c>
      <c r="C370" s="29" t="str">
        <f t="shared" si="18"/>
        <v/>
      </c>
      <c r="D370" s="14"/>
      <c r="F370" s="173"/>
      <c r="G370" s="112"/>
      <c r="H370" s="36"/>
      <c r="I370" s="179"/>
      <c r="J370" s="77"/>
      <c r="K370" s="13"/>
      <c r="L370" s="98"/>
    </row>
    <row r="371" spans="1:12" x14ac:dyDescent="0.2">
      <c r="A371" s="96" t="str">
        <f t="shared" si="19"/>
        <v/>
      </c>
      <c r="B371" s="28" t="str">
        <f t="shared" si="20"/>
        <v/>
      </c>
      <c r="C371" s="29" t="str">
        <f t="shared" si="18"/>
        <v/>
      </c>
      <c r="D371" s="14"/>
      <c r="F371" s="173"/>
      <c r="G371" s="112"/>
      <c r="H371" s="36"/>
      <c r="I371" s="179"/>
      <c r="J371" s="77"/>
      <c r="K371" s="13"/>
      <c r="L371" s="98"/>
    </row>
    <row r="372" spans="1:12" x14ac:dyDescent="0.2">
      <c r="A372" s="96" t="str">
        <f t="shared" si="19"/>
        <v/>
      </c>
      <c r="B372" s="28" t="str">
        <f t="shared" si="20"/>
        <v/>
      </c>
      <c r="C372" s="29" t="str">
        <f t="shared" si="18"/>
        <v/>
      </c>
      <c r="D372" s="14"/>
      <c r="F372" s="173"/>
      <c r="G372" s="112"/>
      <c r="H372" s="36"/>
      <c r="I372" s="179"/>
      <c r="J372" s="77"/>
      <c r="K372" s="13"/>
      <c r="L372" s="98"/>
    </row>
    <row r="373" spans="1:12" x14ac:dyDescent="0.2">
      <c r="A373" s="96" t="str">
        <f t="shared" si="19"/>
        <v/>
      </c>
      <c r="B373" s="28" t="str">
        <f t="shared" si="20"/>
        <v/>
      </c>
      <c r="C373" s="29" t="str">
        <f t="shared" si="18"/>
        <v/>
      </c>
      <c r="D373" s="14"/>
      <c r="F373" s="173"/>
      <c r="G373" s="112"/>
      <c r="H373" s="36"/>
      <c r="I373" s="179"/>
      <c r="J373" s="77"/>
      <c r="K373" s="13"/>
      <c r="L373" s="98"/>
    </row>
    <row r="374" spans="1:12" x14ac:dyDescent="0.2">
      <c r="A374" s="96" t="str">
        <f t="shared" si="19"/>
        <v/>
      </c>
      <c r="B374" s="28" t="str">
        <f t="shared" si="20"/>
        <v/>
      </c>
      <c r="C374" s="29" t="str">
        <f t="shared" si="18"/>
        <v/>
      </c>
      <c r="D374" s="14"/>
      <c r="F374" s="173"/>
      <c r="G374" s="112"/>
      <c r="H374" s="36"/>
      <c r="I374" s="179"/>
      <c r="J374" s="77"/>
      <c r="K374" s="13"/>
      <c r="L374" s="98"/>
    </row>
    <row r="375" spans="1:12" x14ac:dyDescent="0.2">
      <c r="A375" s="96" t="str">
        <f t="shared" si="19"/>
        <v/>
      </c>
      <c r="B375" s="28" t="str">
        <f t="shared" si="20"/>
        <v/>
      </c>
      <c r="C375" s="29" t="str">
        <f t="shared" si="18"/>
        <v/>
      </c>
      <c r="D375" s="14"/>
      <c r="F375" s="173"/>
      <c r="G375" s="112"/>
      <c r="H375" s="36"/>
      <c r="I375" s="179"/>
      <c r="J375" s="77"/>
      <c r="K375" s="13"/>
      <c r="L375" s="98"/>
    </row>
    <row r="376" spans="1:12" x14ac:dyDescent="0.2">
      <c r="A376" s="96" t="str">
        <f t="shared" si="19"/>
        <v/>
      </c>
      <c r="B376" s="28" t="str">
        <f t="shared" si="20"/>
        <v/>
      </c>
      <c r="C376" s="29" t="str">
        <f t="shared" si="18"/>
        <v/>
      </c>
      <c r="D376" s="14"/>
      <c r="F376" s="173"/>
      <c r="G376" s="112"/>
      <c r="H376" s="36"/>
      <c r="I376" s="179"/>
      <c r="J376" s="77"/>
      <c r="K376" s="13"/>
      <c r="L376" s="98"/>
    </row>
    <row r="377" spans="1:12" x14ac:dyDescent="0.2">
      <c r="A377" s="96" t="str">
        <f t="shared" si="19"/>
        <v/>
      </c>
      <c r="B377" s="28" t="str">
        <f t="shared" si="20"/>
        <v/>
      </c>
      <c r="C377" s="29" t="str">
        <f t="shared" si="18"/>
        <v/>
      </c>
      <c r="D377" s="14"/>
      <c r="F377" s="173"/>
      <c r="G377" s="112"/>
      <c r="H377" s="36"/>
      <c r="I377" s="179"/>
      <c r="J377" s="77"/>
      <c r="K377" s="13"/>
      <c r="L377" s="98"/>
    </row>
    <row r="378" spans="1:12" x14ac:dyDescent="0.2">
      <c r="A378" s="96" t="str">
        <f t="shared" si="19"/>
        <v/>
      </c>
      <c r="B378" s="28" t="str">
        <f t="shared" si="20"/>
        <v/>
      </c>
      <c r="C378" s="29" t="str">
        <f t="shared" si="18"/>
        <v/>
      </c>
      <c r="D378" s="14"/>
      <c r="F378" s="173"/>
      <c r="G378" s="112"/>
      <c r="H378" s="36"/>
      <c r="I378" s="179"/>
      <c r="J378" s="77"/>
      <c r="K378" s="13"/>
      <c r="L378" s="98"/>
    </row>
    <row r="379" spans="1:12" x14ac:dyDescent="0.2">
      <c r="A379" s="96" t="str">
        <f t="shared" si="19"/>
        <v/>
      </c>
      <c r="B379" s="28" t="str">
        <f t="shared" si="20"/>
        <v/>
      </c>
      <c r="C379" s="29" t="str">
        <f t="shared" si="18"/>
        <v/>
      </c>
      <c r="D379" s="14"/>
      <c r="F379" s="173"/>
      <c r="G379" s="112"/>
      <c r="H379" s="36"/>
      <c r="I379" s="179"/>
      <c r="J379" s="77"/>
      <c r="K379" s="13"/>
      <c r="L379" s="98"/>
    </row>
    <row r="380" spans="1:12" x14ac:dyDescent="0.2">
      <c r="A380" s="96" t="str">
        <f t="shared" si="19"/>
        <v/>
      </c>
      <c r="B380" s="28" t="str">
        <f t="shared" si="20"/>
        <v/>
      </c>
      <c r="C380" s="29" t="str">
        <f t="shared" si="18"/>
        <v/>
      </c>
      <c r="D380" s="14"/>
      <c r="F380" s="173"/>
      <c r="G380" s="112"/>
      <c r="H380" s="36"/>
      <c r="I380" s="179"/>
      <c r="J380" s="77"/>
      <c r="K380" s="13"/>
      <c r="L380" s="98"/>
    </row>
    <row r="381" spans="1:12" x14ac:dyDescent="0.2">
      <c r="A381" s="96" t="str">
        <f t="shared" si="19"/>
        <v/>
      </c>
      <c r="B381" s="28" t="str">
        <f t="shared" si="20"/>
        <v/>
      </c>
      <c r="C381" s="29" t="str">
        <f t="shared" si="18"/>
        <v/>
      </c>
      <c r="D381" s="14"/>
      <c r="F381" s="173"/>
      <c r="G381" s="112"/>
      <c r="H381" s="36"/>
      <c r="I381" s="179"/>
      <c r="J381" s="77"/>
      <c r="K381" s="13"/>
      <c r="L381" s="98"/>
    </row>
    <row r="382" spans="1:12" x14ac:dyDescent="0.2">
      <c r="A382" s="96" t="str">
        <f t="shared" si="19"/>
        <v/>
      </c>
      <c r="B382" s="28" t="str">
        <f t="shared" si="20"/>
        <v/>
      </c>
      <c r="C382" s="29" t="str">
        <f t="shared" si="18"/>
        <v/>
      </c>
      <c r="D382" s="14"/>
      <c r="F382" s="173"/>
      <c r="G382" s="112"/>
      <c r="H382" s="36"/>
      <c r="I382" s="179"/>
      <c r="J382" s="77"/>
      <c r="K382" s="13"/>
      <c r="L382" s="98"/>
    </row>
    <row r="383" spans="1:12" x14ac:dyDescent="0.2">
      <c r="A383" s="96" t="str">
        <f t="shared" si="19"/>
        <v/>
      </c>
      <c r="B383" s="28" t="str">
        <f t="shared" si="20"/>
        <v/>
      </c>
      <c r="C383" s="29" t="str">
        <f t="shared" ref="C383:C446" si="21">IF(E383&lt;&gt;"",MONTH(E383),"")</f>
        <v/>
      </c>
      <c r="D383" s="14"/>
      <c r="F383" s="173"/>
      <c r="G383" s="112"/>
      <c r="H383" s="36"/>
      <c r="I383" s="179"/>
      <c r="J383" s="77"/>
      <c r="K383" s="13"/>
      <c r="L383" s="98"/>
    </row>
    <row r="384" spans="1:12" x14ac:dyDescent="0.2">
      <c r="A384" s="96" t="str">
        <f t="shared" si="19"/>
        <v/>
      </c>
      <c r="B384" s="28" t="str">
        <f t="shared" si="20"/>
        <v/>
      </c>
      <c r="C384" s="29" t="str">
        <f t="shared" si="21"/>
        <v/>
      </c>
      <c r="D384" s="14"/>
      <c r="F384" s="173"/>
      <c r="G384" s="112"/>
      <c r="H384" s="36"/>
      <c r="I384" s="179"/>
      <c r="J384" s="77"/>
      <c r="K384" s="13"/>
      <c r="L384" s="98"/>
    </row>
    <row r="385" spans="1:12" x14ac:dyDescent="0.2">
      <c r="A385" s="96" t="str">
        <f t="shared" si="19"/>
        <v/>
      </c>
      <c r="B385" s="28" t="str">
        <f t="shared" si="20"/>
        <v/>
      </c>
      <c r="C385" s="29" t="str">
        <f t="shared" si="21"/>
        <v/>
      </c>
      <c r="D385" s="14"/>
      <c r="F385" s="173"/>
      <c r="G385" s="112"/>
      <c r="H385" s="36"/>
      <c r="I385" s="179"/>
      <c r="J385" s="77"/>
      <c r="K385" s="13"/>
      <c r="L385" s="98"/>
    </row>
    <row r="386" spans="1:12" x14ac:dyDescent="0.2">
      <c r="A386" s="96" t="str">
        <f t="shared" ref="A386:A449" si="22">IF(D386&lt;&gt;"",IF(D386&lt;0,"dépenses",IF(D386&gt;0,"recettes","--")),"")</f>
        <v/>
      </c>
      <c r="B386" s="28" t="str">
        <f t="shared" si="20"/>
        <v/>
      </c>
      <c r="C386" s="29" t="str">
        <f t="shared" si="21"/>
        <v/>
      </c>
      <c r="D386" s="14"/>
      <c r="F386" s="173"/>
      <c r="G386" s="112"/>
      <c r="H386" s="36"/>
      <c r="I386" s="179"/>
      <c r="J386" s="77"/>
      <c r="K386" s="13"/>
      <c r="L386" s="98"/>
    </row>
    <row r="387" spans="1:12" x14ac:dyDescent="0.2">
      <c r="A387" s="96" t="str">
        <f t="shared" si="22"/>
        <v/>
      </c>
      <c r="B387" s="28" t="str">
        <f t="shared" si="20"/>
        <v/>
      </c>
      <c r="C387" s="29" t="str">
        <f t="shared" si="21"/>
        <v/>
      </c>
      <c r="D387" s="14"/>
      <c r="F387" s="173"/>
      <c r="G387" s="112"/>
      <c r="H387" s="36"/>
      <c r="I387" s="179"/>
      <c r="J387" s="77"/>
      <c r="K387" s="13"/>
      <c r="L387" s="98"/>
    </row>
    <row r="388" spans="1:12" x14ac:dyDescent="0.2">
      <c r="A388" s="96" t="str">
        <f t="shared" si="22"/>
        <v/>
      </c>
      <c r="B388" s="28" t="str">
        <f t="shared" si="20"/>
        <v/>
      </c>
      <c r="C388" s="29" t="str">
        <f t="shared" si="21"/>
        <v/>
      </c>
      <c r="D388" s="14"/>
      <c r="F388" s="173"/>
      <c r="G388" s="112"/>
      <c r="H388" s="36"/>
      <c r="I388" s="179"/>
      <c r="J388" s="77"/>
      <c r="K388" s="13"/>
      <c r="L388" s="98"/>
    </row>
    <row r="389" spans="1:12" x14ac:dyDescent="0.2">
      <c r="A389" s="96" t="str">
        <f t="shared" si="22"/>
        <v/>
      </c>
      <c r="B389" s="28" t="str">
        <f t="shared" si="20"/>
        <v/>
      </c>
      <c r="C389" s="29" t="str">
        <f t="shared" si="21"/>
        <v/>
      </c>
      <c r="D389" s="14"/>
      <c r="F389" s="173"/>
      <c r="G389" s="112"/>
      <c r="H389" s="36"/>
      <c r="I389" s="179"/>
      <c r="J389" s="77"/>
      <c r="K389" s="13"/>
      <c r="L389" s="98"/>
    </row>
    <row r="390" spans="1:12" x14ac:dyDescent="0.2">
      <c r="A390" s="96" t="str">
        <f t="shared" si="22"/>
        <v/>
      </c>
      <c r="B390" s="28" t="str">
        <f t="shared" si="20"/>
        <v/>
      </c>
      <c r="C390" s="29" t="str">
        <f t="shared" si="21"/>
        <v/>
      </c>
      <c r="D390" s="14"/>
      <c r="F390" s="173"/>
      <c r="G390" s="112"/>
      <c r="H390" s="36"/>
      <c r="I390" s="179"/>
      <c r="J390" s="77"/>
      <c r="K390" s="13"/>
      <c r="L390" s="98"/>
    </row>
    <row r="391" spans="1:12" x14ac:dyDescent="0.2">
      <c r="A391" s="96" t="str">
        <f t="shared" si="22"/>
        <v/>
      </c>
      <c r="B391" s="28" t="str">
        <f t="shared" si="20"/>
        <v/>
      </c>
      <c r="C391" s="29" t="str">
        <f t="shared" si="21"/>
        <v/>
      </c>
      <c r="D391" s="14"/>
      <c r="F391" s="173"/>
      <c r="G391" s="112"/>
      <c r="H391" s="36"/>
      <c r="I391" s="179"/>
      <c r="J391" s="77"/>
      <c r="K391" s="13"/>
      <c r="L391" s="98"/>
    </row>
    <row r="392" spans="1:12" x14ac:dyDescent="0.2">
      <c r="A392" s="96" t="str">
        <f t="shared" si="22"/>
        <v/>
      </c>
      <c r="B392" s="28" t="str">
        <f t="shared" si="20"/>
        <v/>
      </c>
      <c r="C392" s="29" t="str">
        <f t="shared" si="21"/>
        <v/>
      </c>
      <c r="D392" s="14"/>
      <c r="F392" s="173"/>
      <c r="G392" s="112"/>
      <c r="H392" s="36"/>
      <c r="I392" s="179"/>
      <c r="J392" s="77"/>
      <c r="K392" s="13"/>
      <c r="L392" s="98"/>
    </row>
    <row r="393" spans="1:12" x14ac:dyDescent="0.2">
      <c r="A393" s="96" t="str">
        <f t="shared" si="22"/>
        <v/>
      </c>
      <c r="B393" s="28" t="str">
        <f t="shared" si="20"/>
        <v/>
      </c>
      <c r="C393" s="29" t="str">
        <f t="shared" si="21"/>
        <v/>
      </c>
      <c r="D393" s="14"/>
      <c r="F393" s="173"/>
      <c r="G393" s="112"/>
      <c r="H393" s="36"/>
      <c r="I393" s="179"/>
      <c r="J393" s="77"/>
      <c r="K393" s="13"/>
      <c r="L393" s="98"/>
    </row>
    <row r="394" spans="1:12" x14ac:dyDescent="0.2">
      <c r="A394" s="96" t="str">
        <f t="shared" si="22"/>
        <v/>
      </c>
      <c r="B394" s="28" t="str">
        <f t="shared" si="20"/>
        <v/>
      </c>
      <c r="C394" s="29" t="str">
        <f t="shared" si="21"/>
        <v/>
      </c>
      <c r="D394" s="14"/>
      <c r="F394" s="173"/>
      <c r="G394" s="112"/>
      <c r="H394" s="36"/>
      <c r="I394" s="179"/>
      <c r="J394" s="77"/>
      <c r="K394" s="13"/>
      <c r="L394" s="98"/>
    </row>
    <row r="395" spans="1:12" x14ac:dyDescent="0.2">
      <c r="A395" s="96" t="str">
        <f t="shared" si="22"/>
        <v/>
      </c>
      <c r="B395" s="28" t="str">
        <f t="shared" si="20"/>
        <v/>
      </c>
      <c r="C395" s="29" t="str">
        <f t="shared" si="21"/>
        <v/>
      </c>
      <c r="D395" s="14"/>
      <c r="F395" s="173"/>
      <c r="G395" s="112"/>
      <c r="H395" s="36"/>
      <c r="I395" s="179"/>
      <c r="J395" s="77"/>
      <c r="K395" s="13"/>
      <c r="L395" s="98"/>
    </row>
    <row r="396" spans="1:12" x14ac:dyDescent="0.2">
      <c r="A396" s="96" t="str">
        <f t="shared" si="22"/>
        <v/>
      </c>
      <c r="B396" s="28" t="str">
        <f t="shared" si="20"/>
        <v/>
      </c>
      <c r="C396" s="29" t="str">
        <f t="shared" si="21"/>
        <v/>
      </c>
      <c r="D396" s="14"/>
      <c r="F396" s="173"/>
      <c r="G396" s="112"/>
      <c r="H396" s="36"/>
      <c r="I396" s="179"/>
      <c r="J396" s="77"/>
      <c r="K396" s="13"/>
      <c r="L396" s="98"/>
    </row>
    <row r="397" spans="1:12" x14ac:dyDescent="0.2">
      <c r="A397" s="96" t="str">
        <f t="shared" si="22"/>
        <v/>
      </c>
      <c r="B397" s="28" t="str">
        <f t="shared" si="20"/>
        <v/>
      </c>
      <c r="C397" s="29" t="str">
        <f t="shared" si="21"/>
        <v/>
      </c>
      <c r="D397" s="14"/>
      <c r="F397" s="173"/>
      <c r="G397" s="112"/>
      <c r="H397" s="36"/>
      <c r="I397" s="179"/>
      <c r="J397" s="77"/>
      <c r="K397" s="13"/>
      <c r="L397" s="98"/>
    </row>
    <row r="398" spans="1:12" x14ac:dyDescent="0.2">
      <c r="A398" s="96" t="str">
        <f t="shared" si="22"/>
        <v/>
      </c>
      <c r="B398" s="28" t="str">
        <f t="shared" si="20"/>
        <v/>
      </c>
      <c r="C398" s="29" t="str">
        <f t="shared" si="21"/>
        <v/>
      </c>
      <c r="D398" s="14"/>
      <c r="F398" s="173"/>
      <c r="G398" s="112"/>
      <c r="H398" s="36"/>
      <c r="I398" s="179"/>
      <c r="J398" s="77"/>
      <c r="K398" s="13"/>
      <c r="L398" s="98"/>
    </row>
    <row r="399" spans="1:12" x14ac:dyDescent="0.2">
      <c r="A399" s="96" t="str">
        <f t="shared" si="22"/>
        <v/>
      </c>
      <c r="B399" s="28" t="str">
        <f t="shared" si="20"/>
        <v/>
      </c>
      <c r="C399" s="29" t="str">
        <f t="shared" si="21"/>
        <v/>
      </c>
      <c r="D399" s="14"/>
      <c r="F399" s="173"/>
      <c r="G399" s="112"/>
      <c r="H399" s="36"/>
      <c r="I399" s="179"/>
      <c r="J399" s="77"/>
      <c r="K399" s="13"/>
      <c r="L399" s="98"/>
    </row>
    <row r="400" spans="1:12" x14ac:dyDescent="0.2">
      <c r="A400" s="96" t="str">
        <f t="shared" si="22"/>
        <v/>
      </c>
      <c r="B400" s="28" t="str">
        <f t="shared" si="20"/>
        <v/>
      </c>
      <c r="C400" s="29" t="str">
        <f t="shared" si="21"/>
        <v/>
      </c>
      <c r="D400" s="14"/>
      <c r="F400" s="173"/>
      <c r="G400" s="112"/>
      <c r="H400" s="36"/>
      <c r="I400" s="179"/>
      <c r="J400" s="77"/>
      <c r="K400" s="13"/>
      <c r="L400" s="98"/>
    </row>
    <row r="401" spans="1:12" x14ac:dyDescent="0.2">
      <c r="A401" s="96" t="str">
        <f t="shared" si="22"/>
        <v/>
      </c>
      <c r="B401" s="28" t="str">
        <f t="shared" si="20"/>
        <v/>
      </c>
      <c r="C401" s="29" t="str">
        <f t="shared" si="21"/>
        <v/>
      </c>
      <c r="D401" s="14"/>
      <c r="F401" s="173"/>
      <c r="G401" s="112"/>
      <c r="H401" s="36"/>
      <c r="I401" s="179"/>
      <c r="J401" s="77"/>
      <c r="K401" s="13"/>
      <c r="L401" s="98"/>
    </row>
    <row r="402" spans="1:12" x14ac:dyDescent="0.2">
      <c r="A402" s="96" t="str">
        <f t="shared" si="22"/>
        <v/>
      </c>
      <c r="B402" s="28" t="str">
        <f t="shared" si="20"/>
        <v/>
      </c>
      <c r="C402" s="29" t="str">
        <f t="shared" si="21"/>
        <v/>
      </c>
      <c r="D402" s="14"/>
      <c r="F402" s="173"/>
      <c r="G402" s="112"/>
      <c r="H402" s="36"/>
      <c r="I402" s="179"/>
      <c r="J402" s="77"/>
      <c r="K402" s="13"/>
      <c r="L402" s="98"/>
    </row>
    <row r="403" spans="1:12" x14ac:dyDescent="0.2">
      <c r="A403" s="96" t="str">
        <f t="shared" si="22"/>
        <v/>
      </c>
      <c r="B403" s="28" t="str">
        <f t="shared" si="20"/>
        <v/>
      </c>
      <c r="C403" s="29" t="str">
        <f t="shared" si="21"/>
        <v/>
      </c>
      <c r="D403" s="14"/>
      <c r="F403" s="173"/>
      <c r="G403" s="112"/>
      <c r="H403" s="36"/>
      <c r="I403" s="179"/>
      <c r="J403" s="77"/>
      <c r="K403" s="13"/>
      <c r="L403" s="98"/>
    </row>
    <row r="404" spans="1:12" x14ac:dyDescent="0.2">
      <c r="A404" s="96" t="str">
        <f t="shared" si="22"/>
        <v/>
      </c>
      <c r="B404" s="28" t="str">
        <f t="shared" si="20"/>
        <v/>
      </c>
      <c r="C404" s="29" t="str">
        <f t="shared" si="21"/>
        <v/>
      </c>
      <c r="D404" s="14"/>
      <c r="F404" s="173"/>
      <c r="G404" s="112"/>
      <c r="H404" s="36"/>
      <c r="I404" s="179"/>
      <c r="J404" s="77"/>
      <c r="K404" s="13"/>
      <c r="L404" s="98"/>
    </row>
    <row r="405" spans="1:12" x14ac:dyDescent="0.2">
      <c r="A405" s="96" t="str">
        <f t="shared" si="22"/>
        <v/>
      </c>
      <c r="B405" s="28" t="str">
        <f t="shared" si="20"/>
        <v/>
      </c>
      <c r="C405" s="29" t="str">
        <f t="shared" si="21"/>
        <v/>
      </c>
      <c r="D405" s="14"/>
      <c r="F405" s="173"/>
      <c r="G405" s="112"/>
      <c r="H405" s="36"/>
      <c r="I405" s="179"/>
      <c r="J405" s="77"/>
      <c r="K405" s="13"/>
      <c r="L405" s="98"/>
    </row>
    <row r="406" spans="1:12" x14ac:dyDescent="0.2">
      <c r="A406" s="96" t="str">
        <f t="shared" si="22"/>
        <v/>
      </c>
      <c r="B406" s="28" t="str">
        <f t="shared" si="20"/>
        <v/>
      </c>
      <c r="C406" s="29" t="str">
        <f t="shared" si="21"/>
        <v/>
      </c>
      <c r="D406" s="14"/>
      <c r="F406" s="173"/>
      <c r="G406" s="112"/>
      <c r="H406" s="36"/>
      <c r="I406" s="179"/>
      <c r="J406" s="77"/>
      <c r="K406" s="13"/>
      <c r="L406" s="98"/>
    </row>
    <row r="407" spans="1:12" x14ac:dyDescent="0.2">
      <c r="A407" s="96" t="str">
        <f t="shared" si="22"/>
        <v/>
      </c>
      <c r="B407" s="28" t="str">
        <f t="shared" si="20"/>
        <v/>
      </c>
      <c r="C407" s="29" t="str">
        <f t="shared" si="21"/>
        <v/>
      </c>
      <c r="D407" s="14"/>
      <c r="F407" s="173"/>
      <c r="G407" s="112"/>
      <c r="H407" s="36"/>
      <c r="I407" s="179"/>
      <c r="J407" s="77"/>
      <c r="K407" s="13"/>
      <c r="L407" s="98"/>
    </row>
    <row r="408" spans="1:12" x14ac:dyDescent="0.2">
      <c r="A408" s="96" t="str">
        <f t="shared" si="22"/>
        <v/>
      </c>
      <c r="B408" s="28" t="str">
        <f t="shared" si="20"/>
        <v/>
      </c>
      <c r="C408" s="29" t="str">
        <f t="shared" si="21"/>
        <v/>
      </c>
      <c r="D408" s="14"/>
      <c r="F408" s="173"/>
      <c r="G408" s="112"/>
      <c r="H408" s="36"/>
      <c r="I408" s="179"/>
      <c r="J408" s="77"/>
      <c r="K408" s="13"/>
      <c r="L408" s="98"/>
    </row>
    <row r="409" spans="1:12" x14ac:dyDescent="0.2">
      <c r="A409" s="96" t="str">
        <f t="shared" si="22"/>
        <v/>
      </c>
      <c r="B409" s="28" t="str">
        <f t="shared" si="20"/>
        <v/>
      </c>
      <c r="C409" s="29" t="str">
        <f t="shared" si="21"/>
        <v/>
      </c>
      <c r="D409" s="14"/>
      <c r="F409" s="173"/>
      <c r="G409" s="112"/>
      <c r="H409" s="36"/>
      <c r="I409" s="179"/>
      <c r="J409" s="77"/>
      <c r="K409" s="13"/>
      <c r="L409" s="98"/>
    </row>
    <row r="410" spans="1:12" x14ac:dyDescent="0.2">
      <c r="A410" s="96" t="str">
        <f t="shared" si="22"/>
        <v/>
      </c>
      <c r="B410" s="28" t="str">
        <f t="shared" si="20"/>
        <v/>
      </c>
      <c r="C410" s="29" t="str">
        <f t="shared" si="21"/>
        <v/>
      </c>
      <c r="D410" s="14"/>
      <c r="F410" s="173"/>
      <c r="G410" s="112"/>
      <c r="H410" s="36"/>
      <c r="I410" s="179"/>
      <c r="J410" s="77"/>
      <c r="K410" s="13"/>
      <c r="L410" s="98"/>
    </row>
    <row r="411" spans="1:12" x14ac:dyDescent="0.2">
      <c r="A411" s="96" t="str">
        <f t="shared" si="22"/>
        <v/>
      </c>
      <c r="B411" s="28" t="str">
        <f t="shared" si="20"/>
        <v/>
      </c>
      <c r="C411" s="29" t="str">
        <f t="shared" si="21"/>
        <v/>
      </c>
      <c r="D411" s="14"/>
      <c r="F411" s="173"/>
      <c r="G411" s="112"/>
      <c r="H411" s="36"/>
      <c r="I411" s="179"/>
      <c r="J411" s="77"/>
      <c r="K411" s="13"/>
      <c r="L411" s="98"/>
    </row>
    <row r="412" spans="1:12" x14ac:dyDescent="0.2">
      <c r="A412" s="96" t="str">
        <f t="shared" si="22"/>
        <v/>
      </c>
      <c r="B412" s="28" t="str">
        <f t="shared" si="20"/>
        <v/>
      </c>
      <c r="C412" s="29" t="str">
        <f t="shared" si="21"/>
        <v/>
      </c>
      <c r="D412" s="14"/>
      <c r="F412" s="173"/>
      <c r="G412" s="112"/>
      <c r="H412" s="36"/>
      <c r="I412" s="179"/>
      <c r="J412" s="77"/>
      <c r="K412" s="13"/>
      <c r="L412" s="98"/>
    </row>
    <row r="413" spans="1:12" x14ac:dyDescent="0.2">
      <c r="A413" s="96" t="str">
        <f t="shared" si="22"/>
        <v/>
      </c>
      <c r="B413" s="28" t="str">
        <f t="shared" si="20"/>
        <v/>
      </c>
      <c r="C413" s="29" t="str">
        <f t="shared" si="21"/>
        <v/>
      </c>
      <c r="D413" s="14"/>
      <c r="F413" s="173"/>
      <c r="G413" s="112"/>
      <c r="H413" s="36"/>
      <c r="I413" s="179"/>
      <c r="J413" s="77"/>
      <c r="K413" s="13"/>
      <c r="L413" s="98"/>
    </row>
    <row r="414" spans="1:12" x14ac:dyDescent="0.2">
      <c r="A414" s="96" t="str">
        <f t="shared" si="22"/>
        <v/>
      </c>
      <c r="B414" s="28" t="str">
        <f t="shared" si="20"/>
        <v/>
      </c>
      <c r="C414" s="29" t="str">
        <f t="shared" si="21"/>
        <v/>
      </c>
      <c r="D414" s="14"/>
      <c r="F414" s="173"/>
      <c r="G414" s="112"/>
      <c r="H414" s="36"/>
      <c r="I414" s="179"/>
      <c r="J414" s="77"/>
      <c r="K414" s="13"/>
      <c r="L414" s="98"/>
    </row>
    <row r="415" spans="1:12" x14ac:dyDescent="0.2">
      <c r="A415" s="96" t="str">
        <f t="shared" si="22"/>
        <v/>
      </c>
      <c r="B415" s="28" t="str">
        <f t="shared" si="20"/>
        <v/>
      </c>
      <c r="C415" s="29" t="str">
        <f t="shared" si="21"/>
        <v/>
      </c>
      <c r="D415" s="14"/>
      <c r="F415" s="173"/>
      <c r="G415" s="112"/>
      <c r="H415" s="36"/>
      <c r="I415" s="179"/>
      <c r="J415" s="77"/>
      <c r="K415" s="13"/>
      <c r="L415" s="98"/>
    </row>
    <row r="416" spans="1:12" x14ac:dyDescent="0.2">
      <c r="A416" s="96" t="str">
        <f t="shared" si="22"/>
        <v/>
      </c>
      <c r="B416" s="28" t="str">
        <f t="shared" si="20"/>
        <v/>
      </c>
      <c r="C416" s="29" t="str">
        <f t="shared" si="21"/>
        <v/>
      </c>
      <c r="D416" s="14"/>
      <c r="F416" s="173"/>
      <c r="G416" s="112"/>
      <c r="H416" s="36"/>
      <c r="I416" s="179"/>
      <c r="J416" s="77"/>
      <c r="K416" s="13"/>
      <c r="L416" s="98"/>
    </row>
    <row r="417" spans="1:12" x14ac:dyDescent="0.2">
      <c r="A417" s="96" t="str">
        <f t="shared" si="22"/>
        <v/>
      </c>
      <c r="B417" s="28" t="str">
        <f t="shared" si="20"/>
        <v/>
      </c>
      <c r="C417" s="29" t="str">
        <f t="shared" si="21"/>
        <v/>
      </c>
      <c r="D417" s="14"/>
      <c r="F417" s="173"/>
      <c r="G417" s="112"/>
      <c r="H417" s="36"/>
      <c r="I417" s="179"/>
      <c r="J417" s="77"/>
      <c r="K417" s="13"/>
      <c r="L417" s="98"/>
    </row>
    <row r="418" spans="1:12" x14ac:dyDescent="0.2">
      <c r="A418" s="96" t="str">
        <f t="shared" si="22"/>
        <v/>
      </c>
      <c r="B418" s="28" t="str">
        <f t="shared" ref="B418:B481" si="23">IF(L418="Banque",IF(G418&lt;&gt;"","Comptabilisé","Non Comptabilisé"),"")</f>
        <v/>
      </c>
      <c r="C418" s="29" t="str">
        <f t="shared" si="21"/>
        <v/>
      </c>
      <c r="D418" s="14"/>
      <c r="F418" s="173"/>
      <c r="G418" s="112"/>
      <c r="H418" s="36"/>
      <c r="I418" s="179"/>
      <c r="J418" s="77"/>
      <c r="K418" s="13"/>
      <c r="L418" s="98"/>
    </row>
    <row r="419" spans="1:12" x14ac:dyDescent="0.2">
      <c r="A419" s="96" t="str">
        <f t="shared" si="22"/>
        <v/>
      </c>
      <c r="B419" s="28" t="str">
        <f t="shared" si="23"/>
        <v/>
      </c>
      <c r="C419" s="29" t="str">
        <f t="shared" si="21"/>
        <v/>
      </c>
      <c r="D419" s="14"/>
      <c r="F419" s="173"/>
      <c r="G419" s="112"/>
      <c r="H419" s="36"/>
      <c r="I419" s="179"/>
      <c r="J419" s="77"/>
      <c r="K419" s="13"/>
      <c r="L419" s="98"/>
    </row>
    <row r="420" spans="1:12" x14ac:dyDescent="0.2">
      <c r="A420" s="96" t="str">
        <f t="shared" si="22"/>
        <v/>
      </c>
      <c r="B420" s="28" t="str">
        <f t="shared" si="23"/>
        <v/>
      </c>
      <c r="C420" s="29" t="str">
        <f t="shared" si="21"/>
        <v/>
      </c>
      <c r="D420" s="14"/>
      <c r="F420" s="173"/>
      <c r="G420" s="112"/>
      <c r="H420" s="36"/>
      <c r="I420" s="179"/>
      <c r="J420" s="77"/>
      <c r="K420" s="13"/>
      <c r="L420" s="98"/>
    </row>
    <row r="421" spans="1:12" x14ac:dyDescent="0.2">
      <c r="A421" s="96" t="str">
        <f t="shared" si="22"/>
        <v/>
      </c>
      <c r="B421" s="28" t="str">
        <f t="shared" si="23"/>
        <v/>
      </c>
      <c r="C421" s="29" t="str">
        <f t="shared" si="21"/>
        <v/>
      </c>
      <c r="D421" s="14"/>
      <c r="F421" s="173"/>
      <c r="G421" s="112"/>
      <c r="H421" s="36"/>
      <c r="I421" s="179"/>
      <c r="J421" s="77"/>
      <c r="K421" s="13"/>
      <c r="L421" s="98"/>
    </row>
    <row r="422" spans="1:12" x14ac:dyDescent="0.2">
      <c r="A422" s="96" t="str">
        <f t="shared" si="22"/>
        <v/>
      </c>
      <c r="B422" s="28" t="str">
        <f t="shared" si="23"/>
        <v/>
      </c>
      <c r="C422" s="29" t="str">
        <f t="shared" si="21"/>
        <v/>
      </c>
      <c r="D422" s="14"/>
      <c r="F422" s="173"/>
      <c r="G422" s="112"/>
      <c r="H422" s="36"/>
      <c r="I422" s="179"/>
      <c r="J422" s="77"/>
      <c r="K422" s="13"/>
      <c r="L422" s="98"/>
    </row>
    <row r="423" spans="1:12" x14ac:dyDescent="0.2">
      <c r="A423" s="96" t="str">
        <f t="shared" si="22"/>
        <v/>
      </c>
      <c r="B423" s="28" t="str">
        <f t="shared" si="23"/>
        <v/>
      </c>
      <c r="C423" s="29" t="str">
        <f t="shared" si="21"/>
        <v/>
      </c>
      <c r="D423" s="14"/>
      <c r="F423" s="173"/>
      <c r="G423" s="112"/>
      <c r="H423" s="36"/>
      <c r="I423" s="179"/>
      <c r="J423" s="77"/>
      <c r="K423" s="13"/>
      <c r="L423" s="98"/>
    </row>
    <row r="424" spans="1:12" x14ac:dyDescent="0.2">
      <c r="A424" s="96" t="str">
        <f t="shared" si="22"/>
        <v/>
      </c>
      <c r="B424" s="28" t="str">
        <f t="shared" si="23"/>
        <v/>
      </c>
      <c r="C424" s="29" t="str">
        <f t="shared" si="21"/>
        <v/>
      </c>
      <c r="D424" s="14"/>
      <c r="F424" s="173"/>
      <c r="G424" s="112"/>
      <c r="H424" s="36"/>
      <c r="I424" s="179"/>
      <c r="J424" s="77"/>
      <c r="K424" s="13"/>
      <c r="L424" s="98"/>
    </row>
    <row r="425" spans="1:12" x14ac:dyDescent="0.2">
      <c r="A425" s="96" t="str">
        <f t="shared" si="22"/>
        <v/>
      </c>
      <c r="B425" s="28" t="str">
        <f t="shared" si="23"/>
        <v/>
      </c>
      <c r="C425" s="29" t="str">
        <f t="shared" si="21"/>
        <v/>
      </c>
      <c r="D425" s="14"/>
      <c r="F425" s="173"/>
      <c r="G425" s="112"/>
      <c r="H425" s="36"/>
      <c r="I425" s="179"/>
      <c r="J425" s="77"/>
      <c r="K425" s="13"/>
      <c r="L425" s="98"/>
    </row>
    <row r="426" spans="1:12" x14ac:dyDescent="0.2">
      <c r="A426" s="96" t="str">
        <f t="shared" si="22"/>
        <v/>
      </c>
      <c r="B426" s="28" t="str">
        <f t="shared" si="23"/>
        <v/>
      </c>
      <c r="C426" s="29" t="str">
        <f t="shared" si="21"/>
        <v/>
      </c>
      <c r="D426" s="14"/>
      <c r="F426" s="173"/>
      <c r="G426" s="112"/>
      <c r="H426" s="36"/>
      <c r="I426" s="179"/>
      <c r="J426" s="77"/>
      <c r="K426" s="13"/>
      <c r="L426" s="98"/>
    </row>
    <row r="427" spans="1:12" x14ac:dyDescent="0.2">
      <c r="A427" s="96" t="str">
        <f t="shared" si="22"/>
        <v/>
      </c>
      <c r="B427" s="28" t="str">
        <f t="shared" si="23"/>
        <v/>
      </c>
      <c r="C427" s="29" t="str">
        <f t="shared" si="21"/>
        <v/>
      </c>
      <c r="D427" s="14"/>
      <c r="F427" s="173"/>
      <c r="G427" s="112"/>
      <c r="H427" s="36"/>
      <c r="I427" s="179"/>
      <c r="J427" s="77"/>
      <c r="K427" s="13"/>
      <c r="L427" s="98"/>
    </row>
    <row r="428" spans="1:12" x14ac:dyDescent="0.2">
      <c r="A428" s="96" t="str">
        <f t="shared" si="22"/>
        <v/>
      </c>
      <c r="B428" s="28" t="str">
        <f t="shared" si="23"/>
        <v/>
      </c>
      <c r="C428" s="29" t="str">
        <f t="shared" si="21"/>
        <v/>
      </c>
      <c r="D428" s="14"/>
      <c r="F428" s="173"/>
      <c r="G428" s="112"/>
      <c r="H428" s="36"/>
      <c r="I428" s="179"/>
      <c r="J428" s="77"/>
      <c r="K428" s="13"/>
      <c r="L428" s="98"/>
    </row>
    <row r="429" spans="1:12" x14ac:dyDescent="0.2">
      <c r="A429" s="96" t="str">
        <f t="shared" si="22"/>
        <v/>
      </c>
      <c r="B429" s="28" t="str">
        <f t="shared" si="23"/>
        <v/>
      </c>
      <c r="C429" s="29" t="str">
        <f t="shared" si="21"/>
        <v/>
      </c>
      <c r="D429" s="14"/>
      <c r="F429" s="173"/>
      <c r="G429" s="112"/>
      <c r="H429" s="36"/>
      <c r="I429" s="179"/>
      <c r="J429" s="77"/>
      <c r="K429" s="13"/>
      <c r="L429" s="98"/>
    </row>
    <row r="430" spans="1:12" x14ac:dyDescent="0.2">
      <c r="A430" s="96" t="str">
        <f t="shared" si="22"/>
        <v/>
      </c>
      <c r="B430" s="28" t="str">
        <f t="shared" si="23"/>
        <v/>
      </c>
      <c r="C430" s="29" t="str">
        <f t="shared" si="21"/>
        <v/>
      </c>
      <c r="D430" s="14"/>
      <c r="F430" s="173"/>
      <c r="G430" s="112"/>
      <c r="H430" s="36"/>
      <c r="I430" s="179"/>
      <c r="J430" s="77"/>
      <c r="K430" s="13"/>
      <c r="L430" s="98"/>
    </row>
    <row r="431" spans="1:12" x14ac:dyDescent="0.2">
      <c r="A431" s="96" t="str">
        <f t="shared" si="22"/>
        <v/>
      </c>
      <c r="B431" s="28" t="str">
        <f t="shared" si="23"/>
        <v/>
      </c>
      <c r="C431" s="29" t="str">
        <f t="shared" si="21"/>
        <v/>
      </c>
      <c r="D431" s="14"/>
      <c r="F431" s="173"/>
      <c r="G431" s="112"/>
      <c r="H431" s="36"/>
      <c r="I431" s="179"/>
      <c r="J431" s="77"/>
      <c r="K431" s="13"/>
      <c r="L431" s="98"/>
    </row>
    <row r="432" spans="1:12" x14ac:dyDescent="0.2">
      <c r="A432" s="96" t="str">
        <f t="shared" si="22"/>
        <v/>
      </c>
      <c r="B432" s="28" t="str">
        <f t="shared" si="23"/>
        <v/>
      </c>
      <c r="C432" s="29" t="str">
        <f t="shared" si="21"/>
        <v/>
      </c>
      <c r="D432" s="14"/>
      <c r="F432" s="173"/>
      <c r="G432" s="112"/>
      <c r="H432" s="36"/>
      <c r="I432" s="179"/>
      <c r="J432" s="77"/>
      <c r="K432" s="13"/>
      <c r="L432" s="98"/>
    </row>
    <row r="433" spans="1:12" x14ac:dyDescent="0.2">
      <c r="A433" s="96" t="str">
        <f t="shared" si="22"/>
        <v/>
      </c>
      <c r="B433" s="28" t="str">
        <f t="shared" si="23"/>
        <v/>
      </c>
      <c r="C433" s="29" t="str">
        <f t="shared" si="21"/>
        <v/>
      </c>
      <c r="D433" s="14"/>
      <c r="F433" s="173"/>
      <c r="G433" s="112"/>
      <c r="H433" s="36"/>
      <c r="I433" s="179"/>
      <c r="J433" s="77"/>
      <c r="K433" s="13"/>
      <c r="L433" s="98"/>
    </row>
    <row r="434" spans="1:12" x14ac:dyDescent="0.2">
      <c r="A434" s="96" t="str">
        <f t="shared" si="22"/>
        <v/>
      </c>
      <c r="B434" s="28" t="str">
        <f t="shared" si="23"/>
        <v/>
      </c>
      <c r="C434" s="29" t="str">
        <f t="shared" si="21"/>
        <v/>
      </c>
      <c r="D434" s="14"/>
      <c r="F434" s="173"/>
      <c r="G434" s="112"/>
      <c r="H434" s="36"/>
      <c r="I434" s="179"/>
      <c r="J434" s="77"/>
      <c r="K434" s="13"/>
      <c r="L434" s="98"/>
    </row>
    <row r="435" spans="1:12" x14ac:dyDescent="0.2">
      <c r="A435" s="96" t="str">
        <f t="shared" si="22"/>
        <v/>
      </c>
      <c r="B435" s="28" t="str">
        <f t="shared" si="23"/>
        <v/>
      </c>
      <c r="C435" s="29" t="str">
        <f t="shared" si="21"/>
        <v/>
      </c>
      <c r="D435" s="14"/>
      <c r="F435" s="173"/>
      <c r="G435" s="112"/>
      <c r="H435" s="36"/>
      <c r="I435" s="179"/>
      <c r="J435" s="77"/>
      <c r="K435" s="13"/>
      <c r="L435" s="98"/>
    </row>
    <row r="436" spans="1:12" x14ac:dyDescent="0.2">
      <c r="A436" s="96" t="str">
        <f t="shared" si="22"/>
        <v/>
      </c>
      <c r="B436" s="28" t="str">
        <f t="shared" si="23"/>
        <v/>
      </c>
      <c r="C436" s="29" t="str">
        <f t="shared" si="21"/>
        <v/>
      </c>
      <c r="D436" s="14"/>
      <c r="F436" s="173"/>
      <c r="G436" s="112"/>
      <c r="H436" s="36"/>
      <c r="I436" s="179"/>
      <c r="J436" s="77"/>
      <c r="K436" s="13"/>
      <c r="L436" s="98"/>
    </row>
    <row r="437" spans="1:12" x14ac:dyDescent="0.2">
      <c r="A437" s="96" t="str">
        <f t="shared" si="22"/>
        <v/>
      </c>
      <c r="B437" s="28" t="str">
        <f t="shared" si="23"/>
        <v/>
      </c>
      <c r="C437" s="29" t="str">
        <f t="shared" si="21"/>
        <v/>
      </c>
      <c r="D437" s="14"/>
      <c r="F437" s="173"/>
      <c r="G437" s="112"/>
      <c r="H437" s="36"/>
      <c r="I437" s="179"/>
      <c r="J437" s="77"/>
      <c r="K437" s="13"/>
      <c r="L437" s="98"/>
    </row>
    <row r="438" spans="1:12" x14ac:dyDescent="0.2">
      <c r="A438" s="96" t="str">
        <f t="shared" si="22"/>
        <v/>
      </c>
      <c r="B438" s="28" t="str">
        <f t="shared" si="23"/>
        <v/>
      </c>
      <c r="C438" s="29" t="str">
        <f t="shared" si="21"/>
        <v/>
      </c>
      <c r="D438" s="14"/>
      <c r="F438" s="173"/>
      <c r="G438" s="112"/>
      <c r="H438" s="36"/>
      <c r="I438" s="179"/>
      <c r="J438" s="77"/>
      <c r="K438" s="13"/>
      <c r="L438" s="98"/>
    </row>
    <row r="439" spans="1:12" x14ac:dyDescent="0.2">
      <c r="A439" s="96" t="str">
        <f t="shared" si="22"/>
        <v/>
      </c>
      <c r="B439" s="28" t="str">
        <f t="shared" si="23"/>
        <v/>
      </c>
      <c r="C439" s="29" t="str">
        <f t="shared" si="21"/>
        <v/>
      </c>
      <c r="D439" s="14"/>
      <c r="F439" s="173"/>
      <c r="G439" s="112"/>
      <c r="H439" s="36"/>
      <c r="I439" s="179"/>
      <c r="J439" s="77"/>
      <c r="K439" s="13"/>
      <c r="L439" s="98"/>
    </row>
    <row r="440" spans="1:12" x14ac:dyDescent="0.2">
      <c r="A440" s="96" t="str">
        <f t="shared" si="22"/>
        <v/>
      </c>
      <c r="B440" s="28" t="str">
        <f t="shared" si="23"/>
        <v/>
      </c>
      <c r="C440" s="29" t="str">
        <f t="shared" si="21"/>
        <v/>
      </c>
      <c r="D440" s="14"/>
      <c r="F440" s="173"/>
      <c r="G440" s="112"/>
      <c r="H440" s="36"/>
      <c r="I440" s="179"/>
      <c r="J440" s="77"/>
      <c r="K440" s="13"/>
      <c r="L440" s="98"/>
    </row>
    <row r="441" spans="1:12" x14ac:dyDescent="0.2">
      <c r="A441" s="96" t="str">
        <f t="shared" si="22"/>
        <v/>
      </c>
      <c r="B441" s="28" t="str">
        <f t="shared" si="23"/>
        <v/>
      </c>
      <c r="C441" s="29" t="str">
        <f t="shared" si="21"/>
        <v/>
      </c>
      <c r="D441" s="14"/>
      <c r="F441" s="173"/>
      <c r="G441" s="112"/>
      <c r="H441" s="36"/>
      <c r="I441" s="179"/>
      <c r="J441" s="77"/>
      <c r="K441" s="13"/>
      <c r="L441" s="98"/>
    </row>
    <row r="442" spans="1:12" x14ac:dyDescent="0.2">
      <c r="A442" s="96" t="str">
        <f t="shared" si="22"/>
        <v/>
      </c>
      <c r="B442" s="28" t="str">
        <f t="shared" si="23"/>
        <v/>
      </c>
      <c r="C442" s="29" t="str">
        <f t="shared" si="21"/>
        <v/>
      </c>
      <c r="D442" s="14"/>
      <c r="F442" s="173"/>
      <c r="G442" s="112"/>
      <c r="H442" s="36"/>
      <c r="I442" s="179"/>
      <c r="J442" s="77"/>
      <c r="K442" s="13"/>
      <c r="L442" s="98"/>
    </row>
    <row r="443" spans="1:12" x14ac:dyDescent="0.2">
      <c r="A443" s="96" t="str">
        <f t="shared" si="22"/>
        <v/>
      </c>
      <c r="B443" s="28" t="str">
        <f t="shared" si="23"/>
        <v/>
      </c>
      <c r="C443" s="29" t="str">
        <f t="shared" si="21"/>
        <v/>
      </c>
      <c r="D443" s="14"/>
      <c r="F443" s="173"/>
      <c r="G443" s="112"/>
      <c r="H443" s="36"/>
      <c r="I443" s="179"/>
      <c r="J443" s="77"/>
      <c r="K443" s="13"/>
      <c r="L443" s="98"/>
    </row>
    <row r="444" spans="1:12" x14ac:dyDescent="0.2">
      <c r="A444" s="96" t="str">
        <f t="shared" si="22"/>
        <v/>
      </c>
      <c r="B444" s="28" t="str">
        <f t="shared" si="23"/>
        <v/>
      </c>
      <c r="C444" s="29" t="str">
        <f t="shared" si="21"/>
        <v/>
      </c>
      <c r="D444" s="14"/>
      <c r="F444" s="173"/>
      <c r="G444" s="112"/>
      <c r="H444" s="36"/>
      <c r="I444" s="179"/>
      <c r="J444" s="77"/>
      <c r="K444" s="13"/>
      <c r="L444" s="98"/>
    </row>
    <row r="445" spans="1:12" x14ac:dyDescent="0.2">
      <c r="A445" s="96" t="str">
        <f t="shared" si="22"/>
        <v/>
      </c>
      <c r="B445" s="28" t="str">
        <f t="shared" si="23"/>
        <v/>
      </c>
      <c r="C445" s="29" t="str">
        <f t="shared" si="21"/>
        <v/>
      </c>
      <c r="D445" s="14"/>
      <c r="F445" s="173"/>
      <c r="G445" s="112"/>
      <c r="H445" s="36"/>
      <c r="I445" s="179"/>
      <c r="J445" s="77"/>
      <c r="K445" s="13"/>
      <c r="L445" s="98"/>
    </row>
    <row r="446" spans="1:12" x14ac:dyDescent="0.2">
      <c r="A446" s="96" t="str">
        <f t="shared" si="22"/>
        <v/>
      </c>
      <c r="B446" s="28" t="str">
        <f t="shared" si="23"/>
        <v/>
      </c>
      <c r="C446" s="29" t="str">
        <f t="shared" si="21"/>
        <v/>
      </c>
      <c r="D446" s="14"/>
      <c r="F446" s="173"/>
      <c r="G446" s="112"/>
      <c r="H446" s="36"/>
      <c r="I446" s="179"/>
      <c r="J446" s="77"/>
      <c r="K446" s="13"/>
      <c r="L446" s="98"/>
    </row>
    <row r="447" spans="1:12" x14ac:dyDescent="0.2">
      <c r="A447" s="96" t="str">
        <f t="shared" si="22"/>
        <v/>
      </c>
      <c r="B447" s="28" t="str">
        <f t="shared" si="23"/>
        <v/>
      </c>
      <c r="C447" s="29" t="str">
        <f t="shared" ref="C447:C510" si="24">IF(E447&lt;&gt;"",MONTH(E447),"")</f>
        <v/>
      </c>
      <c r="D447" s="14"/>
      <c r="F447" s="173"/>
      <c r="G447" s="112"/>
      <c r="H447" s="36"/>
      <c r="I447" s="179"/>
      <c r="J447" s="77"/>
      <c r="K447" s="13"/>
      <c r="L447" s="98"/>
    </row>
    <row r="448" spans="1:12" x14ac:dyDescent="0.2">
      <c r="A448" s="96" t="str">
        <f t="shared" si="22"/>
        <v/>
      </c>
      <c r="B448" s="28" t="str">
        <f t="shared" si="23"/>
        <v/>
      </c>
      <c r="C448" s="29" t="str">
        <f t="shared" si="24"/>
        <v/>
      </c>
      <c r="D448" s="14"/>
      <c r="F448" s="173"/>
      <c r="G448" s="112"/>
      <c r="H448" s="36"/>
      <c r="I448" s="179"/>
      <c r="J448" s="77"/>
      <c r="K448" s="13"/>
      <c r="L448" s="98"/>
    </row>
    <row r="449" spans="1:12" x14ac:dyDescent="0.2">
      <c r="A449" s="96" t="str">
        <f t="shared" si="22"/>
        <v/>
      </c>
      <c r="B449" s="28" t="str">
        <f t="shared" si="23"/>
        <v/>
      </c>
      <c r="C449" s="29" t="str">
        <f t="shared" si="24"/>
        <v/>
      </c>
      <c r="D449" s="14"/>
      <c r="F449" s="173"/>
      <c r="G449" s="112"/>
      <c r="H449" s="36"/>
      <c r="I449" s="179"/>
      <c r="J449" s="77"/>
      <c r="K449" s="13"/>
      <c r="L449" s="98"/>
    </row>
    <row r="450" spans="1:12" x14ac:dyDescent="0.2">
      <c r="A450" s="96" t="str">
        <f t="shared" ref="A450:A513" si="25">IF(D450&lt;&gt;"",IF(D450&lt;0,"dépenses",IF(D450&gt;0,"recettes","--")),"")</f>
        <v/>
      </c>
      <c r="B450" s="28" t="str">
        <f t="shared" si="23"/>
        <v/>
      </c>
      <c r="C450" s="29" t="str">
        <f t="shared" si="24"/>
        <v/>
      </c>
      <c r="D450" s="14"/>
      <c r="F450" s="173"/>
      <c r="G450" s="112"/>
      <c r="H450" s="36"/>
      <c r="I450" s="179"/>
      <c r="J450" s="77"/>
      <c r="K450" s="13"/>
      <c r="L450" s="98"/>
    </row>
    <row r="451" spans="1:12" x14ac:dyDescent="0.2">
      <c r="A451" s="96" t="str">
        <f t="shared" si="25"/>
        <v/>
      </c>
      <c r="B451" s="28" t="str">
        <f t="shared" si="23"/>
        <v/>
      </c>
      <c r="C451" s="29" t="str">
        <f t="shared" si="24"/>
        <v/>
      </c>
      <c r="D451" s="14"/>
      <c r="F451" s="173"/>
      <c r="G451" s="112"/>
      <c r="H451" s="36"/>
      <c r="I451" s="179"/>
      <c r="J451" s="77"/>
      <c r="K451" s="13"/>
      <c r="L451" s="98"/>
    </row>
    <row r="452" spans="1:12" x14ac:dyDescent="0.2">
      <c r="A452" s="96" t="str">
        <f t="shared" si="25"/>
        <v/>
      </c>
      <c r="B452" s="28" t="str">
        <f t="shared" si="23"/>
        <v/>
      </c>
      <c r="C452" s="29" t="str">
        <f t="shared" si="24"/>
        <v/>
      </c>
      <c r="D452" s="14"/>
      <c r="F452" s="173"/>
      <c r="G452" s="112"/>
      <c r="H452" s="36"/>
      <c r="I452" s="179"/>
      <c r="J452" s="77"/>
      <c r="K452" s="13"/>
      <c r="L452" s="98"/>
    </row>
    <row r="453" spans="1:12" x14ac:dyDescent="0.2">
      <c r="A453" s="96" t="str">
        <f t="shared" si="25"/>
        <v/>
      </c>
      <c r="B453" s="28" t="str">
        <f t="shared" si="23"/>
        <v/>
      </c>
      <c r="C453" s="29" t="str">
        <f t="shared" si="24"/>
        <v/>
      </c>
      <c r="D453" s="14"/>
      <c r="F453" s="173"/>
      <c r="G453" s="112"/>
      <c r="H453" s="36"/>
      <c r="I453" s="179"/>
      <c r="J453" s="77"/>
      <c r="K453" s="13"/>
      <c r="L453" s="98"/>
    </row>
    <row r="454" spans="1:12" x14ac:dyDescent="0.2">
      <c r="A454" s="96" t="str">
        <f t="shared" si="25"/>
        <v/>
      </c>
      <c r="B454" s="28" t="str">
        <f t="shared" si="23"/>
        <v/>
      </c>
      <c r="C454" s="29" t="str">
        <f t="shared" si="24"/>
        <v/>
      </c>
      <c r="D454" s="14"/>
      <c r="F454" s="173"/>
      <c r="G454" s="112"/>
      <c r="H454" s="36"/>
      <c r="I454" s="179"/>
      <c r="J454" s="77"/>
      <c r="K454" s="13"/>
      <c r="L454" s="98"/>
    </row>
    <row r="455" spans="1:12" x14ac:dyDescent="0.2">
      <c r="A455" s="96" t="str">
        <f t="shared" si="25"/>
        <v/>
      </c>
      <c r="B455" s="28" t="str">
        <f t="shared" si="23"/>
        <v/>
      </c>
      <c r="C455" s="29" t="str">
        <f t="shared" si="24"/>
        <v/>
      </c>
      <c r="D455" s="14"/>
      <c r="F455" s="173"/>
      <c r="G455" s="112"/>
      <c r="H455" s="36"/>
      <c r="I455" s="179"/>
      <c r="J455" s="77"/>
      <c r="K455" s="13"/>
      <c r="L455" s="98"/>
    </row>
    <row r="456" spans="1:12" x14ac:dyDescent="0.2">
      <c r="A456" s="96" t="str">
        <f t="shared" si="25"/>
        <v/>
      </c>
      <c r="B456" s="28" t="str">
        <f t="shared" si="23"/>
        <v/>
      </c>
      <c r="C456" s="29" t="str">
        <f t="shared" si="24"/>
        <v/>
      </c>
      <c r="D456" s="14"/>
      <c r="F456" s="173"/>
      <c r="G456" s="112"/>
      <c r="H456" s="36"/>
      <c r="I456" s="179"/>
      <c r="J456" s="77"/>
      <c r="K456" s="13"/>
      <c r="L456" s="98"/>
    </row>
    <row r="457" spans="1:12" x14ac:dyDescent="0.2">
      <c r="A457" s="96" t="str">
        <f t="shared" si="25"/>
        <v/>
      </c>
      <c r="B457" s="28" t="str">
        <f t="shared" si="23"/>
        <v/>
      </c>
      <c r="C457" s="29" t="str">
        <f t="shared" si="24"/>
        <v/>
      </c>
      <c r="D457" s="14"/>
      <c r="F457" s="173"/>
      <c r="G457" s="112"/>
      <c r="H457" s="36"/>
      <c r="I457" s="179"/>
      <c r="J457" s="77"/>
      <c r="K457" s="13"/>
      <c r="L457" s="98"/>
    </row>
    <row r="458" spans="1:12" x14ac:dyDescent="0.2">
      <c r="A458" s="96" t="str">
        <f t="shared" si="25"/>
        <v/>
      </c>
      <c r="B458" s="28" t="str">
        <f t="shared" si="23"/>
        <v/>
      </c>
      <c r="C458" s="29" t="str">
        <f t="shared" si="24"/>
        <v/>
      </c>
      <c r="D458" s="14"/>
      <c r="F458" s="173"/>
      <c r="G458" s="112"/>
      <c r="H458" s="36"/>
      <c r="I458" s="179"/>
      <c r="J458" s="77"/>
      <c r="K458" s="13"/>
      <c r="L458" s="98"/>
    </row>
    <row r="459" spans="1:12" x14ac:dyDescent="0.2">
      <c r="A459" s="96" t="str">
        <f t="shared" si="25"/>
        <v/>
      </c>
      <c r="B459" s="28" t="str">
        <f t="shared" si="23"/>
        <v/>
      </c>
      <c r="C459" s="29" t="str">
        <f t="shared" si="24"/>
        <v/>
      </c>
      <c r="D459" s="14"/>
      <c r="F459" s="173"/>
      <c r="G459" s="112"/>
      <c r="H459" s="36"/>
      <c r="I459" s="179"/>
      <c r="J459" s="77"/>
      <c r="K459" s="13"/>
      <c r="L459" s="98"/>
    </row>
    <row r="460" spans="1:12" x14ac:dyDescent="0.2">
      <c r="A460" s="96" t="str">
        <f t="shared" si="25"/>
        <v/>
      </c>
      <c r="B460" s="28" t="str">
        <f t="shared" si="23"/>
        <v/>
      </c>
      <c r="C460" s="29" t="str">
        <f t="shared" si="24"/>
        <v/>
      </c>
      <c r="D460" s="14"/>
      <c r="F460" s="173"/>
      <c r="G460" s="112"/>
      <c r="H460" s="36"/>
      <c r="I460" s="179"/>
      <c r="J460" s="77"/>
      <c r="K460" s="13"/>
      <c r="L460" s="98"/>
    </row>
    <row r="461" spans="1:12" x14ac:dyDescent="0.2">
      <c r="A461" s="96" t="str">
        <f t="shared" si="25"/>
        <v/>
      </c>
      <c r="B461" s="28" t="str">
        <f t="shared" si="23"/>
        <v/>
      </c>
      <c r="C461" s="29" t="str">
        <f t="shared" si="24"/>
        <v/>
      </c>
      <c r="D461" s="14"/>
      <c r="F461" s="173"/>
      <c r="G461" s="112"/>
      <c r="H461" s="36"/>
      <c r="I461" s="179"/>
      <c r="J461" s="77"/>
      <c r="K461" s="13"/>
      <c r="L461" s="98"/>
    </row>
    <row r="462" spans="1:12" x14ac:dyDescent="0.2">
      <c r="A462" s="96" t="str">
        <f t="shared" si="25"/>
        <v/>
      </c>
      <c r="B462" s="28" t="str">
        <f t="shared" si="23"/>
        <v/>
      </c>
      <c r="C462" s="29" t="str">
        <f t="shared" si="24"/>
        <v/>
      </c>
      <c r="D462" s="14"/>
      <c r="F462" s="173"/>
      <c r="G462" s="112"/>
      <c r="H462" s="36"/>
      <c r="I462" s="179"/>
      <c r="J462" s="77"/>
      <c r="K462" s="13"/>
      <c r="L462" s="98"/>
    </row>
    <row r="463" spans="1:12" x14ac:dyDescent="0.2">
      <c r="A463" s="96" t="str">
        <f t="shared" si="25"/>
        <v/>
      </c>
      <c r="B463" s="28" t="str">
        <f t="shared" si="23"/>
        <v/>
      </c>
      <c r="C463" s="29" t="str">
        <f t="shared" si="24"/>
        <v/>
      </c>
      <c r="D463" s="14"/>
      <c r="F463" s="173"/>
      <c r="G463" s="112"/>
      <c r="H463" s="36"/>
      <c r="I463" s="179"/>
      <c r="J463" s="77"/>
      <c r="K463" s="13"/>
      <c r="L463" s="98"/>
    </row>
    <row r="464" spans="1:12" x14ac:dyDescent="0.2">
      <c r="A464" s="96" t="str">
        <f t="shared" si="25"/>
        <v/>
      </c>
      <c r="B464" s="28" t="str">
        <f t="shared" si="23"/>
        <v/>
      </c>
      <c r="C464" s="29" t="str">
        <f t="shared" si="24"/>
        <v/>
      </c>
      <c r="D464" s="14"/>
      <c r="F464" s="173"/>
      <c r="G464" s="112"/>
      <c r="H464" s="36"/>
      <c r="I464" s="179"/>
      <c r="J464" s="77"/>
      <c r="K464" s="13"/>
      <c r="L464" s="98"/>
    </row>
    <row r="465" spans="1:12" x14ac:dyDescent="0.2">
      <c r="A465" s="96" t="str">
        <f t="shared" si="25"/>
        <v/>
      </c>
      <c r="B465" s="28" t="str">
        <f t="shared" si="23"/>
        <v/>
      </c>
      <c r="C465" s="29" t="str">
        <f t="shared" si="24"/>
        <v/>
      </c>
      <c r="D465" s="14"/>
      <c r="F465" s="173"/>
      <c r="G465" s="112"/>
      <c r="H465" s="36"/>
      <c r="I465" s="179"/>
      <c r="J465" s="77"/>
      <c r="K465" s="13"/>
      <c r="L465" s="98"/>
    </row>
    <row r="466" spans="1:12" x14ac:dyDescent="0.2">
      <c r="A466" s="96" t="str">
        <f t="shared" si="25"/>
        <v/>
      </c>
      <c r="B466" s="28" t="str">
        <f t="shared" si="23"/>
        <v/>
      </c>
      <c r="C466" s="29" t="str">
        <f t="shared" si="24"/>
        <v/>
      </c>
      <c r="D466" s="14"/>
      <c r="F466" s="173"/>
      <c r="G466" s="112"/>
      <c r="H466" s="36"/>
      <c r="I466" s="179"/>
      <c r="J466" s="77"/>
      <c r="K466" s="13"/>
      <c r="L466" s="98"/>
    </row>
    <row r="467" spans="1:12" x14ac:dyDescent="0.2">
      <c r="A467" s="96" t="str">
        <f t="shared" si="25"/>
        <v/>
      </c>
      <c r="B467" s="28" t="str">
        <f t="shared" si="23"/>
        <v/>
      </c>
      <c r="C467" s="29" t="str">
        <f t="shared" si="24"/>
        <v/>
      </c>
      <c r="D467" s="14"/>
      <c r="F467" s="173"/>
      <c r="G467" s="112"/>
      <c r="H467" s="36"/>
      <c r="I467" s="179"/>
      <c r="J467" s="77"/>
      <c r="K467" s="13"/>
      <c r="L467" s="98"/>
    </row>
    <row r="468" spans="1:12" x14ac:dyDescent="0.2">
      <c r="A468" s="96" t="str">
        <f t="shared" si="25"/>
        <v/>
      </c>
      <c r="B468" s="28" t="str">
        <f t="shared" si="23"/>
        <v/>
      </c>
      <c r="C468" s="29" t="str">
        <f t="shared" si="24"/>
        <v/>
      </c>
      <c r="D468" s="14"/>
      <c r="F468" s="173"/>
      <c r="G468" s="112"/>
      <c r="H468" s="36"/>
      <c r="I468" s="179"/>
      <c r="J468" s="77"/>
      <c r="K468" s="13"/>
      <c r="L468" s="98"/>
    </row>
    <row r="469" spans="1:12" x14ac:dyDescent="0.2">
      <c r="A469" s="96" t="str">
        <f t="shared" si="25"/>
        <v/>
      </c>
      <c r="B469" s="28" t="str">
        <f t="shared" si="23"/>
        <v/>
      </c>
      <c r="C469" s="29" t="str">
        <f t="shared" si="24"/>
        <v/>
      </c>
      <c r="D469" s="14"/>
      <c r="F469" s="173"/>
      <c r="G469" s="112"/>
      <c r="H469" s="36"/>
      <c r="I469" s="179"/>
      <c r="J469" s="77"/>
      <c r="K469" s="13"/>
      <c r="L469" s="98"/>
    </row>
    <row r="470" spans="1:12" x14ac:dyDescent="0.2">
      <c r="A470" s="96" t="str">
        <f t="shared" si="25"/>
        <v/>
      </c>
      <c r="B470" s="28" t="str">
        <f t="shared" si="23"/>
        <v/>
      </c>
      <c r="C470" s="29" t="str">
        <f t="shared" si="24"/>
        <v/>
      </c>
      <c r="D470" s="14"/>
      <c r="F470" s="173"/>
      <c r="G470" s="112"/>
      <c r="H470" s="36"/>
      <c r="I470" s="179"/>
      <c r="J470" s="77"/>
      <c r="K470" s="13"/>
      <c r="L470" s="98"/>
    </row>
    <row r="471" spans="1:12" x14ac:dyDescent="0.2">
      <c r="A471" s="96" t="str">
        <f t="shared" si="25"/>
        <v/>
      </c>
      <c r="B471" s="28" t="str">
        <f t="shared" si="23"/>
        <v/>
      </c>
      <c r="C471" s="29" t="str">
        <f t="shared" si="24"/>
        <v/>
      </c>
      <c r="D471" s="14"/>
      <c r="F471" s="173"/>
      <c r="G471" s="112"/>
      <c r="H471" s="36"/>
      <c r="I471" s="179"/>
      <c r="J471" s="77"/>
      <c r="K471" s="13"/>
      <c r="L471" s="98"/>
    </row>
    <row r="472" spans="1:12" x14ac:dyDescent="0.2">
      <c r="A472" s="96" t="str">
        <f t="shared" si="25"/>
        <v/>
      </c>
      <c r="B472" s="28" t="str">
        <f t="shared" si="23"/>
        <v/>
      </c>
      <c r="C472" s="29" t="str">
        <f t="shared" si="24"/>
        <v/>
      </c>
      <c r="D472" s="14"/>
      <c r="F472" s="173"/>
      <c r="G472" s="112"/>
      <c r="H472" s="36"/>
      <c r="I472" s="179"/>
      <c r="J472" s="77"/>
      <c r="K472" s="13"/>
      <c r="L472" s="98"/>
    </row>
    <row r="473" spans="1:12" x14ac:dyDescent="0.2">
      <c r="A473" s="96" t="str">
        <f t="shared" si="25"/>
        <v/>
      </c>
      <c r="B473" s="28" t="str">
        <f t="shared" si="23"/>
        <v/>
      </c>
      <c r="C473" s="29" t="str">
        <f t="shared" si="24"/>
        <v/>
      </c>
      <c r="D473" s="14"/>
      <c r="F473" s="173"/>
      <c r="G473" s="112"/>
      <c r="H473" s="36"/>
      <c r="I473" s="179"/>
      <c r="J473" s="77"/>
      <c r="K473" s="13"/>
      <c r="L473" s="98"/>
    </row>
    <row r="474" spans="1:12" x14ac:dyDescent="0.2">
      <c r="A474" s="96" t="str">
        <f t="shared" si="25"/>
        <v/>
      </c>
      <c r="B474" s="28" t="str">
        <f t="shared" si="23"/>
        <v/>
      </c>
      <c r="C474" s="29" t="str">
        <f t="shared" si="24"/>
        <v/>
      </c>
      <c r="D474" s="14"/>
      <c r="F474" s="173"/>
      <c r="G474" s="112"/>
      <c r="H474" s="36"/>
      <c r="I474" s="179"/>
      <c r="J474" s="77"/>
      <c r="K474" s="13"/>
      <c r="L474" s="98"/>
    </row>
    <row r="475" spans="1:12" x14ac:dyDescent="0.2">
      <c r="A475" s="96" t="str">
        <f t="shared" si="25"/>
        <v/>
      </c>
      <c r="B475" s="28" t="str">
        <f t="shared" si="23"/>
        <v/>
      </c>
      <c r="C475" s="29" t="str">
        <f t="shared" si="24"/>
        <v/>
      </c>
      <c r="D475" s="14"/>
      <c r="F475" s="173"/>
      <c r="G475" s="112"/>
      <c r="H475" s="36"/>
      <c r="I475" s="179"/>
      <c r="J475" s="77"/>
      <c r="K475" s="13"/>
      <c r="L475" s="98"/>
    </row>
    <row r="476" spans="1:12" x14ac:dyDescent="0.2">
      <c r="A476" s="96" t="str">
        <f t="shared" si="25"/>
        <v/>
      </c>
      <c r="B476" s="28" t="str">
        <f t="shared" si="23"/>
        <v/>
      </c>
      <c r="C476" s="29" t="str">
        <f t="shared" si="24"/>
        <v/>
      </c>
      <c r="D476" s="14"/>
      <c r="F476" s="173"/>
      <c r="G476" s="112"/>
      <c r="H476" s="36"/>
      <c r="I476" s="179"/>
      <c r="J476" s="77"/>
      <c r="K476" s="13"/>
      <c r="L476" s="98"/>
    </row>
    <row r="477" spans="1:12" x14ac:dyDescent="0.2">
      <c r="A477" s="96" t="str">
        <f t="shared" si="25"/>
        <v/>
      </c>
      <c r="B477" s="28" t="str">
        <f t="shared" si="23"/>
        <v/>
      </c>
      <c r="C477" s="29" t="str">
        <f t="shared" si="24"/>
        <v/>
      </c>
      <c r="D477" s="14"/>
      <c r="F477" s="173"/>
      <c r="G477" s="112"/>
      <c r="H477" s="36"/>
      <c r="I477" s="179"/>
      <c r="J477" s="77"/>
      <c r="K477" s="13"/>
      <c r="L477" s="98"/>
    </row>
    <row r="478" spans="1:12" x14ac:dyDescent="0.2">
      <c r="A478" s="96" t="str">
        <f t="shared" si="25"/>
        <v/>
      </c>
      <c r="B478" s="28" t="str">
        <f t="shared" si="23"/>
        <v/>
      </c>
      <c r="C478" s="29" t="str">
        <f t="shared" si="24"/>
        <v/>
      </c>
      <c r="D478" s="14"/>
      <c r="F478" s="173"/>
      <c r="G478" s="112"/>
      <c r="H478" s="36"/>
      <c r="I478" s="179"/>
      <c r="J478" s="77"/>
      <c r="K478" s="13"/>
      <c r="L478" s="98"/>
    </row>
    <row r="479" spans="1:12" x14ac:dyDescent="0.2">
      <c r="A479" s="96" t="str">
        <f t="shared" si="25"/>
        <v/>
      </c>
      <c r="B479" s="28" t="str">
        <f t="shared" si="23"/>
        <v/>
      </c>
      <c r="C479" s="29" t="str">
        <f t="shared" si="24"/>
        <v/>
      </c>
      <c r="D479" s="14"/>
      <c r="F479" s="173"/>
      <c r="G479" s="112"/>
      <c r="H479" s="36"/>
      <c r="I479" s="179"/>
      <c r="J479" s="77"/>
      <c r="K479" s="13"/>
      <c r="L479" s="98"/>
    </row>
    <row r="480" spans="1:12" x14ac:dyDescent="0.2">
      <c r="A480" s="96" t="str">
        <f t="shared" si="25"/>
        <v/>
      </c>
      <c r="B480" s="28" t="str">
        <f t="shared" si="23"/>
        <v/>
      </c>
      <c r="C480" s="29" t="str">
        <f t="shared" si="24"/>
        <v/>
      </c>
      <c r="D480" s="14"/>
      <c r="F480" s="173"/>
      <c r="G480" s="112"/>
      <c r="H480" s="36"/>
      <c r="I480" s="179"/>
      <c r="J480" s="77"/>
      <c r="K480" s="13"/>
      <c r="L480" s="98"/>
    </row>
    <row r="481" spans="1:12" x14ac:dyDescent="0.2">
      <c r="A481" s="96" t="str">
        <f t="shared" si="25"/>
        <v/>
      </c>
      <c r="B481" s="28" t="str">
        <f t="shared" si="23"/>
        <v/>
      </c>
      <c r="C481" s="29" t="str">
        <f t="shared" si="24"/>
        <v/>
      </c>
      <c r="D481" s="14"/>
      <c r="F481" s="173"/>
      <c r="G481" s="112"/>
      <c r="H481" s="36"/>
      <c r="I481" s="179"/>
      <c r="J481" s="77"/>
      <c r="K481" s="13"/>
      <c r="L481" s="98"/>
    </row>
    <row r="482" spans="1:12" x14ac:dyDescent="0.2">
      <c r="A482" s="96" t="str">
        <f t="shared" si="25"/>
        <v/>
      </c>
      <c r="B482" s="28" t="str">
        <f t="shared" ref="B482:B545" si="26">IF(L482="Banque",IF(G482&lt;&gt;"","Comptabilisé","Non Comptabilisé"),"")</f>
        <v/>
      </c>
      <c r="C482" s="29" t="str">
        <f t="shared" si="24"/>
        <v/>
      </c>
      <c r="D482" s="14"/>
      <c r="F482" s="173"/>
      <c r="G482" s="112"/>
      <c r="H482" s="36"/>
      <c r="I482" s="179"/>
      <c r="J482" s="77"/>
      <c r="K482" s="13"/>
      <c r="L482" s="98"/>
    </row>
    <row r="483" spans="1:12" x14ac:dyDescent="0.2">
      <c r="A483" s="96" t="str">
        <f t="shared" si="25"/>
        <v/>
      </c>
      <c r="B483" s="28" t="str">
        <f t="shared" si="26"/>
        <v/>
      </c>
      <c r="C483" s="29" t="str">
        <f t="shared" si="24"/>
        <v/>
      </c>
      <c r="D483" s="14"/>
      <c r="F483" s="173"/>
      <c r="G483" s="112"/>
      <c r="H483" s="36"/>
      <c r="I483" s="179"/>
      <c r="J483" s="77"/>
      <c r="K483" s="13"/>
      <c r="L483" s="98"/>
    </row>
    <row r="484" spans="1:12" x14ac:dyDescent="0.2">
      <c r="A484" s="96" t="str">
        <f t="shared" si="25"/>
        <v/>
      </c>
      <c r="B484" s="28" t="str">
        <f t="shared" si="26"/>
        <v/>
      </c>
      <c r="C484" s="29" t="str">
        <f t="shared" si="24"/>
        <v/>
      </c>
      <c r="D484" s="14"/>
      <c r="F484" s="173"/>
      <c r="G484" s="112"/>
      <c r="H484" s="36"/>
      <c r="I484" s="179"/>
      <c r="J484" s="77"/>
      <c r="K484" s="13"/>
      <c r="L484" s="98"/>
    </row>
    <row r="485" spans="1:12" x14ac:dyDescent="0.2">
      <c r="A485" s="96" t="str">
        <f t="shared" si="25"/>
        <v/>
      </c>
      <c r="B485" s="28" t="str">
        <f t="shared" si="26"/>
        <v/>
      </c>
      <c r="C485" s="29" t="str">
        <f t="shared" si="24"/>
        <v/>
      </c>
      <c r="D485" s="14"/>
      <c r="F485" s="173"/>
      <c r="G485" s="112"/>
      <c r="H485" s="36"/>
      <c r="I485" s="179"/>
      <c r="J485" s="77"/>
      <c r="K485" s="13"/>
      <c r="L485" s="98"/>
    </row>
    <row r="486" spans="1:12" x14ac:dyDescent="0.2">
      <c r="A486" s="96" t="str">
        <f t="shared" si="25"/>
        <v/>
      </c>
      <c r="B486" s="28" t="str">
        <f t="shared" si="26"/>
        <v/>
      </c>
      <c r="C486" s="29" t="str">
        <f t="shared" si="24"/>
        <v/>
      </c>
      <c r="D486" s="14"/>
      <c r="F486" s="173"/>
      <c r="G486" s="112"/>
      <c r="H486" s="36"/>
      <c r="I486" s="179"/>
      <c r="J486" s="77"/>
      <c r="K486" s="13"/>
      <c r="L486" s="98"/>
    </row>
    <row r="487" spans="1:12" x14ac:dyDescent="0.2">
      <c r="A487" s="96" t="str">
        <f t="shared" si="25"/>
        <v/>
      </c>
      <c r="B487" s="28" t="str">
        <f t="shared" si="26"/>
        <v/>
      </c>
      <c r="C487" s="29" t="str">
        <f t="shared" si="24"/>
        <v/>
      </c>
      <c r="D487" s="14"/>
      <c r="F487" s="173"/>
      <c r="G487" s="112"/>
      <c r="H487" s="36"/>
      <c r="I487" s="179"/>
      <c r="J487" s="77"/>
      <c r="K487" s="13"/>
      <c r="L487" s="98"/>
    </row>
    <row r="488" spans="1:12" x14ac:dyDescent="0.2">
      <c r="A488" s="96" t="str">
        <f t="shared" si="25"/>
        <v/>
      </c>
      <c r="B488" s="28" t="str">
        <f t="shared" si="26"/>
        <v/>
      </c>
      <c r="C488" s="29" t="str">
        <f t="shared" si="24"/>
        <v/>
      </c>
      <c r="D488" s="14"/>
      <c r="F488" s="173"/>
      <c r="G488" s="112"/>
      <c r="H488" s="36"/>
      <c r="I488" s="179"/>
      <c r="J488" s="77"/>
      <c r="K488" s="13"/>
      <c r="L488" s="98"/>
    </row>
    <row r="489" spans="1:12" x14ac:dyDescent="0.2">
      <c r="A489" s="96" t="str">
        <f t="shared" si="25"/>
        <v/>
      </c>
      <c r="B489" s="28" t="str">
        <f t="shared" si="26"/>
        <v/>
      </c>
      <c r="C489" s="29" t="str">
        <f t="shared" si="24"/>
        <v/>
      </c>
      <c r="D489" s="14"/>
      <c r="F489" s="173"/>
      <c r="G489" s="112"/>
      <c r="H489" s="36"/>
      <c r="I489" s="179"/>
      <c r="J489" s="77"/>
      <c r="K489" s="13"/>
      <c r="L489" s="98"/>
    </row>
    <row r="490" spans="1:12" x14ac:dyDescent="0.2">
      <c r="A490" s="96" t="str">
        <f t="shared" si="25"/>
        <v/>
      </c>
      <c r="B490" s="28" t="str">
        <f t="shared" si="26"/>
        <v/>
      </c>
      <c r="C490" s="29" t="str">
        <f t="shared" si="24"/>
        <v/>
      </c>
      <c r="D490" s="14"/>
      <c r="F490" s="173"/>
      <c r="G490" s="112"/>
      <c r="H490" s="36"/>
      <c r="I490" s="179"/>
      <c r="J490" s="77"/>
      <c r="K490" s="13"/>
      <c r="L490" s="98"/>
    </row>
    <row r="491" spans="1:12" x14ac:dyDescent="0.2">
      <c r="A491" s="96" t="str">
        <f t="shared" si="25"/>
        <v/>
      </c>
      <c r="B491" s="28" t="str">
        <f t="shared" si="26"/>
        <v/>
      </c>
      <c r="C491" s="29" t="str">
        <f t="shared" si="24"/>
        <v/>
      </c>
      <c r="D491" s="14"/>
      <c r="F491" s="173"/>
      <c r="G491" s="112"/>
      <c r="H491" s="36"/>
      <c r="I491" s="179"/>
      <c r="J491" s="77"/>
      <c r="K491" s="13"/>
      <c r="L491" s="98"/>
    </row>
    <row r="492" spans="1:12" x14ac:dyDescent="0.2">
      <c r="A492" s="96" t="str">
        <f t="shared" si="25"/>
        <v/>
      </c>
      <c r="B492" s="28" t="str">
        <f t="shared" si="26"/>
        <v/>
      </c>
      <c r="C492" s="29" t="str">
        <f t="shared" si="24"/>
        <v/>
      </c>
      <c r="D492" s="14"/>
      <c r="F492" s="173"/>
      <c r="G492" s="112"/>
      <c r="H492" s="36"/>
      <c r="I492" s="179"/>
      <c r="J492" s="77"/>
      <c r="K492" s="13"/>
      <c r="L492" s="98"/>
    </row>
    <row r="493" spans="1:12" x14ac:dyDescent="0.2">
      <c r="A493" s="96" t="str">
        <f t="shared" si="25"/>
        <v/>
      </c>
      <c r="B493" s="28" t="str">
        <f t="shared" si="26"/>
        <v/>
      </c>
      <c r="C493" s="29" t="str">
        <f t="shared" si="24"/>
        <v/>
      </c>
      <c r="D493" s="14"/>
      <c r="F493" s="173"/>
      <c r="G493" s="112"/>
      <c r="H493" s="36"/>
      <c r="I493" s="179"/>
      <c r="J493" s="77"/>
      <c r="K493" s="13"/>
      <c r="L493" s="98"/>
    </row>
    <row r="494" spans="1:12" x14ac:dyDescent="0.2">
      <c r="A494" s="96" t="str">
        <f t="shared" si="25"/>
        <v/>
      </c>
      <c r="B494" s="28" t="str">
        <f t="shared" si="26"/>
        <v/>
      </c>
      <c r="C494" s="29" t="str">
        <f t="shared" si="24"/>
        <v/>
      </c>
      <c r="D494" s="14"/>
      <c r="F494" s="173"/>
      <c r="G494" s="112"/>
      <c r="H494" s="36"/>
      <c r="I494" s="179"/>
      <c r="J494" s="77"/>
      <c r="K494" s="13"/>
      <c r="L494" s="98"/>
    </row>
    <row r="495" spans="1:12" x14ac:dyDescent="0.2">
      <c r="A495" s="96" t="str">
        <f t="shared" si="25"/>
        <v/>
      </c>
      <c r="B495" s="28" t="str">
        <f t="shared" si="26"/>
        <v/>
      </c>
      <c r="C495" s="29" t="str">
        <f t="shared" si="24"/>
        <v/>
      </c>
      <c r="D495" s="14"/>
      <c r="F495" s="173"/>
      <c r="G495" s="112"/>
      <c r="H495" s="36"/>
      <c r="I495" s="179"/>
      <c r="J495" s="77"/>
      <c r="K495" s="13"/>
      <c r="L495" s="98"/>
    </row>
    <row r="496" spans="1:12" x14ac:dyDescent="0.2">
      <c r="A496" s="96" t="str">
        <f t="shared" si="25"/>
        <v/>
      </c>
      <c r="B496" s="28" t="str">
        <f t="shared" si="26"/>
        <v/>
      </c>
      <c r="C496" s="29" t="str">
        <f t="shared" si="24"/>
        <v/>
      </c>
      <c r="D496" s="14"/>
      <c r="F496" s="173"/>
      <c r="G496" s="112"/>
      <c r="H496" s="36"/>
      <c r="I496" s="179"/>
      <c r="J496" s="77"/>
      <c r="K496" s="13"/>
      <c r="L496" s="98"/>
    </row>
    <row r="497" spans="1:12" x14ac:dyDescent="0.2">
      <c r="A497" s="96" t="str">
        <f t="shared" si="25"/>
        <v/>
      </c>
      <c r="B497" s="28" t="str">
        <f t="shared" si="26"/>
        <v/>
      </c>
      <c r="C497" s="29" t="str">
        <f t="shared" si="24"/>
        <v/>
      </c>
      <c r="D497" s="14"/>
      <c r="F497" s="173"/>
      <c r="G497" s="112"/>
      <c r="H497" s="36"/>
      <c r="I497" s="179"/>
      <c r="J497" s="77"/>
      <c r="K497" s="13"/>
      <c r="L497" s="98"/>
    </row>
    <row r="498" spans="1:12" x14ac:dyDescent="0.2">
      <c r="A498" s="96" t="str">
        <f t="shared" si="25"/>
        <v/>
      </c>
      <c r="B498" s="28" t="str">
        <f t="shared" si="26"/>
        <v/>
      </c>
      <c r="C498" s="29" t="str">
        <f t="shared" si="24"/>
        <v/>
      </c>
      <c r="D498" s="14"/>
      <c r="F498" s="173"/>
      <c r="G498" s="112"/>
      <c r="H498" s="36"/>
      <c r="I498" s="179"/>
      <c r="J498" s="77"/>
      <c r="K498" s="13"/>
      <c r="L498" s="98"/>
    </row>
    <row r="499" spans="1:12" x14ac:dyDescent="0.2">
      <c r="A499" s="96" t="str">
        <f t="shared" si="25"/>
        <v/>
      </c>
      <c r="B499" s="28" t="str">
        <f t="shared" si="26"/>
        <v/>
      </c>
      <c r="C499" s="29" t="str">
        <f t="shared" si="24"/>
        <v/>
      </c>
      <c r="D499" s="14"/>
      <c r="F499" s="173"/>
      <c r="G499" s="112"/>
      <c r="H499" s="36"/>
      <c r="I499" s="179"/>
      <c r="J499" s="77"/>
      <c r="K499" s="13"/>
      <c r="L499" s="98"/>
    </row>
    <row r="500" spans="1:12" x14ac:dyDescent="0.2">
      <c r="A500" s="96" t="str">
        <f t="shared" si="25"/>
        <v/>
      </c>
      <c r="B500" s="28" t="str">
        <f t="shared" si="26"/>
        <v/>
      </c>
      <c r="C500" s="29" t="str">
        <f t="shared" si="24"/>
        <v/>
      </c>
      <c r="D500" s="14"/>
      <c r="F500" s="173"/>
      <c r="G500" s="112"/>
      <c r="H500" s="36"/>
      <c r="I500" s="179"/>
      <c r="J500" s="77"/>
      <c r="K500" s="13"/>
      <c r="L500" s="98"/>
    </row>
    <row r="501" spans="1:12" x14ac:dyDescent="0.2">
      <c r="A501" s="96" t="str">
        <f t="shared" si="25"/>
        <v/>
      </c>
      <c r="B501" s="28" t="str">
        <f t="shared" si="26"/>
        <v/>
      </c>
      <c r="C501" s="29" t="str">
        <f t="shared" si="24"/>
        <v/>
      </c>
      <c r="D501" s="14"/>
      <c r="F501" s="173"/>
      <c r="G501" s="112"/>
      <c r="H501" s="36"/>
      <c r="I501" s="179"/>
      <c r="J501" s="77"/>
      <c r="K501" s="13"/>
      <c r="L501" s="98"/>
    </row>
    <row r="502" spans="1:12" x14ac:dyDescent="0.2">
      <c r="A502" s="96" t="str">
        <f t="shared" si="25"/>
        <v/>
      </c>
      <c r="B502" s="28" t="str">
        <f t="shared" si="26"/>
        <v/>
      </c>
      <c r="C502" s="29" t="str">
        <f t="shared" si="24"/>
        <v/>
      </c>
      <c r="D502" s="14"/>
      <c r="F502" s="173"/>
      <c r="G502" s="112"/>
      <c r="H502" s="36"/>
      <c r="I502" s="179"/>
      <c r="J502" s="77"/>
      <c r="K502" s="13"/>
      <c r="L502" s="98"/>
    </row>
    <row r="503" spans="1:12" x14ac:dyDescent="0.2">
      <c r="A503" s="96" t="str">
        <f t="shared" si="25"/>
        <v/>
      </c>
      <c r="B503" s="28" t="str">
        <f t="shared" si="26"/>
        <v/>
      </c>
      <c r="C503" s="29" t="str">
        <f t="shared" si="24"/>
        <v/>
      </c>
      <c r="D503" s="14"/>
      <c r="F503" s="173"/>
      <c r="G503" s="112"/>
      <c r="H503" s="36"/>
      <c r="I503" s="179"/>
      <c r="J503" s="77"/>
      <c r="K503" s="13"/>
      <c r="L503" s="98"/>
    </row>
    <row r="504" spans="1:12" x14ac:dyDescent="0.2">
      <c r="A504" s="96" t="str">
        <f t="shared" si="25"/>
        <v/>
      </c>
      <c r="B504" s="28" t="str">
        <f t="shared" si="26"/>
        <v/>
      </c>
      <c r="C504" s="29" t="str">
        <f t="shared" si="24"/>
        <v/>
      </c>
      <c r="D504" s="14"/>
      <c r="F504" s="173"/>
      <c r="G504" s="112"/>
      <c r="H504" s="36"/>
      <c r="I504" s="179"/>
      <c r="J504" s="77"/>
      <c r="K504" s="13"/>
      <c r="L504" s="98"/>
    </row>
    <row r="505" spans="1:12" x14ac:dyDescent="0.2">
      <c r="A505" s="96" t="str">
        <f t="shared" si="25"/>
        <v/>
      </c>
      <c r="B505" s="28" t="str">
        <f t="shared" si="26"/>
        <v/>
      </c>
      <c r="C505" s="29" t="str">
        <f t="shared" si="24"/>
        <v/>
      </c>
      <c r="D505" s="14"/>
      <c r="F505" s="173"/>
      <c r="G505" s="112"/>
      <c r="H505" s="36"/>
      <c r="I505" s="179"/>
      <c r="J505" s="77"/>
      <c r="K505" s="13"/>
      <c r="L505" s="98"/>
    </row>
    <row r="506" spans="1:12" x14ac:dyDescent="0.2">
      <c r="A506" s="96" t="str">
        <f t="shared" si="25"/>
        <v/>
      </c>
      <c r="B506" s="28" t="str">
        <f t="shared" si="26"/>
        <v/>
      </c>
      <c r="C506" s="29" t="str">
        <f t="shared" si="24"/>
        <v/>
      </c>
      <c r="D506" s="14"/>
      <c r="F506" s="173"/>
      <c r="G506" s="112"/>
      <c r="H506" s="36"/>
      <c r="I506" s="179"/>
      <c r="J506" s="77"/>
      <c r="K506" s="13"/>
      <c r="L506" s="98"/>
    </row>
    <row r="507" spans="1:12" x14ac:dyDescent="0.2">
      <c r="A507" s="96" t="str">
        <f t="shared" si="25"/>
        <v/>
      </c>
      <c r="B507" s="28" t="str">
        <f t="shared" si="26"/>
        <v/>
      </c>
      <c r="C507" s="29" t="str">
        <f t="shared" si="24"/>
        <v/>
      </c>
      <c r="D507" s="14"/>
      <c r="F507" s="173"/>
      <c r="G507" s="112"/>
      <c r="H507" s="36"/>
      <c r="I507" s="179"/>
      <c r="J507" s="77"/>
      <c r="K507" s="13"/>
      <c r="L507" s="98"/>
    </row>
    <row r="508" spans="1:12" x14ac:dyDescent="0.2">
      <c r="A508" s="96" t="str">
        <f t="shared" si="25"/>
        <v/>
      </c>
      <c r="B508" s="28" t="str">
        <f t="shared" si="26"/>
        <v/>
      </c>
      <c r="C508" s="29" t="str">
        <f t="shared" si="24"/>
        <v/>
      </c>
      <c r="D508" s="14"/>
      <c r="F508" s="173"/>
      <c r="G508" s="112"/>
      <c r="H508" s="36"/>
      <c r="I508" s="179"/>
      <c r="J508" s="77"/>
      <c r="K508" s="13"/>
      <c r="L508" s="98"/>
    </row>
    <row r="509" spans="1:12" x14ac:dyDescent="0.2">
      <c r="A509" s="96" t="str">
        <f t="shared" si="25"/>
        <v/>
      </c>
      <c r="B509" s="28" t="str">
        <f t="shared" si="26"/>
        <v/>
      </c>
      <c r="C509" s="29" t="str">
        <f t="shared" si="24"/>
        <v/>
      </c>
      <c r="D509" s="14"/>
      <c r="F509" s="173"/>
      <c r="G509" s="112"/>
      <c r="H509" s="36"/>
      <c r="I509" s="179"/>
      <c r="J509" s="77"/>
      <c r="K509" s="13"/>
      <c r="L509" s="98"/>
    </row>
    <row r="510" spans="1:12" x14ac:dyDescent="0.2">
      <c r="A510" s="96" t="str">
        <f t="shared" si="25"/>
        <v/>
      </c>
      <c r="B510" s="28" t="str">
        <f t="shared" si="26"/>
        <v/>
      </c>
      <c r="C510" s="29" t="str">
        <f t="shared" si="24"/>
        <v/>
      </c>
      <c r="D510" s="14"/>
      <c r="F510" s="173"/>
      <c r="G510" s="112"/>
      <c r="H510" s="36"/>
      <c r="I510" s="179"/>
      <c r="J510" s="77"/>
      <c r="K510" s="13"/>
      <c r="L510" s="98"/>
    </row>
    <row r="511" spans="1:12" x14ac:dyDescent="0.2">
      <c r="A511" s="96" t="str">
        <f t="shared" si="25"/>
        <v/>
      </c>
      <c r="B511" s="28" t="str">
        <f t="shared" si="26"/>
        <v/>
      </c>
      <c r="C511" s="29" t="str">
        <f t="shared" ref="C511:C574" si="27">IF(E511&lt;&gt;"",MONTH(E511),"")</f>
        <v/>
      </c>
      <c r="D511" s="14"/>
      <c r="F511" s="173"/>
      <c r="G511" s="112"/>
      <c r="H511" s="36"/>
      <c r="I511" s="179"/>
      <c r="J511" s="77"/>
      <c r="K511" s="13"/>
      <c r="L511" s="98"/>
    </row>
    <row r="512" spans="1:12" x14ac:dyDescent="0.2">
      <c r="A512" s="96" t="str">
        <f t="shared" si="25"/>
        <v/>
      </c>
      <c r="B512" s="28" t="str">
        <f t="shared" si="26"/>
        <v/>
      </c>
      <c r="C512" s="29" t="str">
        <f t="shared" si="27"/>
        <v/>
      </c>
      <c r="D512" s="14"/>
      <c r="F512" s="173"/>
      <c r="G512" s="112"/>
      <c r="H512" s="36"/>
      <c r="I512" s="179"/>
      <c r="J512" s="77"/>
      <c r="K512" s="13"/>
      <c r="L512" s="98"/>
    </row>
    <row r="513" spans="1:12" x14ac:dyDescent="0.2">
      <c r="A513" s="96" t="str">
        <f t="shared" si="25"/>
        <v/>
      </c>
      <c r="B513" s="28" t="str">
        <f t="shared" si="26"/>
        <v/>
      </c>
      <c r="C513" s="29" t="str">
        <f t="shared" si="27"/>
        <v/>
      </c>
      <c r="D513" s="14"/>
      <c r="F513" s="173"/>
      <c r="G513" s="112"/>
      <c r="H513" s="36"/>
      <c r="I513" s="179"/>
      <c r="J513" s="77"/>
      <c r="K513" s="13"/>
      <c r="L513" s="98"/>
    </row>
    <row r="514" spans="1:12" x14ac:dyDescent="0.2">
      <c r="A514" s="96" t="str">
        <f t="shared" ref="A514:A577" si="28">IF(D514&lt;&gt;"",IF(D514&lt;0,"dépenses",IF(D514&gt;0,"recettes","--")),"")</f>
        <v/>
      </c>
      <c r="B514" s="28" t="str">
        <f t="shared" si="26"/>
        <v/>
      </c>
      <c r="C514" s="29" t="str">
        <f t="shared" si="27"/>
        <v/>
      </c>
      <c r="D514" s="14"/>
      <c r="F514" s="173"/>
      <c r="G514" s="112"/>
      <c r="H514" s="36"/>
      <c r="I514" s="179"/>
      <c r="J514" s="77"/>
      <c r="K514" s="13"/>
      <c r="L514" s="98"/>
    </row>
    <row r="515" spans="1:12" x14ac:dyDescent="0.2">
      <c r="A515" s="96" t="str">
        <f t="shared" si="28"/>
        <v/>
      </c>
      <c r="B515" s="28" t="str">
        <f t="shared" si="26"/>
        <v/>
      </c>
      <c r="C515" s="29" t="str">
        <f t="shared" si="27"/>
        <v/>
      </c>
      <c r="D515" s="14"/>
      <c r="F515" s="173"/>
      <c r="G515" s="112"/>
      <c r="H515" s="36"/>
      <c r="I515" s="179"/>
      <c r="J515" s="77"/>
      <c r="K515" s="13"/>
      <c r="L515" s="98"/>
    </row>
    <row r="516" spans="1:12" x14ac:dyDescent="0.2">
      <c r="A516" s="96" t="str">
        <f t="shared" si="28"/>
        <v/>
      </c>
      <c r="B516" s="28" t="str">
        <f t="shared" si="26"/>
        <v/>
      </c>
      <c r="C516" s="29" t="str">
        <f t="shared" si="27"/>
        <v/>
      </c>
      <c r="D516" s="14"/>
      <c r="F516" s="173"/>
      <c r="G516" s="112"/>
      <c r="H516" s="36"/>
      <c r="I516" s="179"/>
      <c r="J516" s="77"/>
      <c r="K516" s="13"/>
      <c r="L516" s="98"/>
    </row>
    <row r="517" spans="1:12" x14ac:dyDescent="0.2">
      <c r="A517" s="96" t="str">
        <f t="shared" si="28"/>
        <v/>
      </c>
      <c r="B517" s="28" t="str">
        <f t="shared" si="26"/>
        <v/>
      </c>
      <c r="C517" s="29" t="str">
        <f t="shared" si="27"/>
        <v/>
      </c>
      <c r="D517" s="14"/>
      <c r="F517" s="173"/>
      <c r="G517" s="112"/>
      <c r="H517" s="36"/>
      <c r="I517" s="179"/>
      <c r="J517" s="77"/>
      <c r="K517" s="13"/>
      <c r="L517" s="98"/>
    </row>
    <row r="518" spans="1:12" x14ac:dyDescent="0.2">
      <c r="A518" s="96" t="str">
        <f t="shared" si="28"/>
        <v/>
      </c>
      <c r="B518" s="28" t="str">
        <f t="shared" si="26"/>
        <v/>
      </c>
      <c r="C518" s="29" t="str">
        <f t="shared" si="27"/>
        <v/>
      </c>
      <c r="D518" s="14"/>
      <c r="F518" s="173"/>
      <c r="G518" s="112"/>
      <c r="H518" s="36"/>
      <c r="I518" s="179"/>
      <c r="J518" s="77"/>
      <c r="K518" s="13"/>
      <c r="L518" s="98"/>
    </row>
    <row r="519" spans="1:12" x14ac:dyDescent="0.2">
      <c r="A519" s="96" t="str">
        <f t="shared" si="28"/>
        <v/>
      </c>
      <c r="B519" s="28" t="str">
        <f t="shared" si="26"/>
        <v/>
      </c>
      <c r="C519" s="29" t="str">
        <f t="shared" si="27"/>
        <v/>
      </c>
      <c r="D519" s="14"/>
      <c r="F519" s="173"/>
      <c r="G519" s="112"/>
      <c r="H519" s="36"/>
      <c r="I519" s="179"/>
      <c r="J519" s="77"/>
      <c r="K519" s="13"/>
      <c r="L519" s="98"/>
    </row>
    <row r="520" spans="1:12" x14ac:dyDescent="0.2">
      <c r="A520" s="96" t="str">
        <f t="shared" si="28"/>
        <v/>
      </c>
      <c r="B520" s="28" t="str">
        <f t="shared" si="26"/>
        <v/>
      </c>
      <c r="C520" s="29" t="str">
        <f t="shared" si="27"/>
        <v/>
      </c>
      <c r="D520" s="14"/>
      <c r="F520" s="173"/>
      <c r="G520" s="112"/>
      <c r="H520" s="36"/>
      <c r="I520" s="179"/>
      <c r="J520" s="77"/>
      <c r="K520" s="13"/>
      <c r="L520" s="98"/>
    </row>
    <row r="521" spans="1:12" x14ac:dyDescent="0.2">
      <c r="A521" s="96" t="str">
        <f t="shared" si="28"/>
        <v/>
      </c>
      <c r="B521" s="28" t="str">
        <f t="shared" si="26"/>
        <v/>
      </c>
      <c r="C521" s="29" t="str">
        <f t="shared" si="27"/>
        <v/>
      </c>
      <c r="D521" s="14"/>
      <c r="F521" s="173"/>
      <c r="G521" s="112"/>
      <c r="H521" s="36"/>
      <c r="I521" s="179"/>
      <c r="J521" s="77"/>
      <c r="K521" s="13"/>
      <c r="L521" s="98"/>
    </row>
    <row r="522" spans="1:12" x14ac:dyDescent="0.2">
      <c r="A522" s="96" t="str">
        <f t="shared" si="28"/>
        <v/>
      </c>
      <c r="B522" s="28" t="str">
        <f t="shared" si="26"/>
        <v/>
      </c>
      <c r="C522" s="29" t="str">
        <f t="shared" si="27"/>
        <v/>
      </c>
      <c r="D522" s="14"/>
      <c r="F522" s="173"/>
      <c r="G522" s="112"/>
      <c r="H522" s="36"/>
      <c r="I522" s="179"/>
      <c r="J522" s="77"/>
      <c r="K522" s="13"/>
      <c r="L522" s="98"/>
    </row>
    <row r="523" spans="1:12" x14ac:dyDescent="0.2">
      <c r="A523" s="96" t="str">
        <f t="shared" si="28"/>
        <v/>
      </c>
      <c r="B523" s="28" t="str">
        <f t="shared" si="26"/>
        <v/>
      </c>
      <c r="C523" s="29" t="str">
        <f t="shared" si="27"/>
        <v/>
      </c>
      <c r="D523" s="14"/>
      <c r="F523" s="173"/>
      <c r="G523" s="112"/>
      <c r="H523" s="36"/>
      <c r="I523" s="179"/>
      <c r="J523" s="77"/>
      <c r="K523" s="13"/>
      <c r="L523" s="98"/>
    </row>
    <row r="524" spans="1:12" x14ac:dyDescent="0.2">
      <c r="A524" s="96" t="str">
        <f t="shared" si="28"/>
        <v/>
      </c>
      <c r="B524" s="28" t="str">
        <f t="shared" si="26"/>
        <v/>
      </c>
      <c r="C524" s="29" t="str">
        <f t="shared" si="27"/>
        <v/>
      </c>
      <c r="D524" s="14"/>
      <c r="F524" s="173"/>
      <c r="G524" s="112"/>
      <c r="H524" s="36"/>
      <c r="I524" s="179"/>
      <c r="J524" s="77"/>
      <c r="K524" s="13"/>
      <c r="L524" s="98"/>
    </row>
    <row r="525" spans="1:12" x14ac:dyDescent="0.2">
      <c r="A525" s="96" t="str">
        <f t="shared" si="28"/>
        <v/>
      </c>
      <c r="B525" s="28" t="str">
        <f t="shared" si="26"/>
        <v/>
      </c>
      <c r="C525" s="29" t="str">
        <f t="shared" si="27"/>
        <v/>
      </c>
      <c r="D525" s="14"/>
      <c r="F525" s="173"/>
      <c r="G525" s="112"/>
      <c r="H525" s="36"/>
      <c r="I525" s="179"/>
      <c r="J525" s="77"/>
      <c r="K525" s="13"/>
      <c r="L525" s="98"/>
    </row>
    <row r="526" spans="1:12" x14ac:dyDescent="0.2">
      <c r="A526" s="96" t="str">
        <f t="shared" si="28"/>
        <v/>
      </c>
      <c r="B526" s="28" t="str">
        <f t="shared" si="26"/>
        <v/>
      </c>
      <c r="C526" s="29" t="str">
        <f t="shared" si="27"/>
        <v/>
      </c>
      <c r="D526" s="14"/>
      <c r="F526" s="173"/>
      <c r="G526" s="112"/>
      <c r="H526" s="36"/>
      <c r="I526" s="179"/>
      <c r="J526" s="77"/>
      <c r="K526" s="13"/>
      <c r="L526" s="98"/>
    </row>
    <row r="527" spans="1:12" x14ac:dyDescent="0.2">
      <c r="A527" s="96" t="str">
        <f t="shared" si="28"/>
        <v/>
      </c>
      <c r="B527" s="28" t="str">
        <f t="shared" si="26"/>
        <v/>
      </c>
      <c r="C527" s="29" t="str">
        <f t="shared" si="27"/>
        <v/>
      </c>
      <c r="D527" s="14"/>
      <c r="F527" s="173"/>
      <c r="G527" s="112"/>
      <c r="H527" s="36"/>
      <c r="I527" s="179"/>
      <c r="J527" s="77"/>
      <c r="K527" s="13"/>
      <c r="L527" s="98"/>
    </row>
    <row r="528" spans="1:12" x14ac:dyDescent="0.2">
      <c r="A528" s="96" t="str">
        <f t="shared" si="28"/>
        <v/>
      </c>
      <c r="B528" s="28" t="str">
        <f t="shared" si="26"/>
        <v/>
      </c>
      <c r="C528" s="29" t="str">
        <f t="shared" si="27"/>
        <v/>
      </c>
      <c r="D528" s="14"/>
      <c r="F528" s="173"/>
      <c r="G528" s="112"/>
      <c r="H528" s="36"/>
      <c r="I528" s="179"/>
      <c r="J528" s="77"/>
      <c r="K528" s="13"/>
      <c r="L528" s="98"/>
    </row>
    <row r="529" spans="1:12" x14ac:dyDescent="0.2">
      <c r="A529" s="96" t="str">
        <f t="shared" si="28"/>
        <v/>
      </c>
      <c r="B529" s="28" t="str">
        <f t="shared" si="26"/>
        <v/>
      </c>
      <c r="C529" s="29" t="str">
        <f t="shared" si="27"/>
        <v/>
      </c>
      <c r="D529" s="14"/>
      <c r="F529" s="173"/>
      <c r="G529" s="112"/>
      <c r="H529" s="36"/>
      <c r="I529" s="179"/>
      <c r="J529" s="77"/>
      <c r="K529" s="13"/>
      <c r="L529" s="98"/>
    </row>
    <row r="530" spans="1:12" x14ac:dyDescent="0.2">
      <c r="A530" s="96" t="str">
        <f t="shared" si="28"/>
        <v/>
      </c>
      <c r="B530" s="28" t="str">
        <f t="shared" si="26"/>
        <v/>
      </c>
      <c r="C530" s="29" t="str">
        <f t="shared" si="27"/>
        <v/>
      </c>
      <c r="D530" s="14"/>
      <c r="F530" s="173"/>
      <c r="G530" s="112"/>
      <c r="H530" s="36"/>
      <c r="I530" s="179"/>
      <c r="J530" s="77"/>
      <c r="K530" s="13"/>
      <c r="L530" s="98"/>
    </row>
    <row r="531" spans="1:12" x14ac:dyDescent="0.2">
      <c r="A531" s="96" t="str">
        <f t="shared" si="28"/>
        <v/>
      </c>
      <c r="B531" s="28" t="str">
        <f t="shared" si="26"/>
        <v/>
      </c>
      <c r="C531" s="29" t="str">
        <f t="shared" si="27"/>
        <v/>
      </c>
      <c r="D531" s="14"/>
      <c r="F531" s="173"/>
      <c r="G531" s="112"/>
      <c r="H531" s="36"/>
      <c r="I531" s="179"/>
      <c r="J531" s="77"/>
      <c r="K531" s="13"/>
      <c r="L531" s="98"/>
    </row>
    <row r="532" spans="1:12" x14ac:dyDescent="0.2">
      <c r="A532" s="96" t="str">
        <f t="shared" si="28"/>
        <v/>
      </c>
      <c r="B532" s="28" t="str">
        <f t="shared" si="26"/>
        <v/>
      </c>
      <c r="C532" s="29" t="str">
        <f t="shared" si="27"/>
        <v/>
      </c>
      <c r="D532" s="14"/>
      <c r="F532" s="173"/>
      <c r="G532" s="112"/>
      <c r="H532" s="36"/>
      <c r="I532" s="179"/>
      <c r="J532" s="77"/>
      <c r="K532" s="13"/>
      <c r="L532" s="98"/>
    </row>
    <row r="533" spans="1:12" x14ac:dyDescent="0.2">
      <c r="A533" s="96" t="str">
        <f t="shared" si="28"/>
        <v/>
      </c>
      <c r="B533" s="28" t="str">
        <f t="shared" si="26"/>
        <v/>
      </c>
      <c r="C533" s="29" t="str">
        <f t="shared" si="27"/>
        <v/>
      </c>
      <c r="D533" s="14"/>
      <c r="F533" s="173"/>
      <c r="G533" s="112"/>
      <c r="H533" s="36"/>
      <c r="I533" s="179"/>
      <c r="J533" s="77"/>
      <c r="K533" s="13"/>
      <c r="L533" s="98"/>
    </row>
    <row r="534" spans="1:12" x14ac:dyDescent="0.2">
      <c r="A534" s="96" t="str">
        <f t="shared" si="28"/>
        <v/>
      </c>
      <c r="B534" s="28" t="str">
        <f t="shared" si="26"/>
        <v/>
      </c>
      <c r="C534" s="29" t="str">
        <f t="shared" si="27"/>
        <v/>
      </c>
      <c r="D534" s="14"/>
      <c r="F534" s="173"/>
      <c r="G534" s="112"/>
      <c r="H534" s="36"/>
      <c r="I534" s="179"/>
      <c r="J534" s="77"/>
      <c r="K534" s="13"/>
      <c r="L534" s="98"/>
    </row>
    <row r="535" spans="1:12" x14ac:dyDescent="0.2">
      <c r="A535" s="96" t="str">
        <f t="shared" si="28"/>
        <v/>
      </c>
      <c r="B535" s="28" t="str">
        <f t="shared" si="26"/>
        <v/>
      </c>
      <c r="C535" s="29" t="str">
        <f t="shared" si="27"/>
        <v/>
      </c>
      <c r="D535" s="14"/>
      <c r="F535" s="173"/>
      <c r="G535" s="112"/>
      <c r="H535" s="36"/>
      <c r="I535" s="179"/>
      <c r="J535" s="77"/>
      <c r="K535" s="13"/>
      <c r="L535" s="98"/>
    </row>
    <row r="536" spans="1:12" x14ac:dyDescent="0.2">
      <c r="A536" s="96" t="str">
        <f t="shared" si="28"/>
        <v/>
      </c>
      <c r="B536" s="28" t="str">
        <f t="shared" si="26"/>
        <v/>
      </c>
      <c r="C536" s="29" t="str">
        <f t="shared" si="27"/>
        <v/>
      </c>
      <c r="D536" s="14"/>
      <c r="F536" s="173"/>
      <c r="G536" s="112"/>
      <c r="H536" s="36"/>
      <c r="I536" s="179"/>
      <c r="J536" s="77"/>
      <c r="K536" s="13"/>
      <c r="L536" s="98"/>
    </row>
    <row r="537" spans="1:12" x14ac:dyDescent="0.2">
      <c r="A537" s="96" t="str">
        <f t="shared" si="28"/>
        <v/>
      </c>
      <c r="B537" s="28" t="str">
        <f t="shared" si="26"/>
        <v/>
      </c>
      <c r="C537" s="29" t="str">
        <f t="shared" si="27"/>
        <v/>
      </c>
      <c r="D537" s="14"/>
      <c r="F537" s="173"/>
      <c r="G537" s="112"/>
      <c r="H537" s="36"/>
      <c r="I537" s="179"/>
      <c r="J537" s="77"/>
      <c r="K537" s="13"/>
      <c r="L537" s="98"/>
    </row>
    <row r="538" spans="1:12" x14ac:dyDescent="0.2">
      <c r="A538" s="96" t="str">
        <f t="shared" si="28"/>
        <v/>
      </c>
      <c r="B538" s="28" t="str">
        <f t="shared" si="26"/>
        <v/>
      </c>
      <c r="C538" s="29" t="str">
        <f t="shared" si="27"/>
        <v/>
      </c>
      <c r="D538" s="14"/>
      <c r="F538" s="173"/>
      <c r="G538" s="112"/>
      <c r="H538" s="36"/>
      <c r="I538" s="179"/>
      <c r="J538" s="77"/>
      <c r="K538" s="13"/>
      <c r="L538" s="98"/>
    </row>
    <row r="539" spans="1:12" x14ac:dyDescent="0.2">
      <c r="A539" s="96" t="str">
        <f t="shared" si="28"/>
        <v/>
      </c>
      <c r="B539" s="28" t="str">
        <f t="shared" si="26"/>
        <v/>
      </c>
      <c r="C539" s="29" t="str">
        <f t="shared" si="27"/>
        <v/>
      </c>
      <c r="D539" s="14"/>
      <c r="F539" s="173"/>
      <c r="G539" s="112"/>
      <c r="H539" s="36"/>
      <c r="I539" s="179"/>
      <c r="J539" s="77"/>
      <c r="K539" s="13"/>
      <c r="L539" s="98"/>
    </row>
    <row r="540" spans="1:12" x14ac:dyDescent="0.2">
      <c r="A540" s="96" t="str">
        <f t="shared" si="28"/>
        <v/>
      </c>
      <c r="B540" s="28" t="str">
        <f t="shared" si="26"/>
        <v/>
      </c>
      <c r="C540" s="29" t="str">
        <f t="shared" si="27"/>
        <v/>
      </c>
      <c r="D540" s="14"/>
      <c r="F540" s="173"/>
      <c r="G540" s="112"/>
      <c r="H540" s="36"/>
      <c r="I540" s="179"/>
      <c r="J540" s="77"/>
      <c r="K540" s="13"/>
      <c r="L540" s="98"/>
    </row>
    <row r="541" spans="1:12" x14ac:dyDescent="0.2">
      <c r="A541" s="96" t="str">
        <f t="shared" si="28"/>
        <v/>
      </c>
      <c r="B541" s="28" t="str">
        <f t="shared" si="26"/>
        <v/>
      </c>
      <c r="C541" s="29" t="str">
        <f t="shared" si="27"/>
        <v/>
      </c>
      <c r="D541" s="14"/>
      <c r="F541" s="173"/>
      <c r="G541" s="112"/>
      <c r="H541" s="36"/>
      <c r="I541" s="179"/>
      <c r="J541" s="77"/>
      <c r="K541" s="13"/>
      <c r="L541" s="98"/>
    </row>
    <row r="542" spans="1:12" x14ac:dyDescent="0.2">
      <c r="A542" s="96" t="str">
        <f t="shared" si="28"/>
        <v/>
      </c>
      <c r="B542" s="28" t="str">
        <f t="shared" si="26"/>
        <v/>
      </c>
      <c r="C542" s="29" t="str">
        <f t="shared" si="27"/>
        <v/>
      </c>
      <c r="D542" s="14"/>
      <c r="F542" s="173"/>
      <c r="G542" s="112"/>
      <c r="H542" s="36"/>
      <c r="I542" s="179"/>
      <c r="J542" s="77"/>
      <c r="K542" s="13"/>
      <c r="L542" s="98"/>
    </row>
    <row r="543" spans="1:12" x14ac:dyDescent="0.2">
      <c r="A543" s="96" t="str">
        <f t="shared" si="28"/>
        <v/>
      </c>
      <c r="B543" s="28" t="str">
        <f t="shared" si="26"/>
        <v/>
      </c>
      <c r="C543" s="29" t="str">
        <f t="shared" si="27"/>
        <v/>
      </c>
      <c r="D543" s="14"/>
      <c r="F543" s="173"/>
      <c r="G543" s="112"/>
      <c r="H543" s="36"/>
      <c r="I543" s="179"/>
      <c r="J543" s="77"/>
      <c r="K543" s="13"/>
      <c r="L543" s="98"/>
    </row>
    <row r="544" spans="1:12" x14ac:dyDescent="0.2">
      <c r="A544" s="96" t="str">
        <f t="shared" si="28"/>
        <v/>
      </c>
      <c r="B544" s="28" t="str">
        <f t="shared" si="26"/>
        <v/>
      </c>
      <c r="C544" s="29" t="str">
        <f t="shared" si="27"/>
        <v/>
      </c>
      <c r="D544" s="14"/>
      <c r="F544" s="173"/>
      <c r="G544" s="112"/>
      <c r="H544" s="36"/>
      <c r="I544" s="179"/>
      <c r="J544" s="77"/>
      <c r="K544" s="13"/>
      <c r="L544" s="98"/>
    </row>
    <row r="545" spans="1:12" x14ac:dyDescent="0.2">
      <c r="A545" s="96" t="str">
        <f t="shared" si="28"/>
        <v/>
      </c>
      <c r="B545" s="28" t="str">
        <f t="shared" si="26"/>
        <v/>
      </c>
      <c r="C545" s="29" t="str">
        <f t="shared" si="27"/>
        <v/>
      </c>
      <c r="D545" s="14"/>
      <c r="F545" s="173"/>
      <c r="G545" s="112"/>
      <c r="H545" s="36"/>
      <c r="I545" s="179"/>
      <c r="J545" s="77"/>
      <c r="K545" s="13"/>
      <c r="L545" s="98"/>
    </row>
    <row r="546" spans="1:12" x14ac:dyDescent="0.2">
      <c r="A546" s="96" t="str">
        <f t="shared" si="28"/>
        <v/>
      </c>
      <c r="B546" s="28" t="str">
        <f t="shared" ref="B546:B597" si="29">IF(L546="Banque",IF(G546&lt;&gt;"","Comptabilisé","Non Comptabilisé"),"")</f>
        <v/>
      </c>
      <c r="C546" s="29" t="str">
        <f t="shared" si="27"/>
        <v/>
      </c>
      <c r="D546" s="14"/>
      <c r="F546" s="173"/>
      <c r="G546" s="112"/>
      <c r="H546" s="36"/>
      <c r="I546" s="179"/>
      <c r="J546" s="77"/>
      <c r="K546" s="13"/>
      <c r="L546" s="98"/>
    </row>
    <row r="547" spans="1:12" x14ac:dyDescent="0.2">
      <c r="A547" s="96" t="str">
        <f t="shared" si="28"/>
        <v/>
      </c>
      <c r="B547" s="28" t="str">
        <f t="shared" si="29"/>
        <v/>
      </c>
      <c r="C547" s="29" t="str">
        <f t="shared" si="27"/>
        <v/>
      </c>
      <c r="D547" s="14"/>
      <c r="F547" s="173"/>
      <c r="G547" s="112"/>
      <c r="H547" s="36"/>
      <c r="I547" s="179"/>
      <c r="J547" s="77"/>
      <c r="K547" s="13"/>
      <c r="L547" s="98"/>
    </row>
    <row r="548" spans="1:12" x14ac:dyDescent="0.2">
      <c r="A548" s="96" t="str">
        <f t="shared" si="28"/>
        <v/>
      </c>
      <c r="B548" s="28" t="str">
        <f t="shared" si="29"/>
        <v/>
      </c>
      <c r="C548" s="29" t="str">
        <f t="shared" si="27"/>
        <v/>
      </c>
      <c r="D548" s="14"/>
      <c r="F548" s="173"/>
      <c r="G548" s="112"/>
      <c r="H548" s="36"/>
      <c r="I548" s="179"/>
      <c r="J548" s="77"/>
      <c r="K548" s="13"/>
      <c r="L548" s="98"/>
    </row>
    <row r="549" spans="1:12" x14ac:dyDescent="0.2">
      <c r="A549" s="96" t="str">
        <f t="shared" si="28"/>
        <v/>
      </c>
      <c r="B549" s="28" t="str">
        <f t="shared" si="29"/>
        <v/>
      </c>
      <c r="C549" s="29" t="str">
        <f t="shared" si="27"/>
        <v/>
      </c>
      <c r="D549" s="14"/>
      <c r="F549" s="173"/>
      <c r="G549" s="112"/>
      <c r="H549" s="36"/>
      <c r="I549" s="179"/>
      <c r="J549" s="77"/>
      <c r="K549" s="13"/>
      <c r="L549" s="98"/>
    </row>
    <row r="550" spans="1:12" x14ac:dyDescent="0.2">
      <c r="A550" s="96" t="str">
        <f t="shared" si="28"/>
        <v/>
      </c>
      <c r="B550" s="28" t="str">
        <f t="shared" si="29"/>
        <v/>
      </c>
      <c r="C550" s="29" t="str">
        <f t="shared" si="27"/>
        <v/>
      </c>
      <c r="D550" s="14"/>
      <c r="F550" s="173"/>
      <c r="G550" s="112"/>
      <c r="H550" s="36"/>
      <c r="I550" s="179"/>
      <c r="J550" s="77"/>
      <c r="K550" s="13"/>
      <c r="L550" s="98"/>
    </row>
    <row r="551" spans="1:12" x14ac:dyDescent="0.2">
      <c r="A551" s="96" t="str">
        <f t="shared" si="28"/>
        <v/>
      </c>
      <c r="B551" s="28" t="str">
        <f t="shared" si="29"/>
        <v/>
      </c>
      <c r="C551" s="29" t="str">
        <f t="shared" si="27"/>
        <v/>
      </c>
      <c r="D551" s="14"/>
      <c r="F551" s="173"/>
      <c r="G551" s="112"/>
      <c r="H551" s="36"/>
      <c r="I551" s="179"/>
      <c r="J551" s="77"/>
      <c r="K551" s="13"/>
      <c r="L551" s="98"/>
    </row>
    <row r="552" spans="1:12" x14ac:dyDescent="0.2">
      <c r="A552" s="96" t="str">
        <f t="shared" si="28"/>
        <v/>
      </c>
      <c r="B552" s="28" t="str">
        <f t="shared" si="29"/>
        <v/>
      </c>
      <c r="C552" s="29" t="str">
        <f t="shared" si="27"/>
        <v/>
      </c>
      <c r="D552" s="14"/>
      <c r="F552" s="173"/>
      <c r="G552" s="112"/>
      <c r="H552" s="36"/>
      <c r="I552" s="179"/>
      <c r="J552" s="77"/>
      <c r="K552" s="13"/>
      <c r="L552" s="98"/>
    </row>
    <row r="553" spans="1:12" x14ac:dyDescent="0.2">
      <c r="A553" s="96" t="str">
        <f t="shared" si="28"/>
        <v/>
      </c>
      <c r="B553" s="28" t="str">
        <f t="shared" si="29"/>
        <v/>
      </c>
      <c r="C553" s="29" t="str">
        <f t="shared" si="27"/>
        <v/>
      </c>
      <c r="D553" s="14"/>
      <c r="F553" s="173"/>
      <c r="G553" s="112"/>
      <c r="H553" s="36"/>
      <c r="I553" s="179"/>
      <c r="J553" s="77"/>
      <c r="K553" s="13"/>
      <c r="L553" s="98"/>
    </row>
    <row r="554" spans="1:12" x14ac:dyDescent="0.2">
      <c r="A554" s="96" t="str">
        <f t="shared" si="28"/>
        <v/>
      </c>
      <c r="B554" s="28" t="str">
        <f t="shared" si="29"/>
        <v/>
      </c>
      <c r="C554" s="29" t="str">
        <f t="shared" si="27"/>
        <v/>
      </c>
      <c r="D554" s="14"/>
      <c r="F554" s="173"/>
      <c r="G554" s="112"/>
      <c r="H554" s="36"/>
      <c r="I554" s="179"/>
      <c r="J554" s="77"/>
      <c r="K554" s="13"/>
      <c r="L554" s="98"/>
    </row>
    <row r="555" spans="1:12" x14ac:dyDescent="0.2">
      <c r="A555" s="96" t="str">
        <f t="shared" si="28"/>
        <v/>
      </c>
      <c r="B555" s="28" t="str">
        <f t="shared" si="29"/>
        <v/>
      </c>
      <c r="C555" s="29" t="str">
        <f t="shared" si="27"/>
        <v/>
      </c>
      <c r="D555" s="14"/>
      <c r="F555" s="173"/>
      <c r="G555" s="112"/>
      <c r="H555" s="36"/>
      <c r="I555" s="179"/>
      <c r="J555" s="77"/>
      <c r="K555" s="13"/>
      <c r="L555" s="98"/>
    </row>
    <row r="556" spans="1:12" x14ac:dyDescent="0.2">
      <c r="A556" s="96" t="str">
        <f t="shared" si="28"/>
        <v/>
      </c>
      <c r="B556" s="28" t="str">
        <f t="shared" si="29"/>
        <v/>
      </c>
      <c r="C556" s="29" t="str">
        <f t="shared" si="27"/>
        <v/>
      </c>
      <c r="D556" s="14"/>
      <c r="F556" s="173"/>
      <c r="G556" s="112"/>
      <c r="H556" s="36"/>
      <c r="I556" s="179"/>
      <c r="J556" s="77"/>
      <c r="K556" s="13"/>
      <c r="L556" s="98"/>
    </row>
    <row r="557" spans="1:12" x14ac:dyDescent="0.2">
      <c r="A557" s="96" t="str">
        <f t="shared" si="28"/>
        <v/>
      </c>
      <c r="B557" s="28" t="str">
        <f t="shared" si="29"/>
        <v/>
      </c>
      <c r="C557" s="29" t="str">
        <f t="shared" si="27"/>
        <v/>
      </c>
      <c r="D557" s="14"/>
      <c r="F557" s="173"/>
      <c r="G557" s="112"/>
      <c r="H557" s="36"/>
      <c r="I557" s="179"/>
      <c r="J557" s="77"/>
      <c r="K557" s="13"/>
      <c r="L557" s="98"/>
    </row>
    <row r="558" spans="1:12" x14ac:dyDescent="0.2">
      <c r="A558" s="96" t="str">
        <f t="shared" si="28"/>
        <v/>
      </c>
      <c r="B558" s="28" t="str">
        <f t="shared" si="29"/>
        <v/>
      </c>
      <c r="C558" s="29" t="str">
        <f t="shared" si="27"/>
        <v/>
      </c>
      <c r="D558" s="14"/>
      <c r="F558" s="173"/>
      <c r="G558" s="112"/>
      <c r="H558" s="36"/>
      <c r="I558" s="179"/>
      <c r="J558" s="77"/>
      <c r="K558" s="13"/>
      <c r="L558" s="98"/>
    </row>
    <row r="559" spans="1:12" x14ac:dyDescent="0.2">
      <c r="A559" s="96" t="str">
        <f t="shared" si="28"/>
        <v/>
      </c>
      <c r="B559" s="28" t="str">
        <f t="shared" si="29"/>
        <v/>
      </c>
      <c r="C559" s="29" t="str">
        <f t="shared" si="27"/>
        <v/>
      </c>
      <c r="D559" s="14"/>
      <c r="F559" s="173"/>
      <c r="G559" s="112"/>
      <c r="H559" s="36"/>
      <c r="I559" s="179"/>
      <c r="J559" s="77"/>
      <c r="K559" s="13"/>
      <c r="L559" s="98"/>
    </row>
    <row r="560" spans="1:12" x14ac:dyDescent="0.2">
      <c r="A560" s="96" t="str">
        <f t="shared" si="28"/>
        <v/>
      </c>
      <c r="B560" s="28" t="str">
        <f t="shared" si="29"/>
        <v/>
      </c>
      <c r="C560" s="29" t="str">
        <f t="shared" si="27"/>
        <v/>
      </c>
      <c r="D560" s="14"/>
      <c r="F560" s="173"/>
      <c r="G560" s="112"/>
      <c r="H560" s="36"/>
      <c r="I560" s="179"/>
      <c r="J560" s="77"/>
      <c r="K560" s="13"/>
      <c r="L560" s="98"/>
    </row>
    <row r="561" spans="1:12" x14ac:dyDescent="0.2">
      <c r="A561" s="96" t="str">
        <f t="shared" si="28"/>
        <v/>
      </c>
      <c r="B561" s="28" t="str">
        <f t="shared" si="29"/>
        <v/>
      </c>
      <c r="C561" s="29" t="str">
        <f t="shared" si="27"/>
        <v/>
      </c>
      <c r="D561" s="14"/>
      <c r="F561" s="173"/>
      <c r="G561" s="112"/>
      <c r="H561" s="36"/>
      <c r="I561" s="179"/>
      <c r="J561" s="77"/>
      <c r="K561" s="13"/>
      <c r="L561" s="98"/>
    </row>
    <row r="562" spans="1:12" x14ac:dyDescent="0.2">
      <c r="A562" s="96" t="str">
        <f t="shared" si="28"/>
        <v/>
      </c>
      <c r="B562" s="28" t="str">
        <f t="shared" si="29"/>
        <v/>
      </c>
      <c r="C562" s="29" t="str">
        <f t="shared" si="27"/>
        <v/>
      </c>
      <c r="D562" s="14"/>
      <c r="F562" s="173"/>
      <c r="G562" s="112"/>
      <c r="H562" s="36"/>
      <c r="I562" s="179"/>
      <c r="J562" s="77"/>
      <c r="K562" s="13"/>
      <c r="L562" s="98"/>
    </row>
    <row r="563" spans="1:12" x14ac:dyDescent="0.2">
      <c r="A563" s="96" t="str">
        <f t="shared" si="28"/>
        <v/>
      </c>
      <c r="B563" s="28" t="str">
        <f t="shared" si="29"/>
        <v/>
      </c>
      <c r="C563" s="29" t="str">
        <f t="shared" si="27"/>
        <v/>
      </c>
      <c r="D563" s="14"/>
      <c r="F563" s="173"/>
      <c r="G563" s="112"/>
      <c r="H563" s="36"/>
      <c r="I563" s="179"/>
      <c r="J563" s="77"/>
      <c r="K563" s="13"/>
      <c r="L563" s="98"/>
    </row>
    <row r="564" spans="1:12" x14ac:dyDescent="0.2">
      <c r="A564" s="96" t="str">
        <f t="shared" si="28"/>
        <v/>
      </c>
      <c r="B564" s="28" t="str">
        <f t="shared" si="29"/>
        <v/>
      </c>
      <c r="C564" s="29" t="str">
        <f t="shared" si="27"/>
        <v/>
      </c>
      <c r="D564" s="14"/>
      <c r="F564" s="173"/>
      <c r="G564" s="112"/>
      <c r="H564" s="36"/>
      <c r="I564" s="179"/>
      <c r="J564" s="77"/>
      <c r="K564" s="13"/>
      <c r="L564" s="98"/>
    </row>
    <row r="565" spans="1:12" x14ac:dyDescent="0.2">
      <c r="A565" s="96" t="str">
        <f t="shared" si="28"/>
        <v/>
      </c>
      <c r="B565" s="28" t="str">
        <f t="shared" si="29"/>
        <v/>
      </c>
      <c r="C565" s="29" t="str">
        <f t="shared" si="27"/>
        <v/>
      </c>
      <c r="D565" s="14"/>
      <c r="F565" s="173"/>
      <c r="G565" s="112"/>
      <c r="H565" s="36"/>
      <c r="I565" s="179"/>
      <c r="J565" s="77"/>
      <c r="K565" s="13"/>
      <c r="L565" s="98"/>
    </row>
    <row r="566" spans="1:12" x14ac:dyDescent="0.2">
      <c r="A566" s="96" t="str">
        <f t="shared" si="28"/>
        <v/>
      </c>
      <c r="B566" s="28" t="str">
        <f t="shared" si="29"/>
        <v/>
      </c>
      <c r="C566" s="29" t="str">
        <f t="shared" si="27"/>
        <v/>
      </c>
      <c r="D566" s="14"/>
      <c r="F566" s="173"/>
      <c r="G566" s="112"/>
      <c r="H566" s="36"/>
      <c r="I566" s="179"/>
      <c r="J566" s="77"/>
      <c r="K566" s="13"/>
      <c r="L566" s="98"/>
    </row>
    <row r="567" spans="1:12" x14ac:dyDescent="0.2">
      <c r="A567" s="96" t="str">
        <f t="shared" si="28"/>
        <v/>
      </c>
      <c r="B567" s="28" t="str">
        <f t="shared" si="29"/>
        <v/>
      </c>
      <c r="C567" s="29" t="str">
        <f t="shared" si="27"/>
        <v/>
      </c>
      <c r="D567" s="14"/>
      <c r="F567" s="173"/>
      <c r="G567" s="112"/>
      <c r="H567" s="36"/>
      <c r="I567" s="179"/>
      <c r="J567" s="77"/>
      <c r="K567" s="13"/>
      <c r="L567" s="98"/>
    </row>
    <row r="568" spans="1:12" x14ac:dyDescent="0.2">
      <c r="A568" s="96" t="str">
        <f t="shared" si="28"/>
        <v/>
      </c>
      <c r="B568" s="28" t="str">
        <f t="shared" si="29"/>
        <v/>
      </c>
      <c r="C568" s="29" t="str">
        <f t="shared" si="27"/>
        <v/>
      </c>
      <c r="D568" s="14"/>
      <c r="F568" s="173"/>
      <c r="G568" s="112"/>
      <c r="H568" s="36"/>
      <c r="I568" s="179"/>
      <c r="J568" s="77"/>
      <c r="K568" s="13"/>
      <c r="L568" s="98"/>
    </row>
    <row r="569" spans="1:12" x14ac:dyDescent="0.2">
      <c r="A569" s="96" t="str">
        <f t="shared" si="28"/>
        <v/>
      </c>
      <c r="B569" s="28" t="str">
        <f t="shared" si="29"/>
        <v/>
      </c>
      <c r="C569" s="29" t="str">
        <f t="shared" si="27"/>
        <v/>
      </c>
      <c r="D569" s="14"/>
      <c r="F569" s="173"/>
      <c r="G569" s="112"/>
      <c r="H569" s="36"/>
      <c r="I569" s="179"/>
      <c r="J569" s="77"/>
      <c r="K569" s="13"/>
      <c r="L569" s="98"/>
    </row>
    <row r="570" spans="1:12" x14ac:dyDescent="0.2">
      <c r="A570" s="96" t="str">
        <f t="shared" si="28"/>
        <v/>
      </c>
      <c r="B570" s="28" t="str">
        <f t="shared" si="29"/>
        <v/>
      </c>
      <c r="C570" s="29" t="str">
        <f t="shared" si="27"/>
        <v/>
      </c>
      <c r="D570" s="14"/>
      <c r="F570" s="173"/>
      <c r="G570" s="112"/>
      <c r="H570" s="36"/>
      <c r="I570" s="179"/>
      <c r="J570" s="77"/>
      <c r="K570" s="13"/>
      <c r="L570" s="98"/>
    </row>
    <row r="571" spans="1:12" x14ac:dyDescent="0.2">
      <c r="A571" s="96" t="str">
        <f t="shared" si="28"/>
        <v/>
      </c>
      <c r="B571" s="28" t="str">
        <f t="shared" si="29"/>
        <v/>
      </c>
      <c r="C571" s="29" t="str">
        <f t="shared" si="27"/>
        <v/>
      </c>
      <c r="D571" s="14"/>
      <c r="F571" s="173"/>
      <c r="G571" s="112"/>
      <c r="H571" s="36"/>
      <c r="I571" s="179"/>
      <c r="J571" s="77"/>
      <c r="K571" s="13"/>
      <c r="L571" s="98"/>
    </row>
    <row r="572" spans="1:12" x14ac:dyDescent="0.2">
      <c r="A572" s="96" t="str">
        <f t="shared" si="28"/>
        <v/>
      </c>
      <c r="B572" s="28" t="str">
        <f t="shared" si="29"/>
        <v/>
      </c>
      <c r="C572" s="29" t="str">
        <f t="shared" si="27"/>
        <v/>
      </c>
      <c r="D572" s="14"/>
      <c r="F572" s="173"/>
      <c r="G572" s="112"/>
      <c r="H572" s="36"/>
      <c r="I572" s="179"/>
      <c r="J572" s="77"/>
      <c r="K572" s="13"/>
      <c r="L572" s="98"/>
    </row>
    <row r="573" spans="1:12" x14ac:dyDescent="0.2">
      <c r="A573" s="96" t="str">
        <f t="shared" si="28"/>
        <v/>
      </c>
      <c r="B573" s="28" t="str">
        <f t="shared" si="29"/>
        <v/>
      </c>
      <c r="C573" s="29" t="str">
        <f t="shared" si="27"/>
        <v/>
      </c>
      <c r="D573" s="14"/>
      <c r="F573" s="173"/>
      <c r="G573" s="112"/>
      <c r="H573" s="36"/>
      <c r="I573" s="179"/>
      <c r="J573" s="77"/>
      <c r="K573" s="13"/>
      <c r="L573" s="98"/>
    </row>
    <row r="574" spans="1:12" x14ac:dyDescent="0.2">
      <c r="A574" s="96" t="str">
        <f t="shared" si="28"/>
        <v/>
      </c>
      <c r="B574" s="28" t="str">
        <f t="shared" si="29"/>
        <v/>
      </c>
      <c r="C574" s="29" t="str">
        <f t="shared" si="27"/>
        <v/>
      </c>
      <c r="D574" s="14"/>
      <c r="F574" s="173"/>
      <c r="G574" s="112"/>
      <c r="H574" s="36"/>
      <c r="I574" s="179"/>
      <c r="J574" s="77"/>
      <c r="K574" s="13"/>
      <c r="L574" s="98"/>
    </row>
    <row r="575" spans="1:12" x14ac:dyDescent="0.2">
      <c r="A575" s="96" t="str">
        <f t="shared" si="28"/>
        <v/>
      </c>
      <c r="B575" s="28" t="str">
        <f t="shared" si="29"/>
        <v/>
      </c>
      <c r="C575" s="29" t="str">
        <f t="shared" ref="C575:C597" si="30">IF(E575&lt;&gt;"",MONTH(E575),"")</f>
        <v/>
      </c>
      <c r="D575" s="14"/>
      <c r="F575" s="173"/>
      <c r="G575" s="112"/>
      <c r="H575" s="36"/>
      <c r="I575" s="179"/>
      <c r="J575" s="77"/>
      <c r="K575" s="13"/>
      <c r="L575" s="98"/>
    </row>
    <row r="576" spans="1:12" x14ac:dyDescent="0.2">
      <c r="A576" s="96" t="str">
        <f t="shared" si="28"/>
        <v/>
      </c>
      <c r="B576" s="28" t="str">
        <f t="shared" si="29"/>
        <v/>
      </c>
      <c r="C576" s="29" t="str">
        <f t="shared" si="30"/>
        <v/>
      </c>
      <c r="D576" s="14"/>
      <c r="F576" s="173"/>
      <c r="G576" s="112"/>
      <c r="H576" s="36"/>
      <c r="I576" s="179"/>
      <c r="J576" s="77"/>
      <c r="K576" s="13"/>
      <c r="L576" s="98"/>
    </row>
    <row r="577" spans="1:12" x14ac:dyDescent="0.2">
      <c r="A577" s="96" t="str">
        <f t="shared" si="28"/>
        <v/>
      </c>
      <c r="B577" s="28" t="str">
        <f t="shared" si="29"/>
        <v/>
      </c>
      <c r="C577" s="29" t="str">
        <f t="shared" si="30"/>
        <v/>
      </c>
      <c r="D577" s="14"/>
      <c r="F577" s="173"/>
      <c r="G577" s="112"/>
      <c r="H577" s="36"/>
      <c r="I577" s="179"/>
      <c r="J577" s="77"/>
      <c r="K577" s="13"/>
      <c r="L577" s="98"/>
    </row>
    <row r="578" spans="1:12" x14ac:dyDescent="0.2">
      <c r="A578" s="96" t="str">
        <f t="shared" ref="A578:A597" si="31">IF(D578&lt;&gt;"",IF(D578&lt;0,"dépenses",IF(D578&gt;0,"recettes","--")),"")</f>
        <v/>
      </c>
      <c r="B578" s="28" t="str">
        <f t="shared" si="29"/>
        <v/>
      </c>
      <c r="C578" s="29" t="str">
        <f t="shared" si="30"/>
        <v/>
      </c>
      <c r="D578" s="14"/>
      <c r="F578" s="173"/>
      <c r="G578" s="112"/>
      <c r="H578" s="36"/>
      <c r="I578" s="179"/>
      <c r="J578" s="77"/>
      <c r="K578" s="13"/>
      <c r="L578" s="98"/>
    </row>
    <row r="579" spans="1:12" x14ac:dyDescent="0.2">
      <c r="A579" s="96" t="str">
        <f t="shared" si="31"/>
        <v/>
      </c>
      <c r="B579" s="28" t="str">
        <f t="shared" si="29"/>
        <v/>
      </c>
      <c r="C579" s="29" t="str">
        <f t="shared" si="30"/>
        <v/>
      </c>
      <c r="D579" s="14"/>
      <c r="F579" s="173"/>
      <c r="G579" s="112"/>
      <c r="H579" s="36"/>
      <c r="I579" s="179"/>
      <c r="J579" s="77"/>
      <c r="K579" s="13"/>
      <c r="L579" s="98"/>
    </row>
    <row r="580" spans="1:12" x14ac:dyDescent="0.2">
      <c r="A580" s="96" t="str">
        <f t="shared" si="31"/>
        <v/>
      </c>
      <c r="B580" s="28" t="str">
        <f t="shared" si="29"/>
        <v/>
      </c>
      <c r="C580" s="29" t="str">
        <f t="shared" si="30"/>
        <v/>
      </c>
      <c r="D580" s="14"/>
      <c r="F580" s="173"/>
      <c r="G580" s="112"/>
      <c r="H580" s="36"/>
      <c r="I580" s="179"/>
      <c r="J580" s="77"/>
      <c r="K580" s="13"/>
      <c r="L580" s="98"/>
    </row>
    <row r="581" spans="1:12" x14ac:dyDescent="0.2">
      <c r="A581" s="96" t="str">
        <f t="shared" si="31"/>
        <v/>
      </c>
      <c r="B581" s="28" t="str">
        <f t="shared" si="29"/>
        <v/>
      </c>
      <c r="C581" s="29" t="str">
        <f t="shared" si="30"/>
        <v/>
      </c>
      <c r="D581" s="14"/>
      <c r="F581" s="173"/>
      <c r="G581" s="112"/>
      <c r="H581" s="36"/>
      <c r="I581" s="179"/>
      <c r="J581" s="77"/>
      <c r="K581" s="13"/>
      <c r="L581" s="98"/>
    </row>
    <row r="582" spans="1:12" x14ac:dyDescent="0.2">
      <c r="A582" s="96" t="str">
        <f t="shared" si="31"/>
        <v/>
      </c>
      <c r="B582" s="28" t="str">
        <f t="shared" si="29"/>
        <v/>
      </c>
      <c r="C582" s="29" t="str">
        <f t="shared" si="30"/>
        <v/>
      </c>
      <c r="D582" s="14"/>
      <c r="F582" s="173"/>
      <c r="G582" s="112"/>
      <c r="H582" s="36"/>
      <c r="I582" s="179"/>
      <c r="J582" s="77"/>
      <c r="K582" s="13"/>
      <c r="L582" s="98"/>
    </row>
    <row r="583" spans="1:12" x14ac:dyDescent="0.2">
      <c r="A583" s="96" t="str">
        <f t="shared" si="31"/>
        <v/>
      </c>
      <c r="B583" s="28" t="str">
        <f t="shared" si="29"/>
        <v/>
      </c>
      <c r="C583" s="29" t="str">
        <f t="shared" si="30"/>
        <v/>
      </c>
      <c r="D583" s="14"/>
      <c r="F583" s="173"/>
      <c r="G583" s="112"/>
      <c r="H583" s="36"/>
      <c r="I583" s="179"/>
      <c r="J583" s="77"/>
      <c r="K583" s="13"/>
      <c r="L583" s="98"/>
    </row>
    <row r="584" spans="1:12" x14ac:dyDescent="0.2">
      <c r="A584" s="96" t="str">
        <f t="shared" si="31"/>
        <v/>
      </c>
      <c r="B584" s="28" t="str">
        <f t="shared" si="29"/>
        <v/>
      </c>
      <c r="C584" s="29" t="str">
        <f t="shared" si="30"/>
        <v/>
      </c>
      <c r="D584" s="14"/>
      <c r="F584" s="173"/>
      <c r="G584" s="112"/>
      <c r="H584" s="36"/>
      <c r="I584" s="179"/>
      <c r="J584" s="77"/>
      <c r="K584" s="13"/>
      <c r="L584" s="98"/>
    </row>
    <row r="585" spans="1:12" x14ac:dyDescent="0.2">
      <c r="A585" s="96" t="str">
        <f t="shared" si="31"/>
        <v/>
      </c>
      <c r="B585" s="28" t="str">
        <f t="shared" si="29"/>
        <v/>
      </c>
      <c r="C585" s="29" t="str">
        <f t="shared" si="30"/>
        <v/>
      </c>
      <c r="D585" s="14"/>
      <c r="F585" s="173"/>
      <c r="G585" s="112"/>
      <c r="H585" s="36"/>
      <c r="I585" s="179"/>
      <c r="J585" s="77"/>
      <c r="K585" s="13"/>
      <c r="L585" s="98"/>
    </row>
    <row r="586" spans="1:12" x14ac:dyDescent="0.2">
      <c r="A586" s="96" t="str">
        <f t="shared" si="31"/>
        <v/>
      </c>
      <c r="B586" s="28" t="str">
        <f t="shared" si="29"/>
        <v/>
      </c>
      <c r="C586" s="29" t="str">
        <f t="shared" si="30"/>
        <v/>
      </c>
      <c r="D586" s="14"/>
      <c r="F586" s="173"/>
      <c r="G586" s="112"/>
      <c r="H586" s="36"/>
      <c r="I586" s="179"/>
      <c r="J586" s="77"/>
      <c r="K586" s="13"/>
      <c r="L586" s="98"/>
    </row>
    <row r="587" spans="1:12" x14ac:dyDescent="0.2">
      <c r="A587" s="96" t="str">
        <f t="shared" si="31"/>
        <v/>
      </c>
      <c r="B587" s="28" t="str">
        <f t="shared" si="29"/>
        <v/>
      </c>
      <c r="C587" s="29" t="str">
        <f t="shared" si="30"/>
        <v/>
      </c>
      <c r="D587" s="14"/>
      <c r="F587" s="173"/>
      <c r="G587" s="112"/>
      <c r="H587" s="36"/>
      <c r="I587" s="179"/>
      <c r="J587" s="77"/>
      <c r="K587" s="13"/>
      <c r="L587" s="98"/>
    </row>
    <row r="588" spans="1:12" x14ac:dyDescent="0.2">
      <c r="A588" s="96" t="str">
        <f t="shared" si="31"/>
        <v/>
      </c>
      <c r="B588" s="28" t="str">
        <f t="shared" si="29"/>
        <v/>
      </c>
      <c r="C588" s="29" t="str">
        <f t="shared" si="30"/>
        <v/>
      </c>
      <c r="D588" s="14"/>
      <c r="F588" s="173"/>
      <c r="G588" s="112"/>
      <c r="H588" s="36"/>
      <c r="I588" s="179"/>
      <c r="J588" s="77"/>
      <c r="K588" s="13"/>
      <c r="L588" s="98"/>
    </row>
    <row r="589" spans="1:12" x14ac:dyDescent="0.2">
      <c r="A589" s="96" t="str">
        <f t="shared" si="31"/>
        <v/>
      </c>
      <c r="B589" s="28" t="str">
        <f t="shared" si="29"/>
        <v/>
      </c>
      <c r="C589" s="29" t="str">
        <f t="shared" si="30"/>
        <v/>
      </c>
      <c r="D589" s="14"/>
      <c r="F589" s="173"/>
      <c r="G589" s="112"/>
      <c r="H589" s="36"/>
      <c r="I589" s="179"/>
      <c r="J589" s="77"/>
      <c r="K589" s="13"/>
      <c r="L589" s="98"/>
    </row>
    <row r="590" spans="1:12" x14ac:dyDescent="0.2">
      <c r="A590" s="96" t="str">
        <f t="shared" si="31"/>
        <v/>
      </c>
      <c r="B590" s="28" t="str">
        <f t="shared" si="29"/>
        <v/>
      </c>
      <c r="C590" s="29" t="str">
        <f t="shared" si="30"/>
        <v/>
      </c>
      <c r="D590" s="14"/>
      <c r="F590" s="173"/>
      <c r="G590" s="112"/>
      <c r="H590" s="36"/>
      <c r="I590" s="179"/>
      <c r="J590" s="77"/>
      <c r="K590" s="13"/>
      <c r="L590" s="98"/>
    </row>
    <row r="591" spans="1:12" x14ac:dyDescent="0.2">
      <c r="A591" s="96" t="str">
        <f t="shared" si="31"/>
        <v/>
      </c>
      <c r="B591" s="28" t="str">
        <f t="shared" si="29"/>
        <v/>
      </c>
      <c r="C591" s="29" t="str">
        <f t="shared" si="30"/>
        <v/>
      </c>
      <c r="D591" s="14"/>
      <c r="F591" s="173"/>
      <c r="G591" s="112"/>
      <c r="H591" s="36"/>
      <c r="I591" s="179"/>
      <c r="J591" s="77"/>
      <c r="K591" s="13"/>
      <c r="L591" s="98"/>
    </row>
    <row r="592" spans="1:12" x14ac:dyDescent="0.2">
      <c r="A592" s="96" t="str">
        <f t="shared" si="31"/>
        <v/>
      </c>
      <c r="B592" s="28" t="str">
        <f t="shared" si="29"/>
        <v/>
      </c>
      <c r="C592" s="29" t="str">
        <f t="shared" si="30"/>
        <v/>
      </c>
      <c r="D592" s="14"/>
      <c r="F592" s="173"/>
      <c r="G592" s="112"/>
      <c r="H592" s="36"/>
      <c r="I592" s="179"/>
      <c r="J592" s="77"/>
      <c r="K592" s="13"/>
      <c r="L592" s="98"/>
    </row>
    <row r="593" spans="1:12" x14ac:dyDescent="0.2">
      <c r="A593" s="96" t="str">
        <f t="shared" si="31"/>
        <v/>
      </c>
      <c r="B593" s="28" t="str">
        <f t="shared" si="29"/>
        <v/>
      </c>
      <c r="C593" s="29" t="str">
        <f t="shared" si="30"/>
        <v/>
      </c>
      <c r="D593" s="14"/>
      <c r="F593" s="173"/>
      <c r="G593" s="112"/>
      <c r="H593" s="36"/>
      <c r="I593" s="179"/>
      <c r="J593" s="77"/>
      <c r="K593" s="13"/>
      <c r="L593" s="98"/>
    </row>
    <row r="594" spans="1:12" x14ac:dyDescent="0.2">
      <c r="A594" s="96" t="str">
        <f t="shared" si="31"/>
        <v/>
      </c>
      <c r="B594" s="28" t="str">
        <f t="shared" si="29"/>
        <v/>
      </c>
      <c r="C594" s="29" t="str">
        <f t="shared" si="30"/>
        <v/>
      </c>
      <c r="D594" s="14"/>
      <c r="F594" s="173"/>
      <c r="G594" s="112"/>
      <c r="H594" s="36"/>
      <c r="I594" s="179"/>
      <c r="J594" s="77"/>
      <c r="K594" s="13"/>
      <c r="L594" s="98"/>
    </row>
    <row r="595" spans="1:12" x14ac:dyDescent="0.2">
      <c r="A595" s="96" t="str">
        <f t="shared" si="31"/>
        <v/>
      </c>
      <c r="B595" s="28" t="str">
        <f t="shared" si="29"/>
        <v/>
      </c>
      <c r="C595" s="29" t="str">
        <f t="shared" si="30"/>
        <v/>
      </c>
      <c r="D595" s="14"/>
      <c r="F595" s="173"/>
      <c r="G595" s="112"/>
      <c r="H595" s="36"/>
      <c r="I595" s="179"/>
      <c r="J595" s="77"/>
      <c r="K595" s="13"/>
      <c r="L595" s="98"/>
    </row>
    <row r="596" spans="1:12" x14ac:dyDescent="0.2">
      <c r="A596" s="96" t="str">
        <f t="shared" si="31"/>
        <v/>
      </c>
      <c r="B596" s="28" t="str">
        <f t="shared" si="29"/>
        <v/>
      </c>
      <c r="C596" s="29" t="str">
        <f t="shared" si="30"/>
        <v/>
      </c>
      <c r="D596" s="14"/>
      <c r="F596" s="173"/>
      <c r="G596" s="112"/>
      <c r="H596" s="36"/>
      <c r="I596" s="179"/>
      <c r="J596" s="77"/>
      <c r="K596" s="13"/>
      <c r="L596" s="98"/>
    </row>
    <row r="597" spans="1:12" x14ac:dyDescent="0.2">
      <c r="A597" s="96" t="str">
        <f t="shared" si="31"/>
        <v/>
      </c>
      <c r="B597" s="28" t="str">
        <f t="shared" si="29"/>
        <v/>
      </c>
      <c r="C597" s="29" t="str">
        <f t="shared" si="30"/>
        <v/>
      </c>
      <c r="D597" s="14"/>
      <c r="F597" s="173"/>
      <c r="G597" s="112"/>
      <c r="H597" s="36"/>
      <c r="I597" s="179"/>
      <c r="J597" s="77"/>
      <c r="K597" s="13"/>
      <c r="L597" s="98"/>
    </row>
  </sheetData>
  <sheetProtection algorithmName="SHA-512" hashValue="4VU8AJ9KPEGgQXGPnA/m1ES1i0/WjRkI/Y5/M8x77e/YUhGHE20dGxkWfiVameo+6drpJVFROQOVVUt3+EpYGA==" saltValue="h7Gzh2tEligVWJbcIznDsg==" spinCount="100000" sheet="1" objects="1" scenarios="1"/>
  <dataConsolidate/>
  <phoneticPr fontId="2" type="noConversion"/>
  <dataValidations count="2">
    <dataValidation type="list" allowBlank="1" showInputMessage="1" showErrorMessage="1" sqref="L2:L90 L92:L597" xr:uid="{F8967BDD-BAFD-4A31-A383-91762F3E0646}">
      <formula1>Liste_Comptes</formula1>
    </dataValidation>
    <dataValidation type="list" allowBlank="1" showInputMessage="1" showErrorMessage="1" sqref="K2:K597" xr:uid="{B2E683E6-4470-4B53-85C6-F9284F9F5E79}">
      <formula1>Liste_Imputation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94" fitToHeight="50" orientation="landscape" horizontalDpi="4294967293" r:id="rId1"/>
  <headerFooter alignWithMargins="0">
    <oddFooter>&amp;C&amp;F - &amp;A - Page &amp;P/&amp;N le &amp;D à &amp;T</oddFooter>
  </headerFooter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85B17-2FB4-4399-B724-CA21E5D8A1B1}">
  <sheetPr codeName="wks04">
    <pageSetUpPr fitToPage="1"/>
  </sheetPr>
  <dimension ref="A1:R196"/>
  <sheetViews>
    <sheetView showGridLines="0" workbookViewId="0">
      <pane ySplit="5" topLeftCell="A177" activePane="bottomLeft" state="frozen"/>
      <selection pane="bottomLeft" activeCell="A6" sqref="A6"/>
    </sheetView>
  </sheetViews>
  <sheetFormatPr baseColWidth="10" defaultRowHeight="12.75" x14ac:dyDescent="0.2"/>
  <cols>
    <col min="1" max="1" width="18.5703125" customWidth="1"/>
    <col min="2" max="2" width="7.5703125" bestFit="1" customWidth="1"/>
    <col min="3" max="3" width="12.140625" style="42" bestFit="1" customWidth="1"/>
    <col min="4" max="4" width="30.28515625" bestFit="1" customWidth="1"/>
    <col min="5" max="5" width="25.5703125" bestFit="1" customWidth="1"/>
    <col min="6" max="6" width="9.7109375" style="15" bestFit="1" customWidth="1"/>
    <col min="7" max="7" width="11.5703125" style="15" bestFit="1" customWidth="1"/>
    <col min="8" max="8" width="10.28515625" style="15" bestFit="1" customWidth="1"/>
    <col min="9" max="9" width="11.5703125" style="15" customWidth="1"/>
    <col min="10" max="10" width="8" customWidth="1"/>
  </cols>
  <sheetData>
    <row r="1" spans="1:18" s="16" customFormat="1" ht="40.5" customHeight="1" x14ac:dyDescent="0.4">
      <c r="A1" s="31" t="str">
        <f>ASSOCIATION &amp; " Trésorerie " &amp; ANNEECOMPTA</f>
        <v>MA COMPTA Trésorerie 2024</v>
      </c>
      <c r="B1" s="21"/>
      <c r="C1" s="41"/>
      <c r="D1" s="21"/>
      <c r="E1" s="21"/>
      <c r="F1" s="25"/>
      <c r="G1" s="43"/>
      <c r="H1"/>
      <c r="I1"/>
      <c r="J1"/>
      <c r="K1"/>
      <c r="L1"/>
      <c r="M1"/>
      <c r="N1"/>
      <c r="O1"/>
      <c r="P1"/>
      <c r="Q1"/>
      <c r="R1"/>
    </row>
    <row r="2" spans="1:18" s="16" customFormat="1" ht="26.25" x14ac:dyDescent="0.4">
      <c r="A2" s="22"/>
      <c r="B2" s="21"/>
      <c r="C2" s="41"/>
      <c r="D2" s="21"/>
      <c r="E2" s="21"/>
      <c r="F2" s="25"/>
      <c r="G2" s="36"/>
      <c r="H2" s="15"/>
      <c r="I2" s="15"/>
    </row>
    <row r="3" spans="1:18" s="16" customFormat="1" x14ac:dyDescent="0.2">
      <c r="A3"/>
      <c r="B3"/>
      <c r="C3" s="42"/>
      <c r="D3"/>
      <c r="E3"/>
      <c r="F3" s="15"/>
      <c r="G3" s="15"/>
      <c r="H3" s="15"/>
      <c r="I3" s="15"/>
    </row>
    <row r="4" spans="1:18" s="16" customFormat="1" x14ac:dyDescent="0.2">
      <c r="A4" s="121" t="s">
        <v>40</v>
      </c>
      <c r="B4" s="122"/>
      <c r="C4" s="122"/>
      <c r="D4" s="122"/>
      <c r="E4" s="122"/>
      <c r="F4" s="146" t="s">
        <v>19</v>
      </c>
      <c r="G4" s="147"/>
      <c r="H4"/>
      <c r="I4"/>
      <c r="J4"/>
      <c r="K4"/>
    </row>
    <row r="5" spans="1:18" s="16" customFormat="1" x14ac:dyDescent="0.2">
      <c r="A5" s="121" t="s">
        <v>14</v>
      </c>
      <c r="B5" s="121" t="s">
        <v>29</v>
      </c>
      <c r="C5" s="148" t="s">
        <v>16</v>
      </c>
      <c r="D5" s="121" t="s">
        <v>17</v>
      </c>
      <c r="E5" s="121" t="s">
        <v>18</v>
      </c>
      <c r="F5" s="134" t="s">
        <v>10</v>
      </c>
      <c r="G5" s="127" t="s">
        <v>109</v>
      </c>
      <c r="H5"/>
      <c r="I5"/>
      <c r="J5"/>
      <c r="K5"/>
    </row>
    <row r="6" spans="1:18" x14ac:dyDescent="0.2">
      <c r="A6" s="125" t="s">
        <v>20</v>
      </c>
      <c r="B6" s="125">
        <v>1</v>
      </c>
      <c r="C6" s="126">
        <v>45292</v>
      </c>
      <c r="D6" s="125" t="s">
        <v>21</v>
      </c>
      <c r="E6" s="125" t="s">
        <v>22</v>
      </c>
      <c r="F6" s="134">
        <v>60</v>
      </c>
      <c r="G6" s="127">
        <v>60</v>
      </c>
      <c r="H6"/>
      <c r="I6"/>
    </row>
    <row r="7" spans="1:18" x14ac:dyDescent="0.2">
      <c r="A7" s="128"/>
      <c r="B7" s="125" t="s">
        <v>49</v>
      </c>
      <c r="C7" s="122"/>
      <c r="D7" s="122"/>
      <c r="E7" s="122"/>
      <c r="F7" s="134">
        <v>60</v>
      </c>
      <c r="G7" s="127">
        <v>60</v>
      </c>
      <c r="H7"/>
      <c r="I7"/>
    </row>
    <row r="8" spans="1:18" x14ac:dyDescent="0.2">
      <c r="A8" s="125" t="s">
        <v>25</v>
      </c>
      <c r="B8" s="122"/>
      <c r="C8" s="122"/>
      <c r="D8" s="122"/>
      <c r="E8" s="122"/>
      <c r="F8" s="134">
        <v>60</v>
      </c>
      <c r="G8" s="127">
        <v>60</v>
      </c>
      <c r="H8"/>
      <c r="I8"/>
    </row>
    <row r="9" spans="1:18" x14ac:dyDescent="0.2">
      <c r="A9" s="125" t="s">
        <v>138</v>
      </c>
      <c r="B9" s="125">
        <v>1</v>
      </c>
      <c r="C9" s="126">
        <v>45294</v>
      </c>
      <c r="D9" s="125" t="s">
        <v>158</v>
      </c>
      <c r="E9" s="125" t="s">
        <v>123</v>
      </c>
      <c r="F9" s="134">
        <v>51</v>
      </c>
      <c r="G9" s="127">
        <v>51</v>
      </c>
      <c r="H9"/>
      <c r="I9"/>
    </row>
    <row r="10" spans="1:18" x14ac:dyDescent="0.2">
      <c r="A10" s="128"/>
      <c r="B10" s="128"/>
      <c r="C10" s="128"/>
      <c r="D10" s="125" t="s">
        <v>126</v>
      </c>
      <c r="E10" s="125" t="s">
        <v>126</v>
      </c>
      <c r="F10" s="134">
        <v>51</v>
      </c>
      <c r="G10" s="127">
        <v>51</v>
      </c>
      <c r="H10"/>
      <c r="I10"/>
    </row>
    <row r="11" spans="1:18" x14ac:dyDescent="0.2">
      <c r="A11" s="128"/>
      <c r="B11" s="128"/>
      <c r="C11" s="126">
        <v>45296</v>
      </c>
      <c r="D11" s="125" t="s">
        <v>126</v>
      </c>
      <c r="E11" s="125" t="s">
        <v>126</v>
      </c>
      <c r="F11" s="134">
        <v>68.5</v>
      </c>
      <c r="G11" s="127">
        <v>68.5</v>
      </c>
      <c r="H11"/>
      <c r="I11"/>
    </row>
    <row r="12" spans="1:18" x14ac:dyDescent="0.2">
      <c r="A12" s="128"/>
      <c r="B12" s="128"/>
      <c r="C12" s="126">
        <v>45301</v>
      </c>
      <c r="D12" s="125" t="s">
        <v>158</v>
      </c>
      <c r="E12" s="125" t="s">
        <v>123</v>
      </c>
      <c r="F12" s="134">
        <v>105</v>
      </c>
      <c r="G12" s="127">
        <v>105</v>
      </c>
      <c r="H12"/>
      <c r="I12"/>
    </row>
    <row r="13" spans="1:18" x14ac:dyDescent="0.2">
      <c r="A13" s="128"/>
      <c r="B13" s="128"/>
      <c r="C13" s="128"/>
      <c r="D13" s="125" t="s">
        <v>126</v>
      </c>
      <c r="E13" s="125" t="s">
        <v>126</v>
      </c>
      <c r="F13" s="134">
        <v>53</v>
      </c>
      <c r="G13" s="127">
        <v>53</v>
      </c>
      <c r="H13"/>
      <c r="I13"/>
    </row>
    <row r="14" spans="1:18" x14ac:dyDescent="0.2">
      <c r="A14" s="128"/>
      <c r="B14" s="128"/>
      <c r="C14" s="126">
        <v>45303</v>
      </c>
      <c r="D14" s="125" t="s">
        <v>126</v>
      </c>
      <c r="E14" s="125" t="s">
        <v>126</v>
      </c>
      <c r="F14" s="134">
        <v>52</v>
      </c>
      <c r="G14" s="127">
        <v>52</v>
      </c>
      <c r="H14"/>
      <c r="I14"/>
    </row>
    <row r="15" spans="1:18" x14ac:dyDescent="0.2">
      <c r="A15" s="128"/>
      <c r="B15" s="128"/>
      <c r="C15" s="126">
        <v>45308</v>
      </c>
      <c r="D15" s="125" t="s">
        <v>158</v>
      </c>
      <c r="E15" s="125" t="s">
        <v>123</v>
      </c>
      <c r="F15" s="134">
        <v>75.5</v>
      </c>
      <c r="G15" s="127">
        <v>75.5</v>
      </c>
      <c r="H15"/>
      <c r="I15"/>
    </row>
    <row r="16" spans="1:18" x14ac:dyDescent="0.2">
      <c r="A16" s="128"/>
      <c r="B16" s="128"/>
      <c r="C16" s="128"/>
      <c r="D16" s="125" t="s">
        <v>126</v>
      </c>
      <c r="E16" s="125" t="s">
        <v>126</v>
      </c>
      <c r="F16" s="134">
        <v>50.5</v>
      </c>
      <c r="G16" s="127">
        <v>50.5</v>
      </c>
      <c r="H16"/>
      <c r="I16"/>
    </row>
    <row r="17" spans="1:9" x14ac:dyDescent="0.2">
      <c r="A17" s="128"/>
      <c r="B17" s="128"/>
      <c r="C17" s="126">
        <v>45310</v>
      </c>
      <c r="D17" s="125" t="s">
        <v>126</v>
      </c>
      <c r="E17" s="125" t="s">
        <v>126</v>
      </c>
      <c r="F17" s="134">
        <v>100.5</v>
      </c>
      <c r="G17" s="127">
        <v>100.5</v>
      </c>
      <c r="H17"/>
      <c r="I17"/>
    </row>
    <row r="18" spans="1:9" x14ac:dyDescent="0.2">
      <c r="A18" s="128"/>
      <c r="B18" s="128"/>
      <c r="C18" s="126">
        <v>45315</v>
      </c>
      <c r="D18" s="125" t="s">
        <v>158</v>
      </c>
      <c r="E18" s="125" t="s">
        <v>123</v>
      </c>
      <c r="F18" s="134">
        <v>91.5</v>
      </c>
      <c r="G18" s="127">
        <v>91.5</v>
      </c>
      <c r="H18"/>
      <c r="I18"/>
    </row>
    <row r="19" spans="1:9" x14ac:dyDescent="0.2">
      <c r="A19" s="128"/>
      <c r="B19" s="128"/>
      <c r="C19" s="128"/>
      <c r="D19" s="125" t="s">
        <v>126</v>
      </c>
      <c r="E19" s="125" t="s">
        <v>126</v>
      </c>
      <c r="F19" s="134">
        <v>131.5</v>
      </c>
      <c r="G19" s="127">
        <v>131.5</v>
      </c>
      <c r="H19"/>
      <c r="I19"/>
    </row>
    <row r="20" spans="1:9" x14ac:dyDescent="0.2">
      <c r="A20" s="128"/>
      <c r="B20" s="128"/>
      <c r="C20" s="126">
        <v>45322</v>
      </c>
      <c r="D20" s="125" t="s">
        <v>158</v>
      </c>
      <c r="E20" s="125" t="s">
        <v>123</v>
      </c>
      <c r="F20" s="134">
        <v>72.5</v>
      </c>
      <c r="G20" s="127">
        <v>72.5</v>
      </c>
      <c r="H20"/>
      <c r="I20"/>
    </row>
    <row r="21" spans="1:9" x14ac:dyDescent="0.2">
      <c r="A21" s="128"/>
      <c r="B21" s="128"/>
      <c r="C21" s="128"/>
      <c r="D21" s="125" t="s">
        <v>126</v>
      </c>
      <c r="E21" s="125" t="s">
        <v>126</v>
      </c>
      <c r="F21" s="134">
        <v>134.5</v>
      </c>
      <c r="G21" s="127">
        <v>134.5</v>
      </c>
      <c r="H21"/>
      <c r="I21"/>
    </row>
    <row r="22" spans="1:9" x14ac:dyDescent="0.2">
      <c r="A22" s="128"/>
      <c r="B22" s="125" t="s">
        <v>49</v>
      </c>
      <c r="C22" s="122"/>
      <c r="D22" s="122"/>
      <c r="E22" s="122"/>
      <c r="F22" s="134">
        <v>1037</v>
      </c>
      <c r="G22" s="127">
        <v>1037</v>
      </c>
      <c r="H22"/>
      <c r="I22"/>
    </row>
    <row r="23" spans="1:9" x14ac:dyDescent="0.2">
      <c r="A23" s="128"/>
      <c r="B23" s="125">
        <v>2</v>
      </c>
      <c r="C23" s="126">
        <v>45324</v>
      </c>
      <c r="D23" s="125" t="s">
        <v>126</v>
      </c>
      <c r="E23" s="125" t="s">
        <v>126</v>
      </c>
      <c r="F23" s="134">
        <v>82.5</v>
      </c>
      <c r="G23" s="127">
        <v>82.5</v>
      </c>
      <c r="H23"/>
      <c r="I23"/>
    </row>
    <row r="24" spans="1:9" x14ac:dyDescent="0.2">
      <c r="A24" s="128"/>
      <c r="B24" s="128"/>
      <c r="C24" s="126">
        <v>45328</v>
      </c>
      <c r="D24" s="125" t="s">
        <v>158</v>
      </c>
      <c r="E24" s="125" t="s">
        <v>123</v>
      </c>
      <c r="F24" s="134">
        <v>102</v>
      </c>
      <c r="G24" s="127">
        <v>102</v>
      </c>
      <c r="H24"/>
      <c r="I24"/>
    </row>
    <row r="25" spans="1:9" x14ac:dyDescent="0.2">
      <c r="A25" s="128"/>
      <c r="B25" s="128"/>
      <c r="C25" s="128"/>
      <c r="D25" s="125" t="s">
        <v>126</v>
      </c>
      <c r="E25" s="125" t="s">
        <v>126</v>
      </c>
      <c r="F25" s="134">
        <v>143.5</v>
      </c>
      <c r="G25" s="127">
        <v>143.5</v>
      </c>
      <c r="H25"/>
      <c r="I25"/>
    </row>
    <row r="26" spans="1:9" x14ac:dyDescent="0.2">
      <c r="A26" s="128"/>
      <c r="B26" s="128"/>
      <c r="C26" s="126">
        <v>45331</v>
      </c>
      <c r="D26" s="125" t="s">
        <v>126</v>
      </c>
      <c r="E26" s="125" t="s">
        <v>126</v>
      </c>
      <c r="F26" s="134">
        <v>48</v>
      </c>
      <c r="G26" s="127">
        <v>48</v>
      </c>
      <c r="H26"/>
      <c r="I26"/>
    </row>
    <row r="27" spans="1:9" x14ac:dyDescent="0.2">
      <c r="A27" s="128"/>
      <c r="B27" s="128"/>
      <c r="C27" s="126">
        <v>45336</v>
      </c>
      <c r="D27" s="125" t="s">
        <v>158</v>
      </c>
      <c r="E27" s="125" t="s">
        <v>123</v>
      </c>
      <c r="F27" s="134">
        <v>79.5</v>
      </c>
      <c r="G27" s="127">
        <v>79.5</v>
      </c>
      <c r="H27"/>
      <c r="I27"/>
    </row>
    <row r="28" spans="1:9" x14ac:dyDescent="0.2">
      <c r="A28" s="128"/>
      <c r="B28" s="128"/>
      <c r="C28" s="128"/>
      <c r="D28" s="125" t="s">
        <v>126</v>
      </c>
      <c r="E28" s="125" t="s">
        <v>126</v>
      </c>
      <c r="F28" s="134">
        <v>265</v>
      </c>
      <c r="G28" s="127">
        <v>265</v>
      </c>
      <c r="H28"/>
      <c r="I28"/>
    </row>
    <row r="29" spans="1:9" x14ac:dyDescent="0.2">
      <c r="A29" s="128"/>
      <c r="B29" s="128"/>
      <c r="C29" s="126">
        <v>45338</v>
      </c>
      <c r="D29" s="125" t="s">
        <v>126</v>
      </c>
      <c r="E29" s="125" t="s">
        <v>126</v>
      </c>
      <c r="F29" s="134">
        <v>153.5</v>
      </c>
      <c r="G29" s="127">
        <v>153.5</v>
      </c>
      <c r="H29"/>
      <c r="I29"/>
    </row>
    <row r="30" spans="1:9" x14ac:dyDescent="0.2">
      <c r="A30" s="128"/>
      <c r="B30" s="128"/>
      <c r="C30" s="126">
        <v>45343</v>
      </c>
      <c r="D30" s="125" t="s">
        <v>158</v>
      </c>
      <c r="E30" s="125" t="s">
        <v>123</v>
      </c>
      <c r="F30" s="134">
        <v>71.5</v>
      </c>
      <c r="G30" s="127">
        <v>71.5</v>
      </c>
      <c r="H30"/>
      <c r="I30"/>
    </row>
    <row r="31" spans="1:9" x14ac:dyDescent="0.2">
      <c r="A31" s="128"/>
      <c r="B31" s="128"/>
      <c r="C31" s="128"/>
      <c r="D31" s="125" t="s">
        <v>126</v>
      </c>
      <c r="E31" s="125" t="s">
        <v>126</v>
      </c>
      <c r="F31" s="134">
        <v>50.5</v>
      </c>
      <c r="G31" s="127">
        <v>50.5</v>
      </c>
      <c r="H31"/>
      <c r="I31"/>
    </row>
    <row r="32" spans="1:9" x14ac:dyDescent="0.2">
      <c r="A32" s="128"/>
      <c r="B32" s="128"/>
      <c r="C32" s="126">
        <v>45344</v>
      </c>
      <c r="D32" s="125" t="s">
        <v>162</v>
      </c>
      <c r="E32" s="125" t="s">
        <v>127</v>
      </c>
      <c r="F32" s="134">
        <v>1137.26</v>
      </c>
      <c r="G32" s="127">
        <v>1137.26</v>
      </c>
      <c r="H32"/>
      <c r="I32"/>
    </row>
    <row r="33" spans="1:9" x14ac:dyDescent="0.2">
      <c r="A33" s="128"/>
      <c r="B33" s="128"/>
      <c r="C33" s="126">
        <v>45345</v>
      </c>
      <c r="D33" s="125" t="s">
        <v>126</v>
      </c>
      <c r="E33" s="125" t="s">
        <v>126</v>
      </c>
      <c r="F33" s="134">
        <v>35.5</v>
      </c>
      <c r="G33" s="127">
        <v>35.5</v>
      </c>
      <c r="H33"/>
      <c r="I33"/>
    </row>
    <row r="34" spans="1:9" x14ac:dyDescent="0.2">
      <c r="A34" s="128"/>
      <c r="B34" s="128"/>
      <c r="C34" s="126">
        <v>45350</v>
      </c>
      <c r="D34" s="125" t="s">
        <v>158</v>
      </c>
      <c r="E34" s="125" t="s">
        <v>123</v>
      </c>
      <c r="F34" s="134">
        <v>36.5</v>
      </c>
      <c r="G34" s="127">
        <v>36.5</v>
      </c>
      <c r="H34"/>
      <c r="I34"/>
    </row>
    <row r="35" spans="1:9" x14ac:dyDescent="0.2">
      <c r="A35" s="128"/>
      <c r="B35" s="128"/>
      <c r="C35" s="128"/>
      <c r="D35" s="125" t="s">
        <v>126</v>
      </c>
      <c r="E35" s="125" t="s">
        <v>126</v>
      </c>
      <c r="F35" s="134">
        <v>60</v>
      </c>
      <c r="G35" s="127">
        <v>60</v>
      </c>
      <c r="H35"/>
      <c r="I35"/>
    </row>
    <row r="36" spans="1:9" x14ac:dyDescent="0.2">
      <c r="A36" s="128"/>
      <c r="B36" s="125" t="s">
        <v>139</v>
      </c>
      <c r="C36" s="122"/>
      <c r="D36" s="122"/>
      <c r="E36" s="122"/>
      <c r="F36" s="134">
        <v>2265.2600000000002</v>
      </c>
      <c r="G36" s="127">
        <v>2265.2600000000002</v>
      </c>
      <c r="H36"/>
      <c r="I36"/>
    </row>
    <row r="37" spans="1:9" x14ac:dyDescent="0.2">
      <c r="A37" s="128"/>
      <c r="B37" s="125">
        <v>3</v>
      </c>
      <c r="C37" s="126">
        <v>45352</v>
      </c>
      <c r="D37" s="125" t="s">
        <v>126</v>
      </c>
      <c r="E37" s="125" t="s">
        <v>126</v>
      </c>
      <c r="F37" s="134">
        <v>110</v>
      </c>
      <c r="G37" s="127">
        <v>110</v>
      </c>
      <c r="H37"/>
      <c r="I37"/>
    </row>
    <row r="38" spans="1:9" x14ac:dyDescent="0.2">
      <c r="A38" s="128"/>
      <c r="B38" s="128"/>
      <c r="C38" s="126">
        <v>45357</v>
      </c>
      <c r="D38" s="125" t="s">
        <v>158</v>
      </c>
      <c r="E38" s="125" t="s">
        <v>123</v>
      </c>
      <c r="F38" s="134">
        <v>108</v>
      </c>
      <c r="G38" s="127">
        <v>108</v>
      </c>
      <c r="H38"/>
      <c r="I38"/>
    </row>
    <row r="39" spans="1:9" x14ac:dyDescent="0.2">
      <c r="A39" s="128"/>
      <c r="B39" s="128"/>
      <c r="C39" s="128"/>
      <c r="D39" s="125" t="s">
        <v>126</v>
      </c>
      <c r="E39" s="125" t="s">
        <v>126</v>
      </c>
      <c r="F39" s="134">
        <v>175.5</v>
      </c>
      <c r="G39" s="127">
        <v>175.5</v>
      </c>
      <c r="H39"/>
      <c r="I39"/>
    </row>
    <row r="40" spans="1:9" x14ac:dyDescent="0.2">
      <c r="A40" s="128"/>
      <c r="B40" s="128"/>
      <c r="C40" s="126">
        <v>45359</v>
      </c>
      <c r="D40" s="125" t="s">
        <v>158</v>
      </c>
      <c r="E40" s="125" t="s">
        <v>123</v>
      </c>
      <c r="F40" s="134">
        <v>81</v>
      </c>
      <c r="G40" s="127">
        <v>81</v>
      </c>
      <c r="H40"/>
      <c r="I40"/>
    </row>
    <row r="41" spans="1:9" x14ac:dyDescent="0.2">
      <c r="A41" s="128"/>
      <c r="B41" s="128"/>
      <c r="C41" s="128"/>
      <c r="D41" s="125" t="s">
        <v>126</v>
      </c>
      <c r="E41" s="125" t="s">
        <v>126</v>
      </c>
      <c r="F41" s="134">
        <v>192.5</v>
      </c>
      <c r="G41" s="127">
        <v>192.5</v>
      </c>
      <c r="H41"/>
      <c r="I41"/>
    </row>
    <row r="42" spans="1:9" x14ac:dyDescent="0.2">
      <c r="A42" s="128"/>
      <c r="B42" s="128"/>
      <c r="C42" s="126">
        <v>45366</v>
      </c>
      <c r="D42" s="125" t="s">
        <v>126</v>
      </c>
      <c r="E42" s="125" t="s">
        <v>126</v>
      </c>
      <c r="F42" s="134">
        <v>54.5</v>
      </c>
      <c r="G42" s="127">
        <v>54.5</v>
      </c>
      <c r="H42"/>
      <c r="I42"/>
    </row>
    <row r="43" spans="1:9" x14ac:dyDescent="0.2">
      <c r="A43" s="128"/>
      <c r="B43" s="128"/>
      <c r="C43" s="126">
        <v>45371</v>
      </c>
      <c r="D43" s="125" t="s">
        <v>158</v>
      </c>
      <c r="E43" s="125" t="s">
        <v>123</v>
      </c>
      <c r="F43" s="134">
        <v>58</v>
      </c>
      <c r="G43" s="127">
        <v>58</v>
      </c>
      <c r="H43"/>
      <c r="I43"/>
    </row>
    <row r="44" spans="1:9" x14ac:dyDescent="0.2">
      <c r="A44" s="128"/>
      <c r="B44" s="128"/>
      <c r="C44" s="128"/>
      <c r="D44" s="125" t="s">
        <v>126</v>
      </c>
      <c r="E44" s="125" t="s">
        <v>126</v>
      </c>
      <c r="F44" s="134">
        <v>35.700000000000003</v>
      </c>
      <c r="G44" s="127">
        <v>35.700000000000003</v>
      </c>
      <c r="H44"/>
      <c r="I44"/>
    </row>
    <row r="45" spans="1:9" x14ac:dyDescent="0.2">
      <c r="A45" s="128"/>
      <c r="B45" s="128"/>
      <c r="C45" s="126">
        <v>45372</v>
      </c>
      <c r="D45" s="125" t="s">
        <v>152</v>
      </c>
      <c r="E45" s="125" t="s">
        <v>145</v>
      </c>
      <c r="F45" s="134">
        <v>11.99</v>
      </c>
      <c r="G45" s="127">
        <v>11.99</v>
      </c>
      <c r="H45"/>
      <c r="I45"/>
    </row>
    <row r="46" spans="1:9" x14ac:dyDescent="0.2">
      <c r="A46" s="128"/>
      <c r="B46" s="128"/>
      <c r="C46" s="126">
        <v>45373</v>
      </c>
      <c r="D46" s="125" t="s">
        <v>126</v>
      </c>
      <c r="E46" s="125" t="s">
        <v>126</v>
      </c>
      <c r="F46" s="134">
        <v>46</v>
      </c>
      <c r="G46" s="127">
        <v>46</v>
      </c>
      <c r="H46"/>
      <c r="I46"/>
    </row>
    <row r="47" spans="1:9" x14ac:dyDescent="0.2">
      <c r="A47" s="128"/>
      <c r="B47" s="128"/>
      <c r="C47" s="126">
        <v>45378</v>
      </c>
      <c r="D47" s="125" t="s">
        <v>158</v>
      </c>
      <c r="E47" s="125" t="s">
        <v>123</v>
      </c>
      <c r="F47" s="134">
        <v>61</v>
      </c>
      <c r="G47" s="127">
        <v>61</v>
      </c>
      <c r="H47"/>
      <c r="I47"/>
    </row>
    <row r="48" spans="1:9" x14ac:dyDescent="0.2">
      <c r="A48" s="128"/>
      <c r="B48" s="128"/>
      <c r="C48" s="128"/>
      <c r="D48" s="125" t="s">
        <v>126</v>
      </c>
      <c r="E48" s="125" t="s">
        <v>126</v>
      </c>
      <c r="F48" s="134">
        <v>85</v>
      </c>
      <c r="G48" s="127">
        <v>85</v>
      </c>
      <c r="H48"/>
      <c r="I48"/>
    </row>
    <row r="49" spans="1:9" x14ac:dyDescent="0.2">
      <c r="A49" s="128"/>
      <c r="B49" s="128"/>
      <c r="C49" s="126">
        <v>45380</v>
      </c>
      <c r="D49" s="125" t="s">
        <v>126</v>
      </c>
      <c r="E49" s="125" t="s">
        <v>126</v>
      </c>
      <c r="F49" s="134">
        <v>47</v>
      </c>
      <c r="G49" s="127">
        <v>47</v>
      </c>
      <c r="H49"/>
      <c r="I49"/>
    </row>
    <row r="50" spans="1:9" x14ac:dyDescent="0.2">
      <c r="A50" s="128"/>
      <c r="B50" s="128"/>
      <c r="C50" s="128"/>
      <c r="D50" s="125" t="s">
        <v>162</v>
      </c>
      <c r="E50" s="125" t="s">
        <v>127</v>
      </c>
      <c r="F50" s="134">
        <v>40</v>
      </c>
      <c r="G50" s="127">
        <v>40</v>
      </c>
      <c r="H50"/>
      <c r="I50"/>
    </row>
    <row r="51" spans="1:9" x14ac:dyDescent="0.2">
      <c r="A51" s="128"/>
      <c r="B51" s="125" t="s">
        <v>153</v>
      </c>
      <c r="C51" s="122"/>
      <c r="D51" s="122"/>
      <c r="E51" s="122"/>
      <c r="F51" s="134">
        <v>1106.19</v>
      </c>
      <c r="G51" s="127">
        <v>1106.19</v>
      </c>
      <c r="H51"/>
      <c r="I51"/>
    </row>
    <row r="52" spans="1:9" x14ac:dyDescent="0.2">
      <c r="A52" s="128"/>
      <c r="B52" s="125">
        <v>4</v>
      </c>
      <c r="C52" s="126">
        <v>45385</v>
      </c>
      <c r="D52" s="125" t="s">
        <v>158</v>
      </c>
      <c r="E52" s="125" t="s">
        <v>123</v>
      </c>
      <c r="F52" s="134">
        <v>65</v>
      </c>
      <c r="G52" s="127">
        <v>65</v>
      </c>
      <c r="H52"/>
      <c r="I52"/>
    </row>
    <row r="53" spans="1:9" x14ac:dyDescent="0.2">
      <c r="A53" s="128"/>
      <c r="B53" s="128"/>
      <c r="C53" s="128"/>
      <c r="D53" s="125" t="s">
        <v>126</v>
      </c>
      <c r="E53" s="125" t="s">
        <v>126</v>
      </c>
      <c r="F53" s="134">
        <v>31.5</v>
      </c>
      <c r="G53" s="127">
        <v>31.5</v>
      </c>
      <c r="H53"/>
      <c r="I53"/>
    </row>
    <row r="54" spans="1:9" x14ac:dyDescent="0.2">
      <c r="A54" s="128"/>
      <c r="B54" s="128"/>
      <c r="C54" s="126">
        <v>45387</v>
      </c>
      <c r="D54" s="125" t="s">
        <v>126</v>
      </c>
      <c r="E54" s="125" t="s">
        <v>126</v>
      </c>
      <c r="F54" s="134">
        <v>74.5</v>
      </c>
      <c r="G54" s="127">
        <v>74.5</v>
      </c>
      <c r="H54"/>
      <c r="I54"/>
    </row>
    <row r="55" spans="1:9" x14ac:dyDescent="0.2">
      <c r="A55" s="128"/>
      <c r="B55" s="128"/>
      <c r="C55" s="126">
        <v>45392</v>
      </c>
      <c r="D55" s="125" t="s">
        <v>158</v>
      </c>
      <c r="E55" s="125" t="s">
        <v>123</v>
      </c>
      <c r="F55" s="134">
        <v>103</v>
      </c>
      <c r="G55" s="127">
        <v>103</v>
      </c>
      <c r="H55"/>
      <c r="I55"/>
    </row>
    <row r="56" spans="1:9" x14ac:dyDescent="0.2">
      <c r="A56" s="128"/>
      <c r="B56" s="128"/>
      <c r="C56" s="128"/>
      <c r="D56" s="125" t="s">
        <v>126</v>
      </c>
      <c r="E56" s="125" t="s">
        <v>126</v>
      </c>
      <c r="F56" s="134">
        <v>50.7</v>
      </c>
      <c r="G56" s="127">
        <v>50.7</v>
      </c>
      <c r="H56"/>
      <c r="I56"/>
    </row>
    <row r="57" spans="1:9" x14ac:dyDescent="0.2">
      <c r="A57" s="128"/>
      <c r="B57" s="128"/>
      <c r="C57" s="126">
        <v>45394</v>
      </c>
      <c r="D57" s="125" t="s">
        <v>126</v>
      </c>
      <c r="E57" s="125" t="s">
        <v>126</v>
      </c>
      <c r="F57" s="134">
        <v>40.5</v>
      </c>
      <c r="G57" s="127">
        <v>40.5</v>
      </c>
      <c r="H57"/>
      <c r="I57"/>
    </row>
    <row r="58" spans="1:9" x14ac:dyDescent="0.2">
      <c r="A58" s="128"/>
      <c r="B58" s="128"/>
      <c r="C58" s="126">
        <v>45399</v>
      </c>
      <c r="D58" s="125" t="s">
        <v>158</v>
      </c>
      <c r="E58" s="125" t="s">
        <v>123</v>
      </c>
      <c r="F58" s="134">
        <v>68.5</v>
      </c>
      <c r="G58" s="127">
        <v>68.5</v>
      </c>
      <c r="H58"/>
      <c r="I58"/>
    </row>
    <row r="59" spans="1:9" x14ac:dyDescent="0.2">
      <c r="A59" s="128"/>
      <c r="B59" s="128"/>
      <c r="C59" s="128"/>
      <c r="D59" s="125" t="s">
        <v>126</v>
      </c>
      <c r="E59" s="125" t="s">
        <v>126</v>
      </c>
      <c r="F59" s="134">
        <v>98.5</v>
      </c>
      <c r="G59" s="127">
        <v>98.5</v>
      </c>
      <c r="H59"/>
      <c r="I59"/>
    </row>
    <row r="60" spans="1:9" x14ac:dyDescent="0.2">
      <c r="A60" s="128"/>
      <c r="B60" s="128"/>
      <c r="C60" s="126">
        <v>45401</v>
      </c>
      <c r="D60" s="125" t="s">
        <v>126</v>
      </c>
      <c r="E60" s="125" t="s">
        <v>126</v>
      </c>
      <c r="F60" s="134">
        <v>50.5</v>
      </c>
      <c r="G60" s="127">
        <v>50.5</v>
      </c>
      <c r="H60"/>
      <c r="I60"/>
    </row>
    <row r="61" spans="1:9" x14ac:dyDescent="0.2">
      <c r="A61" s="128"/>
      <c r="B61" s="128"/>
      <c r="C61" s="126">
        <v>45406</v>
      </c>
      <c r="D61" s="125" t="s">
        <v>158</v>
      </c>
      <c r="E61" s="125" t="s">
        <v>123</v>
      </c>
      <c r="F61" s="134">
        <v>50.5</v>
      </c>
      <c r="G61" s="127">
        <v>50.5</v>
      </c>
      <c r="H61"/>
      <c r="I61"/>
    </row>
    <row r="62" spans="1:9" x14ac:dyDescent="0.2">
      <c r="A62" s="128"/>
      <c r="B62" s="128"/>
      <c r="C62" s="128"/>
      <c r="D62" s="125" t="s">
        <v>126</v>
      </c>
      <c r="E62" s="125" t="s">
        <v>126</v>
      </c>
      <c r="F62" s="134">
        <v>101</v>
      </c>
      <c r="G62" s="127">
        <v>101</v>
      </c>
      <c r="H62"/>
      <c r="I62"/>
    </row>
    <row r="63" spans="1:9" x14ac:dyDescent="0.2">
      <c r="A63" s="128"/>
      <c r="B63" s="128"/>
      <c r="C63" s="126">
        <v>45408</v>
      </c>
      <c r="D63" s="125" t="s">
        <v>126</v>
      </c>
      <c r="E63" s="125" t="s">
        <v>126</v>
      </c>
      <c r="F63" s="134">
        <v>39</v>
      </c>
      <c r="G63" s="127">
        <v>39</v>
      </c>
      <c r="H63"/>
      <c r="I63"/>
    </row>
    <row r="64" spans="1:9" x14ac:dyDescent="0.2">
      <c r="A64" s="128"/>
      <c r="B64" s="128"/>
      <c r="C64" s="126">
        <v>45412</v>
      </c>
      <c r="D64" s="125" t="s">
        <v>158</v>
      </c>
      <c r="E64" s="125" t="s">
        <v>123</v>
      </c>
      <c r="F64" s="134">
        <v>55.5</v>
      </c>
      <c r="G64" s="127">
        <v>55.5</v>
      </c>
      <c r="H64"/>
      <c r="I64"/>
    </row>
    <row r="65" spans="1:9" x14ac:dyDescent="0.2">
      <c r="A65" s="128"/>
      <c r="B65" s="128"/>
      <c r="C65" s="128"/>
      <c r="D65" s="125" t="s">
        <v>126</v>
      </c>
      <c r="E65" s="125" t="s">
        <v>126</v>
      </c>
      <c r="F65" s="134">
        <v>65</v>
      </c>
      <c r="G65" s="127">
        <v>65</v>
      </c>
      <c r="H65"/>
      <c r="I65"/>
    </row>
    <row r="66" spans="1:9" x14ac:dyDescent="0.2">
      <c r="A66" s="128"/>
      <c r="B66" s="125" t="s">
        <v>154</v>
      </c>
      <c r="C66" s="122"/>
      <c r="D66" s="122"/>
      <c r="E66" s="122"/>
      <c r="F66" s="134">
        <v>893.7</v>
      </c>
      <c r="G66" s="127">
        <v>893.7</v>
      </c>
      <c r="H66"/>
      <c r="I66"/>
    </row>
    <row r="67" spans="1:9" x14ac:dyDescent="0.2">
      <c r="A67" s="128"/>
      <c r="B67" s="125">
        <v>5</v>
      </c>
      <c r="C67" s="126">
        <v>45415</v>
      </c>
      <c r="D67" s="125" t="s">
        <v>126</v>
      </c>
      <c r="E67" s="125" t="s">
        <v>126</v>
      </c>
      <c r="F67" s="134">
        <v>83.6</v>
      </c>
      <c r="G67" s="127">
        <v>83.6</v>
      </c>
      <c r="H67"/>
      <c r="I67"/>
    </row>
    <row r="68" spans="1:9" x14ac:dyDescent="0.2">
      <c r="A68" s="128"/>
      <c r="B68" s="128"/>
      <c r="C68" s="126">
        <v>45416</v>
      </c>
      <c r="D68" s="125" t="s">
        <v>193</v>
      </c>
      <c r="E68" s="125" t="s">
        <v>194</v>
      </c>
      <c r="F68" s="134">
        <v>400</v>
      </c>
      <c r="G68" s="127">
        <v>400</v>
      </c>
      <c r="H68"/>
      <c r="I68"/>
    </row>
    <row r="69" spans="1:9" x14ac:dyDescent="0.2">
      <c r="A69" s="128"/>
      <c r="B69" s="128"/>
      <c r="C69" s="126">
        <v>45417</v>
      </c>
      <c r="D69" s="125" t="s">
        <v>171</v>
      </c>
      <c r="E69" s="125" t="s">
        <v>131</v>
      </c>
      <c r="F69" s="134">
        <v>516.5</v>
      </c>
      <c r="G69" s="127">
        <v>516.5</v>
      </c>
      <c r="H69"/>
      <c r="I69"/>
    </row>
    <row r="70" spans="1:9" x14ac:dyDescent="0.2">
      <c r="A70" s="128"/>
      <c r="B70" s="128"/>
      <c r="C70" s="126">
        <v>45419</v>
      </c>
      <c r="D70" s="125" t="s">
        <v>158</v>
      </c>
      <c r="E70" s="125" t="s">
        <v>123</v>
      </c>
      <c r="F70" s="134">
        <v>78.5</v>
      </c>
      <c r="G70" s="127">
        <v>78.5</v>
      </c>
      <c r="H70"/>
      <c r="I70"/>
    </row>
    <row r="71" spans="1:9" x14ac:dyDescent="0.2">
      <c r="A71" s="128"/>
      <c r="B71" s="128"/>
      <c r="C71" s="128"/>
      <c r="D71" s="125" t="s">
        <v>126</v>
      </c>
      <c r="E71" s="125" t="s">
        <v>126</v>
      </c>
      <c r="F71" s="134">
        <v>23</v>
      </c>
      <c r="G71" s="127">
        <v>23</v>
      </c>
      <c r="H71"/>
      <c r="I71"/>
    </row>
    <row r="72" spans="1:9" x14ac:dyDescent="0.2">
      <c r="A72" s="128"/>
      <c r="B72" s="128"/>
      <c r="C72" s="128"/>
      <c r="D72" s="128"/>
      <c r="E72" s="136" t="s">
        <v>125</v>
      </c>
      <c r="F72" s="137">
        <v>43.5</v>
      </c>
      <c r="G72" s="138">
        <v>43.5</v>
      </c>
      <c r="H72"/>
      <c r="I72"/>
    </row>
    <row r="73" spans="1:9" x14ac:dyDescent="0.2">
      <c r="A73" s="128"/>
      <c r="B73" s="128"/>
      <c r="C73" s="128"/>
      <c r="D73" s="128"/>
      <c r="E73" s="136" t="s">
        <v>124</v>
      </c>
      <c r="F73" s="137">
        <v>31</v>
      </c>
      <c r="G73" s="138">
        <v>31</v>
      </c>
      <c r="H73"/>
      <c r="I73"/>
    </row>
    <row r="74" spans="1:9" x14ac:dyDescent="0.2">
      <c r="A74" s="128"/>
      <c r="B74" s="128"/>
      <c r="C74" s="126">
        <v>45427</v>
      </c>
      <c r="D74" s="125" t="s">
        <v>158</v>
      </c>
      <c r="E74" s="125" t="s">
        <v>123</v>
      </c>
      <c r="F74" s="134">
        <v>68.5</v>
      </c>
      <c r="G74" s="127">
        <v>68.5</v>
      </c>
      <c r="H74"/>
      <c r="I74"/>
    </row>
    <row r="75" spans="1:9" x14ac:dyDescent="0.2">
      <c r="A75" s="128"/>
      <c r="B75" s="128"/>
      <c r="C75" s="128"/>
      <c r="D75" s="125" t="s">
        <v>126</v>
      </c>
      <c r="E75" s="125" t="s">
        <v>126</v>
      </c>
      <c r="F75" s="134">
        <v>93.5</v>
      </c>
      <c r="G75" s="127">
        <v>93.5</v>
      </c>
      <c r="H75"/>
      <c r="I75"/>
    </row>
    <row r="76" spans="1:9" x14ac:dyDescent="0.2">
      <c r="A76" s="128"/>
      <c r="B76" s="128"/>
      <c r="C76" s="128"/>
      <c r="D76" s="128"/>
      <c r="E76" s="136" t="s">
        <v>125</v>
      </c>
      <c r="F76" s="137">
        <v>22</v>
      </c>
      <c r="G76" s="138">
        <v>22</v>
      </c>
      <c r="H76"/>
      <c r="I76"/>
    </row>
    <row r="77" spans="1:9" x14ac:dyDescent="0.2">
      <c r="A77" s="128"/>
      <c r="B77" s="128"/>
      <c r="C77" s="128"/>
      <c r="D77" s="128"/>
      <c r="E77" s="136" t="s">
        <v>124</v>
      </c>
      <c r="F77" s="137">
        <v>14</v>
      </c>
      <c r="G77" s="138">
        <v>14</v>
      </c>
      <c r="H77"/>
      <c r="I77"/>
    </row>
    <row r="78" spans="1:9" x14ac:dyDescent="0.2">
      <c r="A78" s="128"/>
      <c r="B78" s="128"/>
      <c r="C78" s="126">
        <v>45434</v>
      </c>
      <c r="D78" s="125" t="s">
        <v>158</v>
      </c>
      <c r="E78" s="125" t="s">
        <v>123</v>
      </c>
      <c r="F78" s="134">
        <v>47.4</v>
      </c>
      <c r="G78" s="127">
        <v>47.4</v>
      </c>
      <c r="H78"/>
      <c r="I78"/>
    </row>
    <row r="79" spans="1:9" x14ac:dyDescent="0.2">
      <c r="A79" s="128"/>
      <c r="B79" s="128"/>
      <c r="C79" s="128"/>
      <c r="D79" s="125" t="s">
        <v>126</v>
      </c>
      <c r="E79" s="125" t="s">
        <v>126</v>
      </c>
      <c r="F79" s="134">
        <v>39</v>
      </c>
      <c r="G79" s="127">
        <v>39</v>
      </c>
      <c r="H79"/>
      <c r="I79"/>
    </row>
    <row r="80" spans="1:9" x14ac:dyDescent="0.2">
      <c r="A80" s="128"/>
      <c r="B80" s="128"/>
      <c r="C80" s="128"/>
      <c r="D80" s="128"/>
      <c r="E80" s="136" t="s">
        <v>125</v>
      </c>
      <c r="F80" s="137">
        <v>10</v>
      </c>
      <c r="G80" s="138">
        <v>10</v>
      </c>
      <c r="H80"/>
      <c r="I80"/>
    </row>
    <row r="81" spans="1:9" x14ac:dyDescent="0.2">
      <c r="A81" s="128"/>
      <c r="B81" s="128"/>
      <c r="C81" s="128"/>
      <c r="D81" s="128"/>
      <c r="E81" s="136" t="s">
        <v>124</v>
      </c>
      <c r="F81" s="137">
        <v>80.900000000000006</v>
      </c>
      <c r="G81" s="138">
        <v>80.900000000000006</v>
      </c>
      <c r="H81"/>
      <c r="I81"/>
    </row>
    <row r="82" spans="1:9" x14ac:dyDescent="0.2">
      <c r="A82" s="128"/>
      <c r="B82" s="128"/>
      <c r="C82" s="126">
        <v>45443</v>
      </c>
      <c r="D82" s="125" t="s">
        <v>158</v>
      </c>
      <c r="E82" s="125" t="s">
        <v>123</v>
      </c>
      <c r="F82" s="134">
        <v>54.6</v>
      </c>
      <c r="G82" s="127">
        <v>54.6</v>
      </c>
      <c r="H82"/>
      <c r="I82"/>
    </row>
    <row r="83" spans="1:9" x14ac:dyDescent="0.2">
      <c r="A83" s="128"/>
      <c r="B83" s="128"/>
      <c r="C83" s="128"/>
      <c r="D83" s="125" t="s">
        <v>126</v>
      </c>
      <c r="E83" s="125" t="s">
        <v>126</v>
      </c>
      <c r="F83" s="134">
        <v>26</v>
      </c>
      <c r="G83" s="127">
        <v>26</v>
      </c>
      <c r="H83"/>
      <c r="I83"/>
    </row>
    <row r="84" spans="1:9" x14ac:dyDescent="0.2">
      <c r="A84" s="128"/>
      <c r="B84" s="128"/>
      <c r="C84" s="128"/>
      <c r="D84" s="128"/>
      <c r="E84" s="136" t="s">
        <v>125</v>
      </c>
      <c r="F84" s="137">
        <v>58.5</v>
      </c>
      <c r="G84" s="138">
        <v>58.5</v>
      </c>
      <c r="H84"/>
      <c r="I84"/>
    </row>
    <row r="85" spans="1:9" x14ac:dyDescent="0.2">
      <c r="A85" s="128"/>
      <c r="B85" s="128"/>
      <c r="C85" s="128"/>
      <c r="D85" s="128"/>
      <c r="E85" s="136" t="s">
        <v>124</v>
      </c>
      <c r="F85" s="137">
        <v>68</v>
      </c>
      <c r="G85" s="138">
        <v>68</v>
      </c>
      <c r="H85"/>
      <c r="I85"/>
    </row>
    <row r="86" spans="1:9" x14ac:dyDescent="0.2">
      <c r="A86" s="128"/>
      <c r="B86" s="125" t="s">
        <v>169</v>
      </c>
      <c r="C86" s="122"/>
      <c r="D86" s="122"/>
      <c r="E86" s="122"/>
      <c r="F86" s="134">
        <v>1758.5</v>
      </c>
      <c r="G86" s="127">
        <v>1758.5</v>
      </c>
      <c r="H86"/>
      <c r="I86"/>
    </row>
    <row r="87" spans="1:9" x14ac:dyDescent="0.2">
      <c r="A87" s="128"/>
      <c r="B87" s="125">
        <v>6</v>
      </c>
      <c r="C87" s="126">
        <v>45448</v>
      </c>
      <c r="D87" s="125" t="s">
        <v>246</v>
      </c>
      <c r="E87" s="125" t="s">
        <v>120</v>
      </c>
      <c r="F87" s="134">
        <v>142</v>
      </c>
      <c r="G87" s="127">
        <v>142</v>
      </c>
      <c r="H87"/>
      <c r="I87"/>
    </row>
    <row r="88" spans="1:9" x14ac:dyDescent="0.2">
      <c r="A88" s="128"/>
      <c r="B88" s="128"/>
      <c r="C88" s="126">
        <v>45450</v>
      </c>
      <c r="D88" s="125" t="s">
        <v>158</v>
      </c>
      <c r="E88" s="125" t="s">
        <v>123</v>
      </c>
      <c r="F88" s="134">
        <v>130</v>
      </c>
      <c r="G88" s="127">
        <v>130</v>
      </c>
      <c r="H88"/>
      <c r="I88"/>
    </row>
    <row r="89" spans="1:9" x14ac:dyDescent="0.2">
      <c r="A89" s="128"/>
      <c r="B89" s="128"/>
      <c r="C89" s="128"/>
      <c r="D89" s="125" t="s">
        <v>126</v>
      </c>
      <c r="E89" s="125" t="s">
        <v>126</v>
      </c>
      <c r="F89" s="134">
        <v>82</v>
      </c>
      <c r="G89" s="127">
        <v>82</v>
      </c>
      <c r="H89"/>
      <c r="I89"/>
    </row>
    <row r="90" spans="1:9" x14ac:dyDescent="0.2">
      <c r="A90" s="128"/>
      <c r="B90" s="128"/>
      <c r="C90" s="128"/>
      <c r="D90" s="128"/>
      <c r="E90" s="136" t="s">
        <v>125</v>
      </c>
      <c r="F90" s="137">
        <v>33</v>
      </c>
      <c r="G90" s="138">
        <v>33</v>
      </c>
      <c r="H90"/>
      <c r="I90"/>
    </row>
    <row r="91" spans="1:9" x14ac:dyDescent="0.2">
      <c r="A91" s="128"/>
      <c r="B91" s="128"/>
      <c r="C91" s="128"/>
      <c r="D91" s="128"/>
      <c r="E91" s="136" t="s">
        <v>124</v>
      </c>
      <c r="F91" s="137">
        <v>90.5</v>
      </c>
      <c r="G91" s="138">
        <v>90.5</v>
      </c>
      <c r="H91"/>
      <c r="I91"/>
    </row>
    <row r="92" spans="1:9" x14ac:dyDescent="0.2">
      <c r="A92" s="128"/>
      <c r="B92" s="128"/>
      <c r="C92" s="126">
        <v>45455</v>
      </c>
      <c r="D92" s="125" t="s">
        <v>158</v>
      </c>
      <c r="E92" s="125" t="s">
        <v>123</v>
      </c>
      <c r="F92" s="134">
        <v>67</v>
      </c>
      <c r="G92" s="127">
        <v>67</v>
      </c>
      <c r="H92"/>
      <c r="I92"/>
    </row>
    <row r="93" spans="1:9" x14ac:dyDescent="0.2">
      <c r="A93" s="128"/>
      <c r="B93" s="128"/>
      <c r="C93" s="128"/>
      <c r="D93" s="125" t="s">
        <v>126</v>
      </c>
      <c r="E93" s="125" t="s">
        <v>126</v>
      </c>
      <c r="F93" s="134">
        <v>42</v>
      </c>
      <c r="G93" s="127">
        <v>42</v>
      </c>
      <c r="H93"/>
      <c r="I93"/>
    </row>
    <row r="94" spans="1:9" x14ac:dyDescent="0.2">
      <c r="A94" s="128"/>
      <c r="B94" s="128"/>
      <c r="C94" s="128"/>
      <c r="D94" s="128"/>
      <c r="E94" s="136" t="s">
        <v>125</v>
      </c>
      <c r="F94" s="137">
        <v>9.5</v>
      </c>
      <c r="G94" s="138">
        <v>9.5</v>
      </c>
      <c r="H94"/>
      <c r="I94"/>
    </row>
    <row r="95" spans="1:9" x14ac:dyDescent="0.2">
      <c r="A95" s="128"/>
      <c r="B95" s="128"/>
      <c r="C95" s="128"/>
      <c r="D95" s="128"/>
      <c r="E95" s="136" t="s">
        <v>124</v>
      </c>
      <c r="F95" s="137">
        <v>21</v>
      </c>
      <c r="G95" s="138">
        <v>21</v>
      </c>
      <c r="H95"/>
      <c r="I95"/>
    </row>
    <row r="96" spans="1:9" x14ac:dyDescent="0.2">
      <c r="A96" s="128"/>
      <c r="B96" s="128"/>
      <c r="C96" s="126">
        <v>45464</v>
      </c>
      <c r="D96" s="125" t="s">
        <v>158</v>
      </c>
      <c r="E96" s="125" t="s">
        <v>123</v>
      </c>
      <c r="F96" s="134">
        <v>49.5</v>
      </c>
      <c r="G96" s="127">
        <v>49.5</v>
      </c>
      <c r="H96"/>
      <c r="I96"/>
    </row>
    <row r="97" spans="1:9" x14ac:dyDescent="0.2">
      <c r="A97" s="128"/>
      <c r="B97" s="128"/>
      <c r="C97" s="128"/>
      <c r="D97" s="125" t="s">
        <v>126</v>
      </c>
      <c r="E97" s="125" t="s">
        <v>126</v>
      </c>
      <c r="F97" s="134">
        <v>37.6</v>
      </c>
      <c r="G97" s="127">
        <v>37.6</v>
      </c>
      <c r="H97"/>
      <c r="I97"/>
    </row>
    <row r="98" spans="1:9" x14ac:dyDescent="0.2">
      <c r="A98" s="128"/>
      <c r="B98" s="128"/>
      <c r="C98" s="128"/>
      <c r="D98" s="128"/>
      <c r="E98" s="136" t="s">
        <v>125</v>
      </c>
      <c r="F98" s="137">
        <v>18</v>
      </c>
      <c r="G98" s="138">
        <v>18</v>
      </c>
      <c r="H98"/>
      <c r="I98"/>
    </row>
    <row r="99" spans="1:9" x14ac:dyDescent="0.2">
      <c r="A99" s="128"/>
      <c r="B99" s="128"/>
      <c r="C99" s="128"/>
      <c r="D99" s="128"/>
      <c r="E99" s="136" t="s">
        <v>124</v>
      </c>
      <c r="F99" s="137">
        <v>63</v>
      </c>
      <c r="G99" s="138">
        <v>63</v>
      </c>
      <c r="H99"/>
      <c r="I99"/>
    </row>
    <row r="100" spans="1:9" x14ac:dyDescent="0.2">
      <c r="A100" s="128"/>
      <c r="B100" s="128"/>
      <c r="C100" s="126">
        <v>45471</v>
      </c>
      <c r="D100" s="125" t="s">
        <v>158</v>
      </c>
      <c r="E100" s="125" t="s">
        <v>123</v>
      </c>
      <c r="F100" s="134">
        <v>51.5</v>
      </c>
      <c r="G100" s="127">
        <v>51.5</v>
      </c>
      <c r="H100"/>
      <c r="I100"/>
    </row>
    <row r="101" spans="1:9" x14ac:dyDescent="0.2">
      <c r="A101" s="128"/>
      <c r="B101" s="128"/>
      <c r="C101" s="128"/>
      <c r="D101" s="125" t="s">
        <v>126</v>
      </c>
      <c r="E101" s="125" t="s">
        <v>126</v>
      </c>
      <c r="F101" s="134">
        <v>61</v>
      </c>
      <c r="G101" s="127">
        <v>61</v>
      </c>
      <c r="H101"/>
      <c r="I101"/>
    </row>
    <row r="102" spans="1:9" x14ac:dyDescent="0.2">
      <c r="A102" s="128"/>
      <c r="B102" s="128"/>
      <c r="C102" s="128"/>
      <c r="D102" s="128"/>
      <c r="E102" s="136" t="s">
        <v>125</v>
      </c>
      <c r="F102" s="137">
        <v>7</v>
      </c>
      <c r="G102" s="138">
        <v>7</v>
      </c>
      <c r="H102"/>
      <c r="I102"/>
    </row>
    <row r="103" spans="1:9" x14ac:dyDescent="0.2">
      <c r="A103" s="128"/>
      <c r="B103" s="125" t="s">
        <v>245</v>
      </c>
      <c r="C103" s="122"/>
      <c r="D103" s="122"/>
      <c r="E103" s="122"/>
      <c r="F103" s="134">
        <v>904.6</v>
      </c>
      <c r="G103" s="127">
        <v>904.6</v>
      </c>
      <c r="H103"/>
      <c r="I103"/>
    </row>
    <row r="104" spans="1:9" x14ac:dyDescent="0.2">
      <c r="A104" s="128"/>
      <c r="B104" s="125">
        <v>7</v>
      </c>
      <c r="C104" s="126">
        <v>45476</v>
      </c>
      <c r="D104" s="125" t="s">
        <v>158</v>
      </c>
      <c r="E104" s="125" t="s">
        <v>123</v>
      </c>
      <c r="F104" s="134">
        <v>40</v>
      </c>
      <c r="G104" s="127">
        <v>40</v>
      </c>
      <c r="H104"/>
      <c r="I104"/>
    </row>
    <row r="105" spans="1:9" x14ac:dyDescent="0.2">
      <c r="A105" s="128"/>
      <c r="B105" s="128"/>
      <c r="C105" s="128"/>
      <c r="D105" s="125" t="s">
        <v>126</v>
      </c>
      <c r="E105" s="125" t="s">
        <v>126</v>
      </c>
      <c r="F105" s="134">
        <v>47</v>
      </c>
      <c r="G105" s="127">
        <v>47</v>
      </c>
      <c r="H105"/>
      <c r="I105"/>
    </row>
    <row r="106" spans="1:9" x14ac:dyDescent="0.2">
      <c r="A106" s="128"/>
      <c r="B106" s="128"/>
      <c r="C106" s="128"/>
      <c r="D106" s="128"/>
      <c r="E106" s="136" t="s">
        <v>125</v>
      </c>
      <c r="F106" s="137">
        <v>20</v>
      </c>
      <c r="G106" s="138">
        <v>20</v>
      </c>
      <c r="H106"/>
      <c r="I106"/>
    </row>
    <row r="107" spans="1:9" x14ac:dyDescent="0.2">
      <c r="A107" s="128"/>
      <c r="B107" s="128"/>
      <c r="C107" s="128"/>
      <c r="D107" s="128"/>
      <c r="E107" s="136" t="s">
        <v>124</v>
      </c>
      <c r="F107" s="137">
        <v>82.5</v>
      </c>
      <c r="G107" s="138">
        <v>82.5</v>
      </c>
      <c r="H107"/>
      <c r="I107"/>
    </row>
    <row r="108" spans="1:9" x14ac:dyDescent="0.2">
      <c r="A108" s="128"/>
      <c r="B108" s="128"/>
      <c r="C108" s="126">
        <v>45483</v>
      </c>
      <c r="D108" s="125" t="s">
        <v>158</v>
      </c>
      <c r="E108" s="125" t="s">
        <v>123</v>
      </c>
      <c r="F108" s="134">
        <v>46</v>
      </c>
      <c r="G108" s="127">
        <v>46</v>
      </c>
      <c r="H108"/>
      <c r="I108"/>
    </row>
    <row r="109" spans="1:9" x14ac:dyDescent="0.2">
      <c r="A109" s="128"/>
      <c r="B109" s="128"/>
      <c r="C109" s="128"/>
      <c r="D109" s="125" t="s">
        <v>126</v>
      </c>
      <c r="E109" s="125" t="s">
        <v>126</v>
      </c>
      <c r="F109" s="134">
        <v>51</v>
      </c>
      <c r="G109" s="127">
        <v>51</v>
      </c>
      <c r="H109"/>
      <c r="I109"/>
    </row>
    <row r="110" spans="1:9" x14ac:dyDescent="0.2">
      <c r="A110" s="128"/>
      <c r="B110" s="128"/>
      <c r="C110" s="128"/>
      <c r="D110" s="128"/>
      <c r="E110" s="136" t="s">
        <v>125</v>
      </c>
      <c r="F110" s="137">
        <v>26</v>
      </c>
      <c r="G110" s="138">
        <v>26</v>
      </c>
      <c r="H110"/>
      <c r="I110"/>
    </row>
    <row r="111" spans="1:9" x14ac:dyDescent="0.2">
      <c r="A111" s="128"/>
      <c r="B111" s="128"/>
      <c r="C111" s="128"/>
      <c r="D111" s="128"/>
      <c r="E111" s="136" t="s">
        <v>124</v>
      </c>
      <c r="F111" s="137">
        <v>55.5</v>
      </c>
      <c r="G111" s="138">
        <v>55.5</v>
      </c>
      <c r="H111"/>
      <c r="I111"/>
    </row>
    <row r="112" spans="1:9" x14ac:dyDescent="0.2">
      <c r="A112" s="128"/>
      <c r="B112" s="125" t="s">
        <v>272</v>
      </c>
      <c r="C112" s="122"/>
      <c r="D112" s="122"/>
      <c r="E112" s="122"/>
      <c r="F112" s="134">
        <v>368</v>
      </c>
      <c r="G112" s="127">
        <v>368</v>
      </c>
      <c r="H112"/>
      <c r="I112"/>
    </row>
    <row r="113" spans="1:7" customFormat="1" x14ac:dyDescent="0.2">
      <c r="A113" s="128"/>
      <c r="B113" s="125">
        <v>8</v>
      </c>
      <c r="C113" s="126">
        <v>45520</v>
      </c>
      <c r="D113" s="125" t="s">
        <v>126</v>
      </c>
      <c r="E113" s="125" t="s">
        <v>126</v>
      </c>
      <c r="F113" s="134">
        <v>5</v>
      </c>
      <c r="G113" s="127">
        <v>5</v>
      </c>
    </row>
    <row r="114" spans="1:7" customFormat="1" x14ac:dyDescent="0.2">
      <c r="A114" s="128"/>
      <c r="B114" s="128"/>
      <c r="C114" s="128"/>
      <c r="D114" s="128"/>
      <c r="E114" s="136" t="s">
        <v>125</v>
      </c>
      <c r="F114" s="137">
        <v>20.5</v>
      </c>
      <c r="G114" s="138">
        <v>20.5</v>
      </c>
    </row>
    <row r="115" spans="1:7" customFormat="1" x14ac:dyDescent="0.2">
      <c r="A115" s="128"/>
      <c r="B115" s="128"/>
      <c r="C115" s="128"/>
      <c r="D115" s="128"/>
      <c r="E115" s="136" t="s">
        <v>124</v>
      </c>
      <c r="F115" s="137">
        <v>53</v>
      </c>
      <c r="G115" s="138">
        <v>53</v>
      </c>
    </row>
    <row r="116" spans="1:7" customFormat="1" x14ac:dyDescent="0.2">
      <c r="A116" s="128"/>
      <c r="B116" s="128"/>
      <c r="C116" s="126">
        <v>45527</v>
      </c>
      <c r="D116" s="125" t="s">
        <v>158</v>
      </c>
      <c r="E116" s="125" t="s">
        <v>123</v>
      </c>
      <c r="F116" s="134">
        <v>78</v>
      </c>
      <c r="G116" s="127">
        <v>78</v>
      </c>
    </row>
    <row r="117" spans="1:7" customFormat="1" x14ac:dyDescent="0.2">
      <c r="A117" s="128"/>
      <c r="B117" s="128"/>
      <c r="C117" s="128"/>
      <c r="D117" s="125" t="s">
        <v>126</v>
      </c>
      <c r="E117" s="125" t="s">
        <v>126</v>
      </c>
      <c r="F117" s="134">
        <v>48</v>
      </c>
      <c r="G117" s="127">
        <v>48</v>
      </c>
    </row>
    <row r="118" spans="1:7" customFormat="1" x14ac:dyDescent="0.2">
      <c r="A118" s="128"/>
      <c r="B118" s="128"/>
      <c r="C118" s="128"/>
      <c r="D118" s="128"/>
      <c r="E118" s="136" t="s">
        <v>125</v>
      </c>
      <c r="F118" s="137">
        <v>21.5</v>
      </c>
      <c r="G118" s="138">
        <v>21.5</v>
      </c>
    </row>
    <row r="119" spans="1:7" customFormat="1" x14ac:dyDescent="0.2">
      <c r="A119" s="128"/>
      <c r="B119" s="128"/>
      <c r="C119" s="128"/>
      <c r="D119" s="128"/>
      <c r="E119" s="136" t="s">
        <v>124</v>
      </c>
      <c r="F119" s="137">
        <v>44.5</v>
      </c>
      <c r="G119" s="138">
        <v>44.5</v>
      </c>
    </row>
    <row r="120" spans="1:7" customFormat="1" x14ac:dyDescent="0.2">
      <c r="A120" s="128"/>
      <c r="B120" s="128"/>
      <c r="C120" s="126">
        <v>45534</v>
      </c>
      <c r="D120" s="125" t="s">
        <v>158</v>
      </c>
      <c r="E120" s="125" t="s">
        <v>123</v>
      </c>
      <c r="F120" s="134">
        <v>87</v>
      </c>
      <c r="G120" s="127">
        <v>87</v>
      </c>
    </row>
    <row r="121" spans="1:7" customFormat="1" x14ac:dyDescent="0.2">
      <c r="A121" s="128"/>
      <c r="B121" s="128"/>
      <c r="C121" s="128"/>
      <c r="D121" s="125" t="s">
        <v>126</v>
      </c>
      <c r="E121" s="125" t="s">
        <v>126</v>
      </c>
      <c r="F121" s="134">
        <v>70</v>
      </c>
      <c r="G121" s="127">
        <v>70</v>
      </c>
    </row>
    <row r="122" spans="1:7" customFormat="1" x14ac:dyDescent="0.2">
      <c r="A122" s="128"/>
      <c r="B122" s="128"/>
      <c r="C122" s="128"/>
      <c r="D122" s="128"/>
      <c r="E122" s="136" t="s">
        <v>125</v>
      </c>
      <c r="F122" s="137">
        <v>31</v>
      </c>
      <c r="G122" s="138">
        <v>31</v>
      </c>
    </row>
    <row r="123" spans="1:7" customFormat="1" x14ac:dyDescent="0.2">
      <c r="A123" s="128"/>
      <c r="B123" s="128"/>
      <c r="C123" s="128"/>
      <c r="D123" s="128"/>
      <c r="E123" s="136" t="s">
        <v>124</v>
      </c>
      <c r="F123" s="137">
        <v>67</v>
      </c>
      <c r="G123" s="138">
        <v>67</v>
      </c>
    </row>
    <row r="124" spans="1:7" customFormat="1" x14ac:dyDescent="0.2">
      <c r="A124" s="128"/>
      <c r="B124" s="125" t="s">
        <v>281</v>
      </c>
      <c r="C124" s="122"/>
      <c r="D124" s="122"/>
      <c r="E124" s="122"/>
      <c r="F124" s="134">
        <v>525.5</v>
      </c>
      <c r="G124" s="127">
        <v>525.5</v>
      </c>
    </row>
    <row r="125" spans="1:7" customFormat="1" x14ac:dyDescent="0.2">
      <c r="A125" s="128"/>
      <c r="B125" s="125">
        <v>9</v>
      </c>
      <c r="C125" s="126">
        <v>45541</v>
      </c>
      <c r="D125" s="125" t="s">
        <v>158</v>
      </c>
      <c r="E125" s="125" t="s">
        <v>123</v>
      </c>
      <c r="F125" s="134">
        <v>66</v>
      </c>
      <c r="G125" s="127">
        <v>66</v>
      </c>
    </row>
    <row r="126" spans="1:7" customFormat="1" x14ac:dyDescent="0.2">
      <c r="A126" s="128"/>
      <c r="B126" s="128"/>
      <c r="C126" s="128"/>
      <c r="D126" s="125" t="s">
        <v>126</v>
      </c>
      <c r="E126" s="125" t="s">
        <v>126</v>
      </c>
      <c r="F126" s="134">
        <v>72</v>
      </c>
      <c r="G126" s="127">
        <v>72</v>
      </c>
    </row>
    <row r="127" spans="1:7" customFormat="1" x14ac:dyDescent="0.2">
      <c r="A127" s="128"/>
      <c r="B127" s="128"/>
      <c r="C127" s="128"/>
      <c r="D127" s="128"/>
      <c r="E127" s="136" t="s">
        <v>125</v>
      </c>
      <c r="F127" s="137">
        <v>124</v>
      </c>
      <c r="G127" s="138">
        <v>124</v>
      </c>
    </row>
    <row r="128" spans="1:7" customFormat="1" x14ac:dyDescent="0.2">
      <c r="A128" s="128"/>
      <c r="B128" s="128"/>
      <c r="C128" s="128"/>
      <c r="D128" s="128"/>
      <c r="E128" s="136" t="s">
        <v>124</v>
      </c>
      <c r="F128" s="137">
        <v>70</v>
      </c>
      <c r="G128" s="138">
        <v>70</v>
      </c>
    </row>
    <row r="129" spans="1:7" customFormat="1" x14ac:dyDescent="0.2">
      <c r="A129" s="128"/>
      <c r="B129" s="128"/>
      <c r="C129" s="126">
        <v>45548</v>
      </c>
      <c r="D129" s="125" t="s">
        <v>158</v>
      </c>
      <c r="E129" s="125" t="s">
        <v>123</v>
      </c>
      <c r="F129" s="134">
        <v>40</v>
      </c>
      <c r="G129" s="127">
        <v>40</v>
      </c>
    </row>
    <row r="130" spans="1:7" customFormat="1" x14ac:dyDescent="0.2">
      <c r="A130" s="128"/>
      <c r="B130" s="128"/>
      <c r="C130" s="128"/>
      <c r="D130" s="125" t="s">
        <v>126</v>
      </c>
      <c r="E130" s="125" t="s">
        <v>126</v>
      </c>
      <c r="F130" s="134">
        <v>58</v>
      </c>
      <c r="G130" s="127">
        <v>58</v>
      </c>
    </row>
    <row r="131" spans="1:7" customFormat="1" x14ac:dyDescent="0.2">
      <c r="A131" s="128"/>
      <c r="B131" s="128"/>
      <c r="C131" s="128"/>
      <c r="D131" s="128"/>
      <c r="E131" s="136" t="s">
        <v>125</v>
      </c>
      <c r="F131" s="137">
        <v>50.5</v>
      </c>
      <c r="G131" s="138">
        <v>50.5</v>
      </c>
    </row>
    <row r="132" spans="1:7" customFormat="1" x14ac:dyDescent="0.2">
      <c r="A132" s="128"/>
      <c r="B132" s="128"/>
      <c r="C132" s="128"/>
      <c r="D132" s="128"/>
      <c r="E132" s="136" t="s">
        <v>124</v>
      </c>
      <c r="F132" s="137">
        <v>61</v>
      </c>
      <c r="G132" s="138">
        <v>61</v>
      </c>
    </row>
    <row r="133" spans="1:7" customFormat="1" x14ac:dyDescent="0.2">
      <c r="A133" s="128"/>
      <c r="B133" s="128"/>
      <c r="C133" s="126">
        <v>45556</v>
      </c>
      <c r="D133" s="125" t="s">
        <v>158</v>
      </c>
      <c r="E133" s="125" t="s">
        <v>123</v>
      </c>
      <c r="F133" s="134">
        <v>45</v>
      </c>
      <c r="G133" s="127">
        <v>45</v>
      </c>
    </row>
    <row r="134" spans="1:7" customFormat="1" x14ac:dyDescent="0.2">
      <c r="A134" s="128"/>
      <c r="B134" s="128"/>
      <c r="C134" s="128"/>
      <c r="D134" s="125" t="s">
        <v>126</v>
      </c>
      <c r="E134" s="125" t="s">
        <v>126</v>
      </c>
      <c r="F134" s="134">
        <v>38</v>
      </c>
      <c r="G134" s="127">
        <v>38</v>
      </c>
    </row>
    <row r="135" spans="1:7" customFormat="1" x14ac:dyDescent="0.2">
      <c r="A135" s="128"/>
      <c r="B135" s="128"/>
      <c r="C135" s="128"/>
      <c r="D135" s="128"/>
      <c r="E135" s="136" t="s">
        <v>125</v>
      </c>
      <c r="F135" s="137">
        <v>52.5</v>
      </c>
      <c r="G135" s="138">
        <v>52.5</v>
      </c>
    </row>
    <row r="136" spans="1:7" customFormat="1" x14ac:dyDescent="0.2">
      <c r="A136" s="128"/>
      <c r="B136" s="128"/>
      <c r="C136" s="128"/>
      <c r="D136" s="128"/>
      <c r="E136" s="136" t="s">
        <v>124</v>
      </c>
      <c r="F136" s="137">
        <v>11</v>
      </c>
      <c r="G136" s="138">
        <v>11</v>
      </c>
    </row>
    <row r="137" spans="1:7" customFormat="1" x14ac:dyDescent="0.2">
      <c r="A137" s="128"/>
      <c r="B137" s="128"/>
      <c r="C137" s="126">
        <v>45562</v>
      </c>
      <c r="D137" s="125" t="s">
        <v>158</v>
      </c>
      <c r="E137" s="125" t="s">
        <v>123</v>
      </c>
      <c r="F137" s="134">
        <v>111</v>
      </c>
      <c r="G137" s="127">
        <v>111</v>
      </c>
    </row>
    <row r="138" spans="1:7" customFormat="1" x14ac:dyDescent="0.2">
      <c r="A138" s="128"/>
      <c r="B138" s="128"/>
      <c r="C138" s="128"/>
      <c r="D138" s="125" t="s">
        <v>126</v>
      </c>
      <c r="E138" s="125" t="s">
        <v>126</v>
      </c>
      <c r="F138" s="134">
        <v>89</v>
      </c>
      <c r="G138" s="127">
        <v>89</v>
      </c>
    </row>
    <row r="139" spans="1:7" customFormat="1" x14ac:dyDescent="0.2">
      <c r="A139" s="128"/>
      <c r="B139" s="128"/>
      <c r="C139" s="128"/>
      <c r="D139" s="128"/>
      <c r="E139" s="136" t="s">
        <v>125</v>
      </c>
      <c r="F139" s="137">
        <v>79.5</v>
      </c>
      <c r="G139" s="138">
        <v>79.5</v>
      </c>
    </row>
    <row r="140" spans="1:7" customFormat="1" x14ac:dyDescent="0.2">
      <c r="A140" s="128"/>
      <c r="B140" s="128"/>
      <c r="C140" s="128"/>
      <c r="D140" s="128"/>
      <c r="E140" s="136" t="s">
        <v>124</v>
      </c>
      <c r="F140" s="137">
        <v>28</v>
      </c>
      <c r="G140" s="138">
        <v>28</v>
      </c>
    </row>
    <row r="141" spans="1:7" customFormat="1" x14ac:dyDescent="0.2">
      <c r="A141" s="128"/>
      <c r="B141" s="125" t="s">
        <v>306</v>
      </c>
      <c r="C141" s="122"/>
      <c r="D141" s="122"/>
      <c r="E141" s="122"/>
      <c r="F141" s="134">
        <v>995.5</v>
      </c>
      <c r="G141" s="127">
        <v>995.5</v>
      </c>
    </row>
    <row r="142" spans="1:7" customFormat="1" x14ac:dyDescent="0.2">
      <c r="A142" s="128"/>
      <c r="B142" s="125">
        <v>10</v>
      </c>
      <c r="C142" s="126">
        <v>45566</v>
      </c>
      <c r="D142" s="125" t="s">
        <v>326</v>
      </c>
      <c r="E142" s="125" t="s">
        <v>225</v>
      </c>
      <c r="F142" s="134">
        <v>177.07</v>
      </c>
      <c r="G142" s="127">
        <v>177.07</v>
      </c>
    </row>
    <row r="143" spans="1:7" customFormat="1" x14ac:dyDescent="0.2">
      <c r="A143" s="128"/>
      <c r="B143" s="128"/>
      <c r="C143" s="126">
        <v>45567</v>
      </c>
      <c r="D143" s="125" t="s">
        <v>158</v>
      </c>
      <c r="E143" s="125" t="s">
        <v>123</v>
      </c>
      <c r="F143" s="134">
        <v>47</v>
      </c>
      <c r="G143" s="127">
        <v>47</v>
      </c>
    </row>
    <row r="144" spans="1:7" customFormat="1" x14ac:dyDescent="0.2">
      <c r="A144" s="128"/>
      <c r="B144" s="128"/>
      <c r="C144" s="128"/>
      <c r="D144" s="125" t="s">
        <v>126</v>
      </c>
      <c r="E144" s="125" t="s">
        <v>126</v>
      </c>
      <c r="F144" s="134">
        <v>11.5</v>
      </c>
      <c r="G144" s="127">
        <v>11.5</v>
      </c>
    </row>
    <row r="145" spans="1:7" customFormat="1" x14ac:dyDescent="0.2">
      <c r="A145" s="128"/>
      <c r="B145" s="128"/>
      <c r="C145" s="128"/>
      <c r="D145" s="128"/>
      <c r="E145" s="136" t="s">
        <v>125</v>
      </c>
      <c r="F145" s="137">
        <v>15.5</v>
      </c>
      <c r="G145" s="138">
        <v>15.5</v>
      </c>
    </row>
    <row r="146" spans="1:7" customFormat="1" x14ac:dyDescent="0.2">
      <c r="A146" s="128"/>
      <c r="B146" s="128"/>
      <c r="C146" s="128"/>
      <c r="D146" s="128"/>
      <c r="E146" s="136" t="s">
        <v>124</v>
      </c>
      <c r="F146" s="137">
        <v>18</v>
      </c>
      <c r="G146" s="138">
        <v>18</v>
      </c>
    </row>
    <row r="147" spans="1:7" customFormat="1" x14ac:dyDescent="0.2">
      <c r="A147" s="128"/>
      <c r="B147" s="128"/>
      <c r="C147" s="128"/>
      <c r="D147" s="125" t="s">
        <v>328</v>
      </c>
      <c r="E147" s="125" t="s">
        <v>128</v>
      </c>
      <c r="F147" s="134">
        <v>66.099999999999994</v>
      </c>
      <c r="G147" s="127">
        <v>66.099999999999994</v>
      </c>
    </row>
    <row r="148" spans="1:7" customFormat="1" x14ac:dyDescent="0.2">
      <c r="A148" s="128"/>
      <c r="B148" s="128"/>
      <c r="C148" s="126">
        <v>45574</v>
      </c>
      <c r="D148" s="125" t="s">
        <v>158</v>
      </c>
      <c r="E148" s="125" t="s">
        <v>123</v>
      </c>
      <c r="F148" s="134">
        <v>88</v>
      </c>
      <c r="G148" s="127">
        <v>88</v>
      </c>
    </row>
    <row r="149" spans="1:7" customFormat="1" x14ac:dyDescent="0.2">
      <c r="A149" s="128"/>
      <c r="B149" s="128"/>
      <c r="C149" s="128"/>
      <c r="D149" s="125" t="s">
        <v>126</v>
      </c>
      <c r="E149" s="125" t="s">
        <v>126</v>
      </c>
      <c r="F149" s="134">
        <v>58.5</v>
      </c>
      <c r="G149" s="127">
        <v>58.5</v>
      </c>
    </row>
    <row r="150" spans="1:7" customFormat="1" x14ac:dyDescent="0.2">
      <c r="A150" s="128"/>
      <c r="B150" s="128"/>
      <c r="C150" s="128"/>
      <c r="D150" s="128"/>
      <c r="E150" s="136" t="s">
        <v>125</v>
      </c>
      <c r="F150" s="137">
        <v>50</v>
      </c>
      <c r="G150" s="138">
        <v>50</v>
      </c>
    </row>
    <row r="151" spans="1:7" customFormat="1" x14ac:dyDescent="0.2">
      <c r="A151" s="128"/>
      <c r="B151" s="128"/>
      <c r="C151" s="128"/>
      <c r="D151" s="128"/>
      <c r="E151" s="136" t="s">
        <v>124</v>
      </c>
      <c r="F151" s="137">
        <v>13</v>
      </c>
      <c r="G151" s="138">
        <v>13</v>
      </c>
    </row>
    <row r="152" spans="1:7" customFormat="1" x14ac:dyDescent="0.2">
      <c r="A152" s="128"/>
      <c r="B152" s="128"/>
      <c r="C152" s="126">
        <v>45586</v>
      </c>
      <c r="D152" s="125" t="s">
        <v>158</v>
      </c>
      <c r="E152" s="125" t="s">
        <v>123</v>
      </c>
      <c r="F152" s="134">
        <v>108</v>
      </c>
      <c r="G152" s="127">
        <v>108</v>
      </c>
    </row>
    <row r="153" spans="1:7" customFormat="1" x14ac:dyDescent="0.2">
      <c r="A153" s="128"/>
      <c r="B153" s="128"/>
      <c r="C153" s="128"/>
      <c r="D153" s="125" t="s">
        <v>126</v>
      </c>
      <c r="E153" s="125" t="s">
        <v>126</v>
      </c>
      <c r="F153" s="134">
        <v>73</v>
      </c>
      <c r="G153" s="127">
        <v>73</v>
      </c>
    </row>
    <row r="154" spans="1:7" customFormat="1" x14ac:dyDescent="0.2">
      <c r="A154" s="128"/>
      <c r="B154" s="128"/>
      <c r="C154" s="128"/>
      <c r="D154" s="128"/>
      <c r="E154" s="136" t="s">
        <v>125</v>
      </c>
      <c r="F154" s="137">
        <v>55.3</v>
      </c>
      <c r="G154" s="138">
        <v>55.3</v>
      </c>
    </row>
    <row r="155" spans="1:7" customFormat="1" x14ac:dyDescent="0.2">
      <c r="A155" s="128"/>
      <c r="B155" s="128"/>
      <c r="C155" s="126">
        <v>45587</v>
      </c>
      <c r="D155" s="125" t="s">
        <v>339</v>
      </c>
      <c r="E155" s="125" t="s">
        <v>225</v>
      </c>
      <c r="F155" s="134">
        <v>110</v>
      </c>
      <c r="G155" s="127">
        <v>110</v>
      </c>
    </row>
    <row r="156" spans="1:7" customFormat="1" x14ac:dyDescent="0.2">
      <c r="A156" s="128"/>
      <c r="B156" s="128"/>
      <c r="C156" s="126">
        <v>45591</v>
      </c>
      <c r="D156" s="125" t="s">
        <v>158</v>
      </c>
      <c r="E156" s="125" t="s">
        <v>123</v>
      </c>
      <c r="F156" s="134">
        <v>53.5</v>
      </c>
      <c r="G156" s="127">
        <v>53.5</v>
      </c>
    </row>
    <row r="157" spans="1:7" customFormat="1" x14ac:dyDescent="0.2">
      <c r="A157" s="128"/>
      <c r="B157" s="128"/>
      <c r="C157" s="128"/>
      <c r="D157" s="125" t="s">
        <v>126</v>
      </c>
      <c r="E157" s="125" t="s">
        <v>126</v>
      </c>
      <c r="F157" s="134">
        <v>23.4</v>
      </c>
      <c r="G157" s="127">
        <v>23.4</v>
      </c>
    </row>
    <row r="158" spans="1:7" customFormat="1" x14ac:dyDescent="0.2">
      <c r="A158" s="128"/>
      <c r="B158" s="128"/>
      <c r="C158" s="128"/>
      <c r="D158" s="128"/>
      <c r="E158" s="136" t="s">
        <v>125</v>
      </c>
      <c r="F158" s="137">
        <v>36.5</v>
      </c>
      <c r="G158" s="138">
        <v>36.5</v>
      </c>
    </row>
    <row r="159" spans="1:7" customFormat="1" x14ac:dyDescent="0.2">
      <c r="A159" s="128"/>
      <c r="B159" s="128"/>
      <c r="C159" s="128"/>
      <c r="D159" s="128"/>
      <c r="E159" s="136" t="s">
        <v>124</v>
      </c>
      <c r="F159" s="137">
        <v>26.5</v>
      </c>
      <c r="G159" s="138">
        <v>26.5</v>
      </c>
    </row>
    <row r="160" spans="1:7" customFormat="1" x14ac:dyDescent="0.2">
      <c r="A160" s="128"/>
      <c r="B160" s="125" t="s">
        <v>327</v>
      </c>
      <c r="C160" s="122"/>
      <c r="D160" s="122"/>
      <c r="E160" s="122"/>
      <c r="F160" s="134">
        <v>1030.8699999999999</v>
      </c>
      <c r="G160" s="127">
        <v>1030.8699999999999</v>
      </c>
    </row>
    <row r="161" spans="1:7" customFormat="1" x14ac:dyDescent="0.2">
      <c r="A161" s="125" t="s">
        <v>23</v>
      </c>
      <c r="B161" s="122"/>
      <c r="C161" s="122"/>
      <c r="D161" s="122"/>
      <c r="E161" s="122"/>
      <c r="F161" s="134">
        <v>10885.119999999999</v>
      </c>
      <c r="G161" s="127">
        <v>10885.119999999999</v>
      </c>
    </row>
    <row r="162" spans="1:7" customFormat="1" x14ac:dyDescent="0.2">
      <c r="A162" s="125" t="s">
        <v>132</v>
      </c>
      <c r="B162" s="125">
        <v>1</v>
      </c>
      <c r="C162" s="126">
        <v>45322</v>
      </c>
      <c r="D162" s="125" t="s">
        <v>163</v>
      </c>
      <c r="E162" s="125" t="s">
        <v>161</v>
      </c>
      <c r="F162" s="134">
        <v>-930</v>
      </c>
      <c r="G162" s="127">
        <v>-930</v>
      </c>
    </row>
    <row r="163" spans="1:7" customFormat="1" x14ac:dyDescent="0.2">
      <c r="A163" s="128"/>
      <c r="B163" s="128"/>
      <c r="C163" s="128"/>
      <c r="D163" s="125" t="s">
        <v>164</v>
      </c>
      <c r="E163" s="125" t="s">
        <v>160</v>
      </c>
      <c r="F163" s="134">
        <v>-106.8</v>
      </c>
      <c r="G163" s="127">
        <v>-106.8</v>
      </c>
    </row>
    <row r="164" spans="1:7" customFormat="1" x14ac:dyDescent="0.2">
      <c r="A164" s="128"/>
      <c r="B164" s="125" t="s">
        <v>49</v>
      </c>
      <c r="C164" s="122"/>
      <c r="D164" s="122"/>
      <c r="E164" s="122"/>
      <c r="F164" s="134">
        <v>-1036.8</v>
      </c>
      <c r="G164" s="127">
        <v>-1036.8</v>
      </c>
    </row>
    <row r="165" spans="1:7" customFormat="1" x14ac:dyDescent="0.2">
      <c r="A165" s="128"/>
      <c r="B165" s="125">
        <v>2</v>
      </c>
      <c r="C165" s="126">
        <v>45344</v>
      </c>
      <c r="D165" s="125" t="s">
        <v>163</v>
      </c>
      <c r="E165" s="125" t="s">
        <v>161</v>
      </c>
      <c r="F165" s="134">
        <v>-950</v>
      </c>
      <c r="G165" s="127">
        <v>-950</v>
      </c>
    </row>
    <row r="166" spans="1:7" customFormat="1" x14ac:dyDescent="0.2">
      <c r="A166" s="128"/>
      <c r="B166" s="128"/>
      <c r="C166" s="128"/>
      <c r="D166" s="125" t="s">
        <v>164</v>
      </c>
      <c r="E166" s="125" t="s">
        <v>160</v>
      </c>
      <c r="F166" s="134">
        <v>-187.26</v>
      </c>
      <c r="G166" s="127">
        <v>-187.26</v>
      </c>
    </row>
    <row r="167" spans="1:7" customFormat="1" x14ac:dyDescent="0.2">
      <c r="A167" s="128"/>
      <c r="B167" s="128"/>
      <c r="C167" s="126">
        <v>45351</v>
      </c>
      <c r="D167" s="125" t="s">
        <v>163</v>
      </c>
      <c r="E167" s="125" t="s">
        <v>161</v>
      </c>
      <c r="F167" s="134">
        <v>-1110</v>
      </c>
      <c r="G167" s="127">
        <v>-1110</v>
      </c>
    </row>
    <row r="168" spans="1:7" customFormat="1" x14ac:dyDescent="0.2">
      <c r="A168" s="128"/>
      <c r="B168" s="128"/>
      <c r="C168" s="128"/>
      <c r="D168" s="125" t="s">
        <v>164</v>
      </c>
      <c r="E168" s="125" t="s">
        <v>160</v>
      </c>
      <c r="F168" s="134">
        <v>-13</v>
      </c>
      <c r="G168" s="127">
        <v>-13</v>
      </c>
    </row>
    <row r="169" spans="1:7" customFormat="1" x14ac:dyDescent="0.2">
      <c r="A169" s="128"/>
      <c r="B169" s="125" t="s">
        <v>139</v>
      </c>
      <c r="C169" s="122"/>
      <c r="D169" s="122"/>
      <c r="E169" s="122"/>
      <c r="F169" s="134">
        <v>-2260.2600000000002</v>
      </c>
      <c r="G169" s="127">
        <v>-2260.2600000000002</v>
      </c>
    </row>
    <row r="170" spans="1:7" customFormat="1" x14ac:dyDescent="0.2">
      <c r="A170" s="128"/>
      <c r="B170" s="125">
        <v>3</v>
      </c>
      <c r="C170" s="126">
        <v>45364</v>
      </c>
      <c r="D170" s="125" t="s">
        <v>152</v>
      </c>
      <c r="E170" s="125" t="s">
        <v>145</v>
      </c>
      <c r="F170" s="134">
        <v>-16.45</v>
      </c>
      <c r="G170" s="127">
        <v>-16.45</v>
      </c>
    </row>
    <row r="171" spans="1:7" customFormat="1" x14ac:dyDescent="0.2">
      <c r="A171" s="128"/>
      <c r="B171" s="128"/>
      <c r="C171" s="126">
        <v>45375</v>
      </c>
      <c r="D171" s="125" t="s">
        <v>152</v>
      </c>
      <c r="E171" s="125" t="s">
        <v>145</v>
      </c>
      <c r="F171" s="134">
        <v>-37.99</v>
      </c>
      <c r="G171" s="127">
        <v>-37.99</v>
      </c>
    </row>
    <row r="172" spans="1:7" customFormat="1" x14ac:dyDescent="0.2">
      <c r="A172" s="128"/>
      <c r="B172" s="128"/>
      <c r="C172" s="126">
        <v>45380</v>
      </c>
      <c r="D172" s="125" t="s">
        <v>164</v>
      </c>
      <c r="E172" s="125" t="s">
        <v>160</v>
      </c>
      <c r="F172" s="134">
        <v>-40</v>
      </c>
      <c r="G172" s="127">
        <v>-40</v>
      </c>
    </row>
    <row r="173" spans="1:7" customFormat="1" x14ac:dyDescent="0.2">
      <c r="A173" s="128"/>
      <c r="B173" s="125" t="s">
        <v>153</v>
      </c>
      <c r="C173" s="122"/>
      <c r="D173" s="122"/>
      <c r="E173" s="122"/>
      <c r="F173" s="134">
        <v>-94.44</v>
      </c>
      <c r="G173" s="127">
        <v>-94.44</v>
      </c>
    </row>
    <row r="174" spans="1:7" customFormat="1" x14ac:dyDescent="0.2">
      <c r="A174" s="128"/>
      <c r="B174" s="125">
        <v>4</v>
      </c>
      <c r="C174" s="126">
        <v>45385</v>
      </c>
      <c r="D174" s="125" t="s">
        <v>163</v>
      </c>
      <c r="E174" s="125" t="s">
        <v>161</v>
      </c>
      <c r="F174" s="134">
        <v>-950</v>
      </c>
      <c r="G174" s="127">
        <v>-950</v>
      </c>
    </row>
    <row r="175" spans="1:7" customFormat="1" x14ac:dyDescent="0.2">
      <c r="A175" s="128"/>
      <c r="B175" s="128"/>
      <c r="C175" s="128"/>
      <c r="D175" s="125" t="s">
        <v>164</v>
      </c>
      <c r="E175" s="125" t="s">
        <v>160</v>
      </c>
      <c r="F175" s="134">
        <v>-190</v>
      </c>
      <c r="G175" s="127">
        <v>-190</v>
      </c>
    </row>
    <row r="176" spans="1:7" customFormat="1" x14ac:dyDescent="0.2">
      <c r="A176" s="128"/>
      <c r="B176" s="128"/>
      <c r="C176" s="126">
        <v>45411</v>
      </c>
      <c r="D176" s="125" t="s">
        <v>164</v>
      </c>
      <c r="E176" s="125" t="s">
        <v>160</v>
      </c>
      <c r="F176" s="134">
        <v>-13</v>
      </c>
      <c r="G176" s="127">
        <v>-13</v>
      </c>
    </row>
    <row r="177" spans="1:7" customFormat="1" x14ac:dyDescent="0.2">
      <c r="A177" s="128"/>
      <c r="B177" s="125" t="s">
        <v>154</v>
      </c>
      <c r="C177" s="122"/>
      <c r="D177" s="122"/>
      <c r="E177" s="122"/>
      <c r="F177" s="134">
        <v>-1153</v>
      </c>
      <c r="G177" s="127">
        <v>-1153</v>
      </c>
    </row>
    <row r="178" spans="1:7" customFormat="1" x14ac:dyDescent="0.2">
      <c r="A178" s="128"/>
      <c r="B178" s="125">
        <v>5</v>
      </c>
      <c r="C178" s="126">
        <v>45419</v>
      </c>
      <c r="D178" s="125" t="s">
        <v>163</v>
      </c>
      <c r="E178" s="125" t="s">
        <v>161</v>
      </c>
      <c r="F178" s="134">
        <v>-1060</v>
      </c>
      <c r="G178" s="127">
        <v>-1060</v>
      </c>
    </row>
    <row r="179" spans="1:7" customFormat="1" x14ac:dyDescent="0.2">
      <c r="A179" s="128"/>
      <c r="B179" s="128"/>
      <c r="C179" s="128"/>
      <c r="D179" s="125" t="s">
        <v>164</v>
      </c>
      <c r="E179" s="125" t="s">
        <v>160</v>
      </c>
      <c r="F179" s="134">
        <v>-273.7</v>
      </c>
      <c r="G179" s="127">
        <v>-273.7</v>
      </c>
    </row>
    <row r="180" spans="1:7" customFormat="1" x14ac:dyDescent="0.2">
      <c r="A180" s="128"/>
      <c r="B180" s="128"/>
      <c r="C180" s="126">
        <v>45425</v>
      </c>
      <c r="D180" s="125" t="s">
        <v>163</v>
      </c>
      <c r="E180" s="125" t="s">
        <v>161</v>
      </c>
      <c r="F180" s="134">
        <v>-430</v>
      </c>
      <c r="G180" s="127">
        <v>-430</v>
      </c>
    </row>
    <row r="181" spans="1:7" x14ac:dyDescent="0.2">
      <c r="A181" s="128"/>
      <c r="B181" s="128"/>
      <c r="C181" s="128"/>
      <c r="D181" s="125" t="s">
        <v>164</v>
      </c>
      <c r="E181" s="125" t="s">
        <v>160</v>
      </c>
      <c r="F181" s="134">
        <v>-86.5</v>
      </c>
      <c r="G181" s="127">
        <v>-86.5</v>
      </c>
    </row>
    <row r="182" spans="1:7" x14ac:dyDescent="0.2">
      <c r="A182" s="128"/>
      <c r="B182" s="125" t="s">
        <v>169</v>
      </c>
      <c r="C182" s="122"/>
      <c r="D182" s="122"/>
      <c r="E182" s="122"/>
      <c r="F182" s="134">
        <v>-1850.2</v>
      </c>
      <c r="G182" s="127">
        <v>-1850.2</v>
      </c>
    </row>
    <row r="183" spans="1:7" x14ac:dyDescent="0.2">
      <c r="A183" s="128"/>
      <c r="B183" s="125">
        <v>6</v>
      </c>
      <c r="C183" s="126">
        <v>45449</v>
      </c>
      <c r="D183" s="125" t="s">
        <v>163</v>
      </c>
      <c r="E183" s="125" t="s">
        <v>161</v>
      </c>
      <c r="F183" s="134">
        <v>-640</v>
      </c>
      <c r="G183" s="127">
        <v>-640</v>
      </c>
    </row>
    <row r="184" spans="1:7" x14ac:dyDescent="0.2">
      <c r="A184" s="128"/>
      <c r="B184" s="128"/>
      <c r="C184" s="128"/>
      <c r="D184" s="125" t="s">
        <v>164</v>
      </c>
      <c r="E184" s="125" t="s">
        <v>160</v>
      </c>
      <c r="F184" s="134">
        <v>-142.19999999999999</v>
      </c>
      <c r="G184" s="127">
        <v>-142.19999999999999</v>
      </c>
    </row>
    <row r="185" spans="1:7" x14ac:dyDescent="0.2">
      <c r="A185" s="128"/>
      <c r="B185" s="125" t="s">
        <v>245</v>
      </c>
      <c r="C185" s="122"/>
      <c r="D185" s="122"/>
      <c r="E185" s="122"/>
      <c r="F185" s="134">
        <v>-782.2</v>
      </c>
      <c r="G185" s="127">
        <v>-782.2</v>
      </c>
    </row>
    <row r="186" spans="1:7" x14ac:dyDescent="0.2">
      <c r="A186" s="128"/>
      <c r="B186" s="125">
        <v>7</v>
      </c>
      <c r="C186" s="126">
        <v>45474</v>
      </c>
      <c r="D186" s="125" t="s">
        <v>163</v>
      </c>
      <c r="E186" s="125" t="s">
        <v>161</v>
      </c>
      <c r="F186" s="134">
        <v>-850</v>
      </c>
      <c r="G186" s="127">
        <v>-850</v>
      </c>
    </row>
    <row r="187" spans="1:7" x14ac:dyDescent="0.2">
      <c r="A187" s="128"/>
      <c r="B187" s="128"/>
      <c r="C187" s="128"/>
      <c r="D187" s="125" t="s">
        <v>164</v>
      </c>
      <c r="E187" s="125" t="s">
        <v>160</v>
      </c>
      <c r="F187" s="134">
        <v>-55.42</v>
      </c>
      <c r="G187" s="127">
        <v>-55.42</v>
      </c>
    </row>
    <row r="188" spans="1:7" x14ac:dyDescent="0.2">
      <c r="A188" s="128"/>
      <c r="B188" s="125" t="s">
        <v>272</v>
      </c>
      <c r="C188" s="122"/>
      <c r="D188" s="122"/>
      <c r="E188" s="122"/>
      <c r="F188" s="134">
        <v>-905.42</v>
      </c>
      <c r="G188" s="127">
        <v>-905.42</v>
      </c>
    </row>
    <row r="189" spans="1:7" x14ac:dyDescent="0.2">
      <c r="A189" s="128"/>
      <c r="B189" s="125">
        <v>8</v>
      </c>
      <c r="C189" s="126">
        <v>45535</v>
      </c>
      <c r="D189" s="125" t="s">
        <v>163</v>
      </c>
      <c r="E189" s="125" t="s">
        <v>161</v>
      </c>
      <c r="F189" s="134">
        <v>-800</v>
      </c>
      <c r="G189" s="127">
        <v>-800</v>
      </c>
    </row>
    <row r="190" spans="1:7" x14ac:dyDescent="0.2">
      <c r="A190" s="128"/>
      <c r="B190" s="128"/>
      <c r="C190" s="128"/>
      <c r="D190" s="125" t="s">
        <v>164</v>
      </c>
      <c r="E190" s="125" t="s">
        <v>160</v>
      </c>
      <c r="F190" s="134">
        <v>-93.5</v>
      </c>
      <c r="G190" s="127">
        <v>-93.5</v>
      </c>
    </row>
    <row r="191" spans="1:7" x14ac:dyDescent="0.2">
      <c r="A191" s="128"/>
      <c r="B191" s="125" t="s">
        <v>281</v>
      </c>
      <c r="C191" s="122"/>
      <c r="D191" s="122"/>
      <c r="E191" s="122"/>
      <c r="F191" s="134">
        <v>-893.5</v>
      </c>
      <c r="G191" s="127">
        <v>-893.5</v>
      </c>
    </row>
    <row r="192" spans="1:7" x14ac:dyDescent="0.2">
      <c r="A192" s="128"/>
      <c r="B192" s="125">
        <v>10</v>
      </c>
      <c r="C192" s="126">
        <v>45566</v>
      </c>
      <c r="D192" s="125" t="s">
        <v>163</v>
      </c>
      <c r="E192" s="125" t="s">
        <v>161</v>
      </c>
      <c r="F192" s="134">
        <v>-885</v>
      </c>
      <c r="G192" s="127">
        <v>-885</v>
      </c>
    </row>
    <row r="193" spans="1:7" x14ac:dyDescent="0.2">
      <c r="A193" s="128"/>
      <c r="B193" s="128"/>
      <c r="C193" s="128"/>
      <c r="D193" s="125" t="s">
        <v>164</v>
      </c>
      <c r="E193" s="125" t="s">
        <v>160</v>
      </c>
      <c r="F193" s="134">
        <v>-110.5</v>
      </c>
      <c r="G193" s="127">
        <v>-110.5</v>
      </c>
    </row>
    <row r="194" spans="1:7" x14ac:dyDescent="0.2">
      <c r="A194" s="128"/>
      <c r="B194" s="125" t="s">
        <v>327</v>
      </c>
      <c r="C194" s="122"/>
      <c r="D194" s="122"/>
      <c r="E194" s="122"/>
      <c r="F194" s="134">
        <v>-995.5</v>
      </c>
      <c r="G194" s="127">
        <v>-995.5</v>
      </c>
    </row>
    <row r="195" spans="1:7" x14ac:dyDescent="0.2">
      <c r="A195" s="125" t="s">
        <v>24</v>
      </c>
      <c r="B195" s="122"/>
      <c r="C195" s="122"/>
      <c r="D195" s="122"/>
      <c r="E195" s="122"/>
      <c r="F195" s="134">
        <v>-9971.32</v>
      </c>
      <c r="G195" s="127">
        <v>-9971.32</v>
      </c>
    </row>
    <row r="196" spans="1:7" x14ac:dyDescent="0.2">
      <c r="A196" s="129" t="s">
        <v>109</v>
      </c>
      <c r="B196" s="130"/>
      <c r="C196" s="130"/>
      <c r="D196" s="130"/>
      <c r="E196" s="130"/>
      <c r="F196" s="139">
        <v>973.80000000000018</v>
      </c>
      <c r="G196" s="131">
        <v>973.80000000000018</v>
      </c>
    </row>
  </sheetData>
  <sheetProtection algorithmName="SHA-512" hashValue="5BPNkRixRs1ayIrr0FpECRExflF5HyaGc5XmO+jAUGArqPLiB9oGgy5AWVmQ4YC8Ip8NP62K4JFxm+6c1oQJuQ==" saltValue="6sh2z5fl50HPHBnqzv8iCQ==" spinCount="100000" sheet="1" objects="1" scenarios="1"/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scale="76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90073-2C96-4893-94C3-F881D579B549}">
  <sheetPr codeName="wks05">
    <pageSetUpPr fitToPage="1"/>
  </sheetPr>
  <dimension ref="A1:G22"/>
  <sheetViews>
    <sheetView showGridLines="0" workbookViewId="0">
      <selection activeCell="B1" sqref="B1"/>
    </sheetView>
  </sheetViews>
  <sheetFormatPr baseColWidth="10" defaultColWidth="11.5703125" defaultRowHeight="12.75" x14ac:dyDescent="0.2"/>
  <cols>
    <col min="1" max="1" width="14.85546875" style="16" customWidth="1"/>
    <col min="2" max="2" width="16.5703125" style="16" bestFit="1" customWidth="1"/>
    <col min="3" max="6" width="12.7109375" style="18" bestFit="1" customWidth="1"/>
    <col min="7" max="7" width="12.140625" style="16" bestFit="1" customWidth="1"/>
    <col min="8" max="16384" width="11.5703125" style="16"/>
  </cols>
  <sheetData>
    <row r="1" spans="1:7" ht="39.6" customHeight="1" x14ac:dyDescent="0.2">
      <c r="A1" s="149" t="str">
        <f>ASSOCIATION &amp; " - Trésorerie récap " &amp; ANNEECOMPTA</f>
        <v>MA COMPTA - Trésorerie récap 2024</v>
      </c>
      <c r="B1" s="114"/>
      <c r="C1" s="115"/>
      <c r="D1" s="95"/>
      <c r="E1" s="95"/>
      <c r="F1" s="95"/>
      <c r="G1" s="114"/>
    </row>
    <row r="2" spans="1:7" ht="26.25" x14ac:dyDescent="0.2">
      <c r="F2" s="44"/>
    </row>
    <row r="3" spans="1:7" ht="26.25" x14ac:dyDescent="0.4">
      <c r="C3" s="27"/>
      <c r="D3" s="25"/>
      <c r="E3" s="25"/>
      <c r="F3" s="45"/>
    </row>
    <row r="4" spans="1:7" ht="13.5" thickBot="1" x14ac:dyDescent="0.25"/>
    <row r="5" spans="1:7" ht="30" customHeight="1" thickBot="1" x14ac:dyDescent="0.25">
      <c r="B5" s="161" t="s">
        <v>264</v>
      </c>
      <c r="C5" s="161" t="s">
        <v>19</v>
      </c>
      <c r="D5" s="162"/>
      <c r="E5" s="162"/>
      <c r="F5" s="162"/>
      <c r="G5"/>
    </row>
    <row r="6" spans="1:7" ht="30" customHeight="1" thickBot="1" x14ac:dyDescent="0.25">
      <c r="B6" s="161" t="s">
        <v>14</v>
      </c>
      <c r="C6" s="162" t="s">
        <v>11</v>
      </c>
      <c r="D6" s="162" t="s">
        <v>10</v>
      </c>
      <c r="E6" s="162" t="s">
        <v>12</v>
      </c>
      <c r="F6" s="162" t="s">
        <v>265</v>
      </c>
      <c r="G6"/>
    </row>
    <row r="7" spans="1:7" ht="30" customHeight="1" thickBot="1" x14ac:dyDescent="0.25">
      <c r="B7" s="159" t="s">
        <v>20</v>
      </c>
      <c r="C7" s="160">
        <v>11358.04</v>
      </c>
      <c r="D7" s="160">
        <v>60</v>
      </c>
      <c r="E7" s="160">
        <v>20857.75</v>
      </c>
      <c r="F7" s="160">
        <v>32275.79</v>
      </c>
      <c r="G7"/>
    </row>
    <row r="8" spans="1:7" ht="30" customHeight="1" thickBot="1" x14ac:dyDescent="0.25">
      <c r="B8" s="159" t="s">
        <v>138</v>
      </c>
      <c r="C8" s="160">
        <v>17012.480000000003</v>
      </c>
      <c r="D8" s="160">
        <v>10885.119999999999</v>
      </c>
      <c r="E8" s="160">
        <v>8000</v>
      </c>
      <c r="F8" s="160">
        <v>35897.600000000006</v>
      </c>
      <c r="G8"/>
    </row>
    <row r="9" spans="1:7" ht="30" customHeight="1" thickBot="1" x14ac:dyDescent="0.25">
      <c r="B9" s="159" t="s">
        <v>132</v>
      </c>
      <c r="C9" s="160">
        <v>-26784.380000000012</v>
      </c>
      <c r="D9" s="160">
        <v>-9971.32</v>
      </c>
      <c r="E9" s="160">
        <v>-4000</v>
      </c>
      <c r="F9" s="160">
        <v>-40755.700000000012</v>
      </c>
      <c r="G9"/>
    </row>
    <row r="10" spans="1:7" ht="30" customHeight="1" thickBot="1" x14ac:dyDescent="0.25">
      <c r="B10" s="159" t="s">
        <v>265</v>
      </c>
      <c r="C10" s="160">
        <v>1586.1399999999921</v>
      </c>
      <c r="D10" s="160">
        <v>973.79999999999927</v>
      </c>
      <c r="E10" s="160">
        <v>24857.75</v>
      </c>
      <c r="F10" s="160">
        <v>27417.690000000002</v>
      </c>
      <c r="G10"/>
    </row>
    <row r="11" spans="1:7" ht="30" customHeight="1" thickBot="1" x14ac:dyDescent="0.25">
      <c r="B11" s="151"/>
      <c r="C11" s="152"/>
      <c r="D11" s="152"/>
      <c r="E11" s="152"/>
      <c r="F11" s="153"/>
      <c r="G11"/>
    </row>
    <row r="12" spans="1:7" ht="30" customHeight="1" thickBot="1" x14ac:dyDescent="0.25">
      <c r="B12" s="150" t="s">
        <v>31</v>
      </c>
      <c r="C12" s="150">
        <f>GETPIVOTDATA("Montant",$B$5,"Nature","recettes","Compte","Banque")+GETPIVOTDATA("Montant",$B$5,"Nature","dépenses","Compte","Banque")</f>
        <v>-9771.9000000000087</v>
      </c>
      <c r="D12" s="150">
        <f>GETPIVOTDATA("Montant",$B$5,"Nature","dépenses","Compte","Caisse")+GETPIVOTDATA("Montant",$B$5,"Nature","recettes","Compte","Caisse")</f>
        <v>913.79999999999927</v>
      </c>
      <c r="E12" s="150">
        <f>GETPIVOTDATA("Montant",$B$5,"Nature","dépenses","Compte","Livret")+GETPIVOTDATA("Montant",$B$5,"Nature","recettes","Compte","Livret")</f>
        <v>4000</v>
      </c>
      <c r="F12" s="150">
        <f>GETPIVOTDATA("Montant",$B$5,"Nature","dépenses")+GETPIVOTDATA("Montant",$B$5,"Nature","recettes")</f>
        <v>-4858.1000000000058</v>
      </c>
    </row>
    <row r="13" spans="1:7" x14ac:dyDescent="0.2">
      <c r="B13"/>
      <c r="C13"/>
      <c r="D13"/>
    </row>
    <row r="14" spans="1:7" x14ac:dyDescent="0.2">
      <c r="B14"/>
      <c r="C14"/>
      <c r="D14"/>
    </row>
    <row r="15" spans="1:7" x14ac:dyDescent="0.2">
      <c r="B15"/>
      <c r="C15"/>
      <c r="D15"/>
    </row>
    <row r="16" spans="1:7" x14ac:dyDescent="0.2">
      <c r="B16"/>
      <c r="C16"/>
      <c r="D16"/>
    </row>
    <row r="17" spans="2:4" x14ac:dyDescent="0.2">
      <c r="B17"/>
      <c r="C17"/>
      <c r="D17"/>
    </row>
    <row r="18" spans="2:4" x14ac:dyDescent="0.2">
      <c r="B18"/>
      <c r="C18"/>
      <c r="D18"/>
    </row>
    <row r="19" spans="2:4" x14ac:dyDescent="0.2">
      <c r="B19"/>
      <c r="C19"/>
      <c r="D19"/>
    </row>
    <row r="20" spans="2:4" x14ac:dyDescent="0.2">
      <c r="B20"/>
      <c r="C20"/>
      <c r="D20"/>
    </row>
    <row r="21" spans="2:4" x14ac:dyDescent="0.2">
      <c r="B21"/>
      <c r="C21"/>
      <c r="D21"/>
    </row>
    <row r="22" spans="2:4" x14ac:dyDescent="0.2">
      <c r="B22"/>
      <c r="C22"/>
      <c r="D22"/>
    </row>
  </sheetData>
  <sheetProtection algorithmName="SHA-512" hashValue="dnb+JO0CSZKUkDK3693klal4djnD1ZlW7SRzi04Zb+fPpeYVZ5iHpS37VttnhBeRykvXFse249D3L+ySimcNhg==" saltValue="HN23FwM9UTZi61k5TtbR2Q==" spinCount="100000" sheet="1" objects="1" scenarios="1"/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scale="95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C21D4-B0DD-4398-9D2F-A3E5E2A7EB60}">
  <sheetPr codeName="wks06">
    <pageSetUpPr fitToPage="1"/>
  </sheetPr>
  <dimension ref="A1:E139"/>
  <sheetViews>
    <sheetView showGridLines="0" workbookViewId="0">
      <pane ySplit="5" topLeftCell="A84" activePane="bottomLeft" state="frozen"/>
      <selection pane="bottomLeft" activeCell="A6" sqref="A6"/>
    </sheetView>
  </sheetViews>
  <sheetFormatPr baseColWidth="10" defaultColWidth="11.5703125" defaultRowHeight="12.75" x14ac:dyDescent="0.2"/>
  <cols>
    <col min="1" max="1" width="23.85546875" customWidth="1"/>
    <col min="2" max="2" width="30.5703125" bestFit="1" customWidth="1"/>
    <col min="3" max="4" width="10.28515625" style="15" bestFit="1" customWidth="1"/>
    <col min="5" max="5" width="11.5703125" style="15" bestFit="1" customWidth="1"/>
    <col min="6" max="16384" width="11.5703125" style="16"/>
  </cols>
  <sheetData>
    <row r="1" spans="1:5" s="12" customFormat="1" ht="26.25" x14ac:dyDescent="0.2">
      <c r="A1" s="31" t="str">
        <f>ASSOCIATION &amp; " - Activités " &amp; ANNEECOMPTA</f>
        <v>MA COMPTA - Activités 2024</v>
      </c>
      <c r="B1" s="32"/>
      <c r="C1" s="32"/>
      <c r="D1" s="95"/>
      <c r="E1" s="95"/>
    </row>
    <row r="2" spans="1:5" s="12" customFormat="1" ht="36" customHeight="1" x14ac:dyDescent="0.4">
      <c r="A2" s="22"/>
      <c r="B2" s="21"/>
      <c r="C2" s="25"/>
      <c r="D2" s="25"/>
      <c r="E2" s="25"/>
    </row>
    <row r="3" spans="1:5" ht="28.5" customHeight="1" x14ac:dyDescent="0.2"/>
    <row r="4" spans="1:5" x14ac:dyDescent="0.2">
      <c r="A4" s="121" t="s">
        <v>40</v>
      </c>
      <c r="B4" s="122"/>
      <c r="C4" s="121" t="s">
        <v>14</v>
      </c>
      <c r="D4" s="122"/>
      <c r="E4" s="132"/>
    </row>
    <row r="5" spans="1:5" x14ac:dyDescent="0.2">
      <c r="A5" s="121" t="s">
        <v>18</v>
      </c>
      <c r="B5" s="121" t="s">
        <v>17</v>
      </c>
      <c r="C5" s="125" t="s">
        <v>132</v>
      </c>
      <c r="D5" s="133" t="s">
        <v>138</v>
      </c>
      <c r="E5" s="124" t="s">
        <v>109</v>
      </c>
    </row>
    <row r="6" spans="1:5" x14ac:dyDescent="0.2">
      <c r="A6" s="125" t="s">
        <v>145</v>
      </c>
      <c r="B6" s="125" t="s">
        <v>137</v>
      </c>
      <c r="C6" s="134">
        <v>-46.89</v>
      </c>
      <c r="D6" s="135"/>
      <c r="E6" s="127">
        <v>-46.89</v>
      </c>
    </row>
    <row r="7" spans="1:5" x14ac:dyDescent="0.2">
      <c r="A7" s="128"/>
      <c r="B7" s="136" t="s">
        <v>148</v>
      </c>
      <c r="C7" s="137">
        <v>-41.849999999999994</v>
      </c>
      <c r="E7" s="138">
        <v>-41.849999999999994</v>
      </c>
    </row>
    <row r="8" spans="1:5" x14ac:dyDescent="0.2">
      <c r="A8" s="128"/>
      <c r="B8" s="136" t="s">
        <v>150</v>
      </c>
      <c r="C8" s="137">
        <v>-31.98</v>
      </c>
      <c r="E8" s="138">
        <v>-31.98</v>
      </c>
    </row>
    <row r="9" spans="1:5" x14ac:dyDescent="0.2">
      <c r="A9" s="128"/>
      <c r="B9" s="136" t="s">
        <v>152</v>
      </c>
      <c r="C9" s="137">
        <v>-54.44</v>
      </c>
      <c r="D9" s="15">
        <v>11.99</v>
      </c>
      <c r="E9" s="138">
        <v>-42.449999999999996</v>
      </c>
    </row>
    <row r="10" spans="1:5" x14ac:dyDescent="0.2">
      <c r="A10" s="128"/>
      <c r="B10" s="136" t="s">
        <v>170</v>
      </c>
      <c r="C10" s="137">
        <v>-21.5</v>
      </c>
      <c r="E10" s="138">
        <v>-21.5</v>
      </c>
    </row>
    <row r="11" spans="1:5" x14ac:dyDescent="0.2">
      <c r="A11" s="128"/>
      <c r="B11" s="136" t="s">
        <v>204</v>
      </c>
      <c r="C11" s="137">
        <v>-159.6</v>
      </c>
      <c r="E11" s="138">
        <v>-159.6</v>
      </c>
    </row>
    <row r="12" spans="1:5" x14ac:dyDescent="0.2">
      <c r="A12" s="128"/>
      <c r="B12" s="136" t="s">
        <v>235</v>
      </c>
      <c r="C12" s="137">
        <v>-29.049999999999997</v>
      </c>
      <c r="E12" s="138">
        <v>-29.049999999999997</v>
      </c>
    </row>
    <row r="13" spans="1:5" x14ac:dyDescent="0.2">
      <c r="A13" s="128"/>
      <c r="B13" s="136" t="s">
        <v>237</v>
      </c>
      <c r="C13" s="137">
        <v>-15.25</v>
      </c>
      <c r="E13" s="138">
        <v>-15.25</v>
      </c>
    </row>
    <row r="14" spans="1:5" x14ac:dyDescent="0.2">
      <c r="A14" s="128"/>
      <c r="B14" s="136" t="s">
        <v>273</v>
      </c>
      <c r="C14" s="137"/>
      <c r="D14" s="15">
        <v>159.6</v>
      </c>
      <c r="E14" s="138">
        <v>159.6</v>
      </c>
    </row>
    <row r="15" spans="1:5" x14ac:dyDescent="0.2">
      <c r="A15" s="128"/>
      <c r="B15" s="136" t="s">
        <v>344</v>
      </c>
      <c r="C15" s="137">
        <v>-27.35</v>
      </c>
      <c r="E15" s="138">
        <v>-27.35</v>
      </c>
    </row>
    <row r="16" spans="1:5" x14ac:dyDescent="0.2">
      <c r="A16" s="125" t="s">
        <v>155</v>
      </c>
      <c r="B16" s="122"/>
      <c r="C16" s="134">
        <v>-427.91</v>
      </c>
      <c r="D16" s="135">
        <v>171.59</v>
      </c>
      <c r="E16" s="127">
        <v>-256.32</v>
      </c>
    </row>
    <row r="17" spans="1:5" x14ac:dyDescent="0.2">
      <c r="A17" s="125" t="s">
        <v>116</v>
      </c>
      <c r="B17" s="125" t="s">
        <v>137</v>
      </c>
      <c r="C17" s="134">
        <v>-318.87</v>
      </c>
      <c r="D17" s="135"/>
      <c r="E17" s="127">
        <v>-318.87</v>
      </c>
    </row>
    <row r="18" spans="1:5" x14ac:dyDescent="0.2">
      <c r="A18" s="128"/>
      <c r="B18" s="136" t="s">
        <v>168</v>
      </c>
      <c r="C18" s="137">
        <v>-56</v>
      </c>
      <c r="E18" s="138">
        <v>-56</v>
      </c>
    </row>
    <row r="19" spans="1:5" x14ac:dyDescent="0.2">
      <c r="A19" s="125" t="s">
        <v>156</v>
      </c>
      <c r="B19" s="122"/>
      <c r="C19" s="134">
        <v>-374.87</v>
      </c>
      <c r="D19" s="135"/>
      <c r="E19" s="127">
        <v>-374.87</v>
      </c>
    </row>
    <row r="20" spans="1:5" x14ac:dyDescent="0.2">
      <c r="A20" s="125" t="s">
        <v>121</v>
      </c>
      <c r="B20" s="125" t="s">
        <v>317</v>
      </c>
      <c r="C20" s="134">
        <v>-100</v>
      </c>
      <c r="D20" s="135"/>
      <c r="E20" s="127">
        <v>-100</v>
      </c>
    </row>
    <row r="21" spans="1:5" x14ac:dyDescent="0.2">
      <c r="A21" s="125" t="s">
        <v>262</v>
      </c>
      <c r="B21" s="122"/>
      <c r="C21" s="134">
        <v>-100</v>
      </c>
      <c r="D21" s="135"/>
      <c r="E21" s="127">
        <v>-100</v>
      </c>
    </row>
    <row r="22" spans="1:5" x14ac:dyDescent="0.2">
      <c r="A22" s="125" t="s">
        <v>120</v>
      </c>
      <c r="B22" s="125" t="s">
        <v>323</v>
      </c>
      <c r="C22" s="134">
        <v>-150</v>
      </c>
      <c r="D22" s="135"/>
      <c r="E22" s="127">
        <v>-150</v>
      </c>
    </row>
    <row r="23" spans="1:5" x14ac:dyDescent="0.2">
      <c r="A23" s="128"/>
      <c r="B23" s="136" t="s">
        <v>147</v>
      </c>
      <c r="C23" s="137">
        <v>-110</v>
      </c>
      <c r="E23" s="138">
        <v>-110</v>
      </c>
    </row>
    <row r="24" spans="1:5" x14ac:dyDescent="0.2">
      <c r="A24" s="128"/>
      <c r="B24" s="136" t="s">
        <v>203</v>
      </c>
      <c r="C24" s="137">
        <v>-261.98</v>
      </c>
      <c r="E24" s="138">
        <v>-261.98</v>
      </c>
    </row>
    <row r="25" spans="1:5" x14ac:dyDescent="0.2">
      <c r="A25" s="128"/>
      <c r="B25" s="136" t="s">
        <v>246</v>
      </c>
      <c r="C25" s="137"/>
      <c r="D25" s="15">
        <v>142</v>
      </c>
      <c r="E25" s="138">
        <v>142</v>
      </c>
    </row>
    <row r="26" spans="1:5" x14ac:dyDescent="0.2">
      <c r="A26" s="128"/>
      <c r="B26" s="136" t="s">
        <v>293</v>
      </c>
      <c r="C26" s="137">
        <v>-100</v>
      </c>
      <c r="E26" s="138">
        <v>-100</v>
      </c>
    </row>
    <row r="27" spans="1:5" x14ac:dyDescent="0.2">
      <c r="A27" s="128"/>
      <c r="B27" s="136" t="s">
        <v>294</v>
      </c>
      <c r="C27" s="137">
        <v>-142</v>
      </c>
      <c r="E27" s="138">
        <v>-142</v>
      </c>
    </row>
    <row r="28" spans="1:5" x14ac:dyDescent="0.2">
      <c r="A28" s="128"/>
      <c r="B28" s="136" t="s">
        <v>296</v>
      </c>
      <c r="C28" s="137">
        <v>-100</v>
      </c>
      <c r="E28" s="138">
        <v>-100</v>
      </c>
    </row>
    <row r="29" spans="1:5" x14ac:dyDescent="0.2">
      <c r="A29" s="128"/>
      <c r="B29" s="136" t="s">
        <v>299</v>
      </c>
      <c r="C29" s="137">
        <v>-100</v>
      </c>
      <c r="E29" s="138">
        <v>-100</v>
      </c>
    </row>
    <row r="30" spans="1:5" x14ac:dyDescent="0.2">
      <c r="A30" s="128"/>
      <c r="B30" s="136" t="s">
        <v>321</v>
      </c>
      <c r="C30" s="137">
        <v>-100</v>
      </c>
      <c r="E30" s="138">
        <v>-100</v>
      </c>
    </row>
    <row r="31" spans="1:5" x14ac:dyDescent="0.2">
      <c r="A31" s="128"/>
      <c r="B31" s="136" t="s">
        <v>318</v>
      </c>
      <c r="C31" s="137">
        <v>-100</v>
      </c>
      <c r="E31" s="138">
        <v>-100</v>
      </c>
    </row>
    <row r="32" spans="1:5" x14ac:dyDescent="0.2">
      <c r="A32" s="125" t="s">
        <v>140</v>
      </c>
      <c r="B32" s="122"/>
      <c r="C32" s="134">
        <v>-1163.98</v>
      </c>
      <c r="D32" s="135">
        <v>142</v>
      </c>
      <c r="E32" s="127">
        <v>-1021.98</v>
      </c>
    </row>
    <row r="33" spans="1:5" x14ac:dyDescent="0.2">
      <c r="A33" s="125" t="s">
        <v>119</v>
      </c>
      <c r="B33" s="125" t="s">
        <v>292</v>
      </c>
      <c r="C33" s="134">
        <v>-100</v>
      </c>
      <c r="D33" s="135"/>
      <c r="E33" s="127">
        <v>-100</v>
      </c>
    </row>
    <row r="34" spans="1:5" x14ac:dyDescent="0.2">
      <c r="A34" s="125" t="s">
        <v>297</v>
      </c>
      <c r="B34" s="122"/>
      <c r="C34" s="134">
        <v>-100</v>
      </c>
      <c r="D34" s="135"/>
      <c r="E34" s="127">
        <v>-100</v>
      </c>
    </row>
    <row r="35" spans="1:5" x14ac:dyDescent="0.2">
      <c r="A35" s="125" t="s">
        <v>118</v>
      </c>
      <c r="B35" s="125" t="s">
        <v>319</v>
      </c>
      <c r="C35" s="134">
        <v>-80</v>
      </c>
      <c r="D35" s="135"/>
      <c r="E35" s="127">
        <v>-80</v>
      </c>
    </row>
    <row r="36" spans="1:5" x14ac:dyDescent="0.2">
      <c r="A36" s="128"/>
      <c r="B36" s="136" t="s">
        <v>312</v>
      </c>
      <c r="C36" s="137">
        <v>-150</v>
      </c>
      <c r="E36" s="138">
        <v>-150</v>
      </c>
    </row>
    <row r="37" spans="1:5" x14ac:dyDescent="0.2">
      <c r="A37" s="128"/>
      <c r="B37" s="136" t="s">
        <v>322</v>
      </c>
      <c r="C37" s="137">
        <v>-100</v>
      </c>
      <c r="E37" s="138">
        <v>-100</v>
      </c>
    </row>
    <row r="38" spans="1:5" x14ac:dyDescent="0.2">
      <c r="A38" s="128"/>
      <c r="B38" s="136" t="s">
        <v>320</v>
      </c>
      <c r="C38" s="137">
        <v>-100</v>
      </c>
      <c r="E38" s="138">
        <v>-100</v>
      </c>
    </row>
    <row r="39" spans="1:5" x14ac:dyDescent="0.2">
      <c r="A39" s="128"/>
      <c r="B39" s="136" t="s">
        <v>329</v>
      </c>
      <c r="C39" s="137">
        <v>-93</v>
      </c>
      <c r="E39" s="138">
        <v>-93</v>
      </c>
    </row>
    <row r="40" spans="1:5" x14ac:dyDescent="0.2">
      <c r="A40" s="125" t="s">
        <v>141</v>
      </c>
      <c r="B40" s="122"/>
      <c r="C40" s="134">
        <v>-523</v>
      </c>
      <c r="D40" s="135"/>
      <c r="E40" s="127">
        <v>-523</v>
      </c>
    </row>
    <row r="41" spans="1:5" x14ac:dyDescent="0.2">
      <c r="A41" s="125" t="s">
        <v>131</v>
      </c>
      <c r="B41" s="125" t="s">
        <v>171</v>
      </c>
      <c r="C41" s="134"/>
      <c r="D41" s="135">
        <v>516.5</v>
      </c>
      <c r="E41" s="127">
        <v>516.5</v>
      </c>
    </row>
    <row r="42" spans="1:5" x14ac:dyDescent="0.2">
      <c r="A42" s="128"/>
      <c r="B42" s="136" t="s">
        <v>172</v>
      </c>
      <c r="C42" s="137"/>
      <c r="D42" s="15">
        <v>11</v>
      </c>
      <c r="E42" s="138">
        <v>11</v>
      </c>
    </row>
    <row r="43" spans="1:5" x14ac:dyDescent="0.2">
      <c r="A43" s="128"/>
      <c r="B43" s="136" t="s">
        <v>173</v>
      </c>
      <c r="C43" s="137"/>
      <c r="D43" s="15">
        <v>42.5</v>
      </c>
      <c r="E43" s="138">
        <v>42.5</v>
      </c>
    </row>
    <row r="44" spans="1:5" x14ac:dyDescent="0.2">
      <c r="A44" s="128"/>
      <c r="B44" s="136" t="s">
        <v>177</v>
      </c>
      <c r="C44" s="137"/>
      <c r="D44" s="15">
        <v>12</v>
      </c>
      <c r="E44" s="138">
        <v>12</v>
      </c>
    </row>
    <row r="45" spans="1:5" x14ac:dyDescent="0.2">
      <c r="A45" s="128"/>
      <c r="B45" s="136" t="s">
        <v>174</v>
      </c>
      <c r="C45" s="137"/>
      <c r="D45" s="15">
        <v>31</v>
      </c>
      <c r="E45" s="138">
        <v>31</v>
      </c>
    </row>
    <row r="46" spans="1:5" x14ac:dyDescent="0.2">
      <c r="A46" s="128"/>
      <c r="B46" s="136" t="s">
        <v>175</v>
      </c>
      <c r="C46" s="137"/>
      <c r="D46" s="15">
        <v>7</v>
      </c>
      <c r="E46" s="138">
        <v>7</v>
      </c>
    </row>
    <row r="47" spans="1:5" x14ac:dyDescent="0.2">
      <c r="A47" s="128"/>
      <c r="B47" s="136" t="s">
        <v>176</v>
      </c>
      <c r="C47" s="137"/>
      <c r="D47" s="15">
        <v>16</v>
      </c>
      <c r="E47" s="138">
        <v>16</v>
      </c>
    </row>
    <row r="48" spans="1:5" x14ac:dyDescent="0.2">
      <c r="A48" s="128"/>
      <c r="B48" s="136" t="s">
        <v>178</v>
      </c>
      <c r="C48" s="137"/>
      <c r="D48" s="15">
        <v>70.5</v>
      </c>
      <c r="E48" s="138">
        <v>70.5</v>
      </c>
    </row>
    <row r="49" spans="1:5" x14ac:dyDescent="0.2">
      <c r="A49" s="128"/>
      <c r="B49" s="136" t="s">
        <v>324</v>
      </c>
      <c r="C49" s="137"/>
      <c r="D49" s="15">
        <v>20</v>
      </c>
      <c r="E49" s="138">
        <v>20</v>
      </c>
    </row>
    <row r="50" spans="1:5" x14ac:dyDescent="0.2">
      <c r="A50" s="125" t="s">
        <v>179</v>
      </c>
      <c r="B50" s="122"/>
      <c r="C50" s="134"/>
      <c r="D50" s="135">
        <v>726.5</v>
      </c>
      <c r="E50" s="127">
        <v>726.5</v>
      </c>
    </row>
    <row r="51" spans="1:5" x14ac:dyDescent="0.2">
      <c r="A51" s="125" t="s">
        <v>123</v>
      </c>
      <c r="B51" s="125" t="s">
        <v>158</v>
      </c>
      <c r="C51" s="134"/>
      <c r="D51" s="135">
        <v>2692</v>
      </c>
      <c r="E51" s="127">
        <v>2692</v>
      </c>
    </row>
    <row r="52" spans="1:5" x14ac:dyDescent="0.2">
      <c r="A52" s="125" t="s">
        <v>159</v>
      </c>
      <c r="B52" s="122"/>
      <c r="C52" s="134"/>
      <c r="D52" s="135">
        <v>2692</v>
      </c>
      <c r="E52" s="127">
        <v>2692</v>
      </c>
    </row>
    <row r="53" spans="1:5" x14ac:dyDescent="0.2">
      <c r="A53" s="125" t="s">
        <v>111</v>
      </c>
      <c r="B53" s="125" t="s">
        <v>255</v>
      </c>
      <c r="C53" s="134">
        <v>-8254</v>
      </c>
      <c r="D53" s="135"/>
      <c r="E53" s="127">
        <v>-8254</v>
      </c>
    </row>
    <row r="54" spans="1:5" x14ac:dyDescent="0.2">
      <c r="A54" s="125" t="s">
        <v>263</v>
      </c>
      <c r="B54" s="122"/>
      <c r="C54" s="134">
        <v>-8254</v>
      </c>
      <c r="D54" s="135"/>
      <c r="E54" s="127">
        <v>-8254</v>
      </c>
    </row>
    <row r="55" spans="1:5" x14ac:dyDescent="0.2">
      <c r="A55" s="125" t="s">
        <v>161</v>
      </c>
      <c r="B55" s="125" t="s">
        <v>163</v>
      </c>
      <c r="C55" s="134">
        <v>-8605</v>
      </c>
      <c r="D55" s="135">
        <v>8445</v>
      </c>
      <c r="E55" s="127">
        <v>-160</v>
      </c>
    </row>
    <row r="56" spans="1:5" x14ac:dyDescent="0.2">
      <c r="A56" s="125" t="s">
        <v>165</v>
      </c>
      <c r="B56" s="122"/>
      <c r="C56" s="134">
        <v>-8605</v>
      </c>
      <c r="D56" s="135">
        <v>8445</v>
      </c>
      <c r="E56" s="127">
        <v>-160</v>
      </c>
    </row>
    <row r="57" spans="1:5" x14ac:dyDescent="0.2">
      <c r="A57" s="125" t="s">
        <v>160</v>
      </c>
      <c r="B57" s="125" t="s">
        <v>164</v>
      </c>
      <c r="C57" s="134">
        <v>-1311.88</v>
      </c>
      <c r="D57" s="135">
        <v>1488.88</v>
      </c>
      <c r="E57" s="127">
        <v>177</v>
      </c>
    </row>
    <row r="58" spans="1:5" x14ac:dyDescent="0.2">
      <c r="A58" s="125" t="s">
        <v>166</v>
      </c>
      <c r="B58" s="122"/>
      <c r="C58" s="134">
        <v>-1311.88</v>
      </c>
      <c r="D58" s="135">
        <v>1488.88</v>
      </c>
      <c r="E58" s="127">
        <v>177</v>
      </c>
    </row>
    <row r="59" spans="1:5" x14ac:dyDescent="0.2">
      <c r="A59" s="125" t="s">
        <v>225</v>
      </c>
      <c r="B59" s="125" t="s">
        <v>239</v>
      </c>
      <c r="C59" s="134">
        <v>-16.5</v>
      </c>
      <c r="D59" s="135"/>
      <c r="E59" s="127">
        <v>-16.5</v>
      </c>
    </row>
    <row r="60" spans="1:5" x14ac:dyDescent="0.2">
      <c r="A60" s="128"/>
      <c r="B60" s="136" t="s">
        <v>240</v>
      </c>
      <c r="C60" s="137"/>
      <c r="D60" s="15">
        <v>16.5</v>
      </c>
      <c r="E60" s="138">
        <v>16.5</v>
      </c>
    </row>
    <row r="61" spans="1:5" x14ac:dyDescent="0.2">
      <c r="A61" s="128"/>
      <c r="B61" s="136" t="s">
        <v>277</v>
      </c>
      <c r="C61" s="137">
        <v>-1.49</v>
      </c>
      <c r="E61" s="138">
        <v>-1.49</v>
      </c>
    </row>
    <row r="62" spans="1:5" x14ac:dyDescent="0.2">
      <c r="A62" s="128"/>
      <c r="B62" s="136" t="s">
        <v>325</v>
      </c>
      <c r="C62" s="137">
        <v>-365.3</v>
      </c>
      <c r="E62" s="138">
        <v>-365.3</v>
      </c>
    </row>
    <row r="63" spans="1:5" x14ac:dyDescent="0.2">
      <c r="A63" s="128"/>
      <c r="B63" s="136" t="s">
        <v>326</v>
      </c>
      <c r="C63" s="137"/>
      <c r="D63" s="15">
        <v>177.07</v>
      </c>
      <c r="E63" s="138">
        <v>177.07</v>
      </c>
    </row>
    <row r="64" spans="1:5" x14ac:dyDescent="0.2">
      <c r="A64" s="128"/>
      <c r="B64" s="136" t="s">
        <v>339</v>
      </c>
      <c r="C64" s="137"/>
      <c r="D64" s="15">
        <v>110</v>
      </c>
      <c r="E64" s="138">
        <v>110</v>
      </c>
    </row>
    <row r="65" spans="1:5" x14ac:dyDescent="0.2">
      <c r="A65" s="125" t="s">
        <v>232</v>
      </c>
      <c r="B65" s="122"/>
      <c r="C65" s="134">
        <v>-383.29</v>
      </c>
      <c r="D65" s="135">
        <v>303.57</v>
      </c>
      <c r="E65" s="127">
        <v>-79.720000000000027</v>
      </c>
    </row>
    <row r="66" spans="1:5" x14ac:dyDescent="0.2">
      <c r="A66" s="125" t="s">
        <v>127</v>
      </c>
      <c r="B66" s="125" t="s">
        <v>162</v>
      </c>
      <c r="C66" s="134"/>
      <c r="D66" s="135">
        <v>1177.26</v>
      </c>
      <c r="E66" s="127">
        <v>1177.26</v>
      </c>
    </row>
    <row r="67" spans="1:5" x14ac:dyDescent="0.2">
      <c r="A67" s="128"/>
      <c r="B67" s="136" t="s">
        <v>196</v>
      </c>
      <c r="C67" s="137"/>
      <c r="D67" s="15">
        <v>166</v>
      </c>
      <c r="E67" s="138">
        <v>166</v>
      </c>
    </row>
    <row r="68" spans="1:5" x14ac:dyDescent="0.2">
      <c r="A68" s="125" t="s">
        <v>167</v>
      </c>
      <c r="B68" s="122"/>
      <c r="C68" s="134"/>
      <c r="D68" s="135">
        <v>1343.26</v>
      </c>
      <c r="E68" s="127">
        <v>1343.26</v>
      </c>
    </row>
    <row r="69" spans="1:5" x14ac:dyDescent="0.2">
      <c r="A69" s="125" t="s">
        <v>129</v>
      </c>
      <c r="B69" s="125" t="s">
        <v>135</v>
      </c>
      <c r="C69" s="134">
        <v>-100</v>
      </c>
      <c r="D69" s="135"/>
      <c r="E69" s="127">
        <v>-100</v>
      </c>
    </row>
    <row r="70" spans="1:5" x14ac:dyDescent="0.2">
      <c r="A70" s="125" t="s">
        <v>142</v>
      </c>
      <c r="B70" s="122"/>
      <c r="C70" s="134">
        <v>-100</v>
      </c>
      <c r="D70" s="135"/>
      <c r="E70" s="127">
        <v>-100</v>
      </c>
    </row>
    <row r="71" spans="1:5" x14ac:dyDescent="0.2">
      <c r="A71" s="125" t="s">
        <v>128</v>
      </c>
      <c r="B71" s="125" t="s">
        <v>268</v>
      </c>
      <c r="C71" s="134"/>
      <c r="D71" s="135">
        <v>70</v>
      </c>
      <c r="E71" s="127">
        <v>70</v>
      </c>
    </row>
    <row r="72" spans="1:5" x14ac:dyDescent="0.2">
      <c r="A72" s="128"/>
      <c r="B72" s="136" t="s">
        <v>269</v>
      </c>
      <c r="C72" s="137"/>
      <c r="D72" s="15">
        <v>100</v>
      </c>
      <c r="E72" s="138">
        <v>100</v>
      </c>
    </row>
    <row r="73" spans="1:5" x14ac:dyDescent="0.2">
      <c r="A73" s="128"/>
      <c r="B73" s="136" t="s">
        <v>328</v>
      </c>
      <c r="C73" s="137"/>
      <c r="D73" s="15">
        <v>66.099999999999994</v>
      </c>
      <c r="E73" s="138">
        <v>66.099999999999994</v>
      </c>
    </row>
    <row r="74" spans="1:5" x14ac:dyDescent="0.2">
      <c r="A74" s="128"/>
      <c r="B74" s="136" t="s">
        <v>342</v>
      </c>
      <c r="C74" s="137"/>
      <c r="D74" s="15">
        <v>80</v>
      </c>
      <c r="E74" s="138">
        <v>80</v>
      </c>
    </row>
    <row r="75" spans="1:5" x14ac:dyDescent="0.2">
      <c r="A75" s="125" t="s">
        <v>197</v>
      </c>
      <c r="B75" s="122"/>
      <c r="C75" s="134"/>
      <c r="D75" s="135">
        <v>316.10000000000002</v>
      </c>
      <c r="E75" s="127">
        <v>316.10000000000002</v>
      </c>
    </row>
    <row r="76" spans="1:5" x14ac:dyDescent="0.2">
      <c r="A76" s="125" t="s">
        <v>113</v>
      </c>
      <c r="B76" s="125" t="s">
        <v>187</v>
      </c>
      <c r="C76" s="134">
        <v>-34.639999999999993</v>
      </c>
      <c r="D76" s="135"/>
      <c r="E76" s="127">
        <v>-34.639999999999993</v>
      </c>
    </row>
    <row r="77" spans="1:5" x14ac:dyDescent="0.2">
      <c r="A77" s="128"/>
      <c r="B77" s="136" t="s">
        <v>278</v>
      </c>
      <c r="C77" s="137">
        <v>-5.0999999999999996</v>
      </c>
      <c r="E77" s="138">
        <v>-5.0999999999999996</v>
      </c>
    </row>
    <row r="78" spans="1:5" x14ac:dyDescent="0.2">
      <c r="A78" s="128"/>
      <c r="B78" s="136" t="s">
        <v>330</v>
      </c>
      <c r="C78" s="137">
        <v>-4.33</v>
      </c>
      <c r="E78" s="138">
        <v>-4.33</v>
      </c>
    </row>
    <row r="79" spans="1:5" x14ac:dyDescent="0.2">
      <c r="A79" s="128"/>
      <c r="B79" s="136" t="s">
        <v>331</v>
      </c>
      <c r="C79" s="137">
        <v>-2.5499999999999998</v>
      </c>
      <c r="E79" s="138">
        <v>-2.5499999999999998</v>
      </c>
    </row>
    <row r="80" spans="1:5" x14ac:dyDescent="0.2">
      <c r="A80" s="128"/>
      <c r="B80" s="136" t="s">
        <v>333</v>
      </c>
      <c r="C80" s="137">
        <v>-4.33</v>
      </c>
      <c r="E80" s="138">
        <v>-4.33</v>
      </c>
    </row>
    <row r="81" spans="1:5" x14ac:dyDescent="0.2">
      <c r="A81" s="128"/>
      <c r="B81" s="136" t="s">
        <v>334</v>
      </c>
      <c r="C81" s="137">
        <v>-2.5499999999999998</v>
      </c>
      <c r="E81" s="138">
        <v>-2.5499999999999998</v>
      </c>
    </row>
    <row r="82" spans="1:5" x14ac:dyDescent="0.2">
      <c r="A82" s="125" t="s">
        <v>190</v>
      </c>
      <c r="B82" s="122"/>
      <c r="C82" s="134">
        <v>-53.499999999999986</v>
      </c>
      <c r="D82" s="135"/>
      <c r="E82" s="127">
        <v>-53.499999999999986</v>
      </c>
    </row>
    <row r="83" spans="1:5" x14ac:dyDescent="0.2">
      <c r="A83" s="125" t="s">
        <v>115</v>
      </c>
      <c r="B83" s="125" t="s">
        <v>133</v>
      </c>
      <c r="C83" s="134">
        <v>-746.23</v>
      </c>
      <c r="D83" s="135"/>
      <c r="E83" s="127">
        <v>-746.23</v>
      </c>
    </row>
    <row r="84" spans="1:5" x14ac:dyDescent="0.2">
      <c r="A84" s="128"/>
      <c r="B84" s="136" t="s">
        <v>146</v>
      </c>
      <c r="C84" s="137">
        <v>-732.66</v>
      </c>
      <c r="E84" s="138">
        <v>-732.66</v>
      </c>
    </row>
    <row r="85" spans="1:5" x14ac:dyDescent="0.2">
      <c r="A85" s="128"/>
      <c r="B85" s="136" t="s">
        <v>149</v>
      </c>
      <c r="C85" s="137">
        <v>-715.24</v>
      </c>
      <c r="E85" s="138">
        <v>-715.24</v>
      </c>
    </row>
    <row r="86" spans="1:5" x14ac:dyDescent="0.2">
      <c r="A86" s="128"/>
      <c r="B86" s="136" t="s">
        <v>151</v>
      </c>
      <c r="C86" s="137">
        <v>-632.15</v>
      </c>
      <c r="E86" s="138">
        <v>-632.15</v>
      </c>
    </row>
    <row r="87" spans="1:5" x14ac:dyDescent="0.2">
      <c r="A87" s="128"/>
      <c r="B87" s="136" t="s">
        <v>199</v>
      </c>
      <c r="C87" s="137">
        <v>-666.74</v>
      </c>
      <c r="E87" s="138">
        <v>-666.74</v>
      </c>
    </row>
    <row r="88" spans="1:5" x14ac:dyDescent="0.2">
      <c r="A88" s="128"/>
      <c r="B88" s="136" t="s">
        <v>267</v>
      </c>
      <c r="C88" s="137">
        <v>-647.86</v>
      </c>
      <c r="E88" s="138">
        <v>-647.86</v>
      </c>
    </row>
    <row r="89" spans="1:5" x14ac:dyDescent="0.2">
      <c r="A89" s="128"/>
      <c r="B89" s="136" t="s">
        <v>282</v>
      </c>
      <c r="C89" s="137">
        <v>-641.39</v>
      </c>
      <c r="E89" s="138">
        <v>-641.39</v>
      </c>
    </row>
    <row r="90" spans="1:5" x14ac:dyDescent="0.2">
      <c r="A90" s="128"/>
      <c r="B90" s="136" t="s">
        <v>287</v>
      </c>
      <c r="C90" s="137">
        <v>-763.2</v>
      </c>
      <c r="E90" s="138">
        <v>-763.2</v>
      </c>
    </row>
    <row r="91" spans="1:5" x14ac:dyDescent="0.2">
      <c r="A91" s="128"/>
      <c r="B91" s="136" t="s">
        <v>310</v>
      </c>
      <c r="C91" s="137">
        <v>-664.41</v>
      </c>
      <c r="E91" s="138">
        <v>-664.41</v>
      </c>
    </row>
    <row r="92" spans="1:5" x14ac:dyDescent="0.2">
      <c r="A92" s="128"/>
      <c r="B92" s="136" t="s">
        <v>336</v>
      </c>
      <c r="C92" s="137">
        <v>-648.49</v>
      </c>
      <c r="E92" s="138">
        <v>-648.49</v>
      </c>
    </row>
    <row r="93" spans="1:5" x14ac:dyDescent="0.2">
      <c r="A93" s="125" t="s">
        <v>143</v>
      </c>
      <c r="B93" s="122"/>
      <c r="C93" s="134">
        <v>-6858.37</v>
      </c>
      <c r="D93" s="135"/>
      <c r="E93" s="127">
        <v>-6858.37</v>
      </c>
    </row>
    <row r="94" spans="1:5" x14ac:dyDescent="0.2">
      <c r="A94" s="125" t="s">
        <v>194</v>
      </c>
      <c r="B94" s="125" t="s">
        <v>193</v>
      </c>
      <c r="C94" s="134">
        <v>-440</v>
      </c>
      <c r="D94" s="135">
        <v>400</v>
      </c>
      <c r="E94" s="127">
        <v>-40</v>
      </c>
    </row>
    <row r="95" spans="1:5" x14ac:dyDescent="0.2">
      <c r="A95" s="125" t="s">
        <v>195</v>
      </c>
      <c r="B95" s="122"/>
      <c r="C95" s="134">
        <v>-440</v>
      </c>
      <c r="D95" s="135">
        <v>400</v>
      </c>
      <c r="E95" s="127">
        <v>-40</v>
      </c>
    </row>
    <row r="96" spans="1:5" x14ac:dyDescent="0.2">
      <c r="A96" s="125" t="s">
        <v>233</v>
      </c>
      <c r="B96" s="125" t="s">
        <v>261</v>
      </c>
      <c r="C96" s="134"/>
      <c r="D96" s="135">
        <v>100</v>
      </c>
      <c r="E96" s="127">
        <v>100</v>
      </c>
    </row>
    <row r="97" spans="1:5" x14ac:dyDescent="0.2">
      <c r="A97" s="128"/>
      <c r="B97" s="136" t="s">
        <v>259</v>
      </c>
      <c r="C97" s="137"/>
      <c r="D97" s="15">
        <v>50</v>
      </c>
      <c r="E97" s="138">
        <v>50</v>
      </c>
    </row>
    <row r="98" spans="1:5" x14ac:dyDescent="0.2">
      <c r="A98" s="128"/>
      <c r="B98" s="136" t="s">
        <v>260</v>
      </c>
      <c r="C98" s="137"/>
      <c r="D98" s="15">
        <v>50</v>
      </c>
      <c r="E98" s="138">
        <v>50</v>
      </c>
    </row>
    <row r="99" spans="1:5" x14ac:dyDescent="0.2">
      <c r="A99" s="128"/>
      <c r="B99" s="136" t="s">
        <v>314</v>
      </c>
      <c r="C99" s="137"/>
      <c r="D99" s="15">
        <v>200</v>
      </c>
      <c r="E99" s="138">
        <v>200</v>
      </c>
    </row>
    <row r="100" spans="1:5" x14ac:dyDescent="0.2">
      <c r="A100" s="128"/>
      <c r="B100" s="136" t="s">
        <v>279</v>
      </c>
      <c r="C100" s="137"/>
      <c r="D100" s="15">
        <v>150</v>
      </c>
      <c r="E100" s="138">
        <v>150</v>
      </c>
    </row>
    <row r="101" spans="1:5" x14ac:dyDescent="0.2">
      <c r="A101" s="128"/>
      <c r="B101" s="136" t="s">
        <v>280</v>
      </c>
      <c r="C101" s="137"/>
      <c r="D101" s="15">
        <v>400</v>
      </c>
      <c r="E101" s="138">
        <v>400</v>
      </c>
    </row>
    <row r="102" spans="1:5" x14ac:dyDescent="0.2">
      <c r="A102" s="128"/>
      <c r="B102" s="136" t="s">
        <v>315</v>
      </c>
      <c r="C102" s="137"/>
      <c r="D102" s="15">
        <v>100</v>
      </c>
      <c r="E102" s="138">
        <v>100</v>
      </c>
    </row>
    <row r="103" spans="1:5" x14ac:dyDescent="0.2">
      <c r="A103" s="128"/>
      <c r="B103" s="136" t="s">
        <v>343</v>
      </c>
      <c r="C103" s="137"/>
      <c r="D103" s="15">
        <v>100</v>
      </c>
      <c r="E103" s="138">
        <v>100</v>
      </c>
    </row>
    <row r="104" spans="1:5" x14ac:dyDescent="0.2">
      <c r="A104" s="125" t="s">
        <v>234</v>
      </c>
      <c r="B104" s="122"/>
      <c r="C104" s="134"/>
      <c r="D104" s="135">
        <v>1150</v>
      </c>
      <c r="E104" s="127">
        <v>1150</v>
      </c>
    </row>
    <row r="105" spans="1:5" x14ac:dyDescent="0.2">
      <c r="A105" s="125" t="s">
        <v>114</v>
      </c>
      <c r="B105" s="125" t="s">
        <v>191</v>
      </c>
      <c r="C105" s="134">
        <v>-47.920000000000009</v>
      </c>
      <c r="D105" s="135"/>
      <c r="E105" s="127">
        <v>-47.920000000000009</v>
      </c>
    </row>
    <row r="106" spans="1:5" x14ac:dyDescent="0.2">
      <c r="A106" s="128"/>
      <c r="B106" s="136" t="s">
        <v>332</v>
      </c>
      <c r="C106" s="137">
        <v>-5.99</v>
      </c>
      <c r="E106" s="138">
        <v>-5.99</v>
      </c>
    </row>
    <row r="107" spans="1:5" x14ac:dyDescent="0.2">
      <c r="A107" s="128"/>
      <c r="B107" s="136" t="s">
        <v>335</v>
      </c>
      <c r="C107" s="137">
        <v>-5.99</v>
      </c>
      <c r="E107" s="138">
        <v>-5.99</v>
      </c>
    </row>
    <row r="108" spans="1:5" x14ac:dyDescent="0.2">
      <c r="A108" s="125" t="s">
        <v>192</v>
      </c>
      <c r="B108" s="122"/>
      <c r="C108" s="134">
        <v>-59.900000000000013</v>
      </c>
      <c r="D108" s="135"/>
      <c r="E108" s="127">
        <v>-59.900000000000013</v>
      </c>
    </row>
    <row r="109" spans="1:5" x14ac:dyDescent="0.2">
      <c r="A109" s="125" t="s">
        <v>126</v>
      </c>
      <c r="B109" s="125" t="s">
        <v>134</v>
      </c>
      <c r="C109" s="134"/>
      <c r="D109" s="135">
        <v>633</v>
      </c>
      <c r="E109" s="127">
        <v>633</v>
      </c>
    </row>
    <row r="110" spans="1:5" x14ac:dyDescent="0.2">
      <c r="A110" s="128"/>
      <c r="B110" s="136" t="s">
        <v>126</v>
      </c>
      <c r="C110" s="137"/>
      <c r="D110" s="15">
        <v>3909.4999999999995</v>
      </c>
      <c r="E110" s="138">
        <v>3909.4999999999995</v>
      </c>
    </row>
    <row r="111" spans="1:5" x14ac:dyDescent="0.2">
      <c r="A111" s="128"/>
      <c r="B111" s="136" t="s">
        <v>242</v>
      </c>
      <c r="C111" s="137"/>
      <c r="D111" s="15">
        <v>24</v>
      </c>
      <c r="E111" s="138">
        <v>24</v>
      </c>
    </row>
    <row r="112" spans="1:5" x14ac:dyDescent="0.2">
      <c r="A112" s="128"/>
      <c r="B112" s="136" t="s">
        <v>243</v>
      </c>
      <c r="C112" s="137"/>
      <c r="D112" s="15">
        <v>15</v>
      </c>
      <c r="E112" s="138">
        <v>15</v>
      </c>
    </row>
    <row r="113" spans="1:5" x14ac:dyDescent="0.2">
      <c r="A113" s="128"/>
      <c r="B113" s="136" t="s">
        <v>244</v>
      </c>
      <c r="C113" s="137"/>
      <c r="D113" s="15">
        <v>10</v>
      </c>
      <c r="E113" s="138">
        <v>10</v>
      </c>
    </row>
    <row r="114" spans="1:5" x14ac:dyDescent="0.2">
      <c r="A114" s="128"/>
      <c r="B114" s="136" t="s">
        <v>249</v>
      </c>
      <c r="C114" s="137"/>
      <c r="D114" s="15">
        <v>7</v>
      </c>
      <c r="E114" s="138">
        <v>7</v>
      </c>
    </row>
    <row r="115" spans="1:5" x14ac:dyDescent="0.2">
      <c r="A115" s="128"/>
      <c r="B115" s="136" t="s">
        <v>250</v>
      </c>
      <c r="C115" s="137"/>
      <c r="D115" s="15">
        <v>11</v>
      </c>
      <c r="E115" s="138">
        <v>11</v>
      </c>
    </row>
    <row r="116" spans="1:5" x14ac:dyDescent="0.2">
      <c r="A116" s="128"/>
      <c r="B116" s="136" t="s">
        <v>257</v>
      </c>
      <c r="C116" s="137"/>
      <c r="D116" s="15">
        <v>31.5</v>
      </c>
      <c r="E116" s="138">
        <v>31.5</v>
      </c>
    </row>
    <row r="117" spans="1:5" x14ac:dyDescent="0.2">
      <c r="A117" s="128"/>
      <c r="B117" s="136" t="s">
        <v>258</v>
      </c>
      <c r="C117" s="137"/>
      <c r="D117" s="15">
        <v>24</v>
      </c>
      <c r="E117" s="138">
        <v>24</v>
      </c>
    </row>
    <row r="118" spans="1:5" x14ac:dyDescent="0.2">
      <c r="A118" s="128"/>
      <c r="B118" s="136" t="s">
        <v>271</v>
      </c>
      <c r="C118" s="137"/>
      <c r="D118" s="15">
        <v>14</v>
      </c>
      <c r="E118" s="138">
        <v>14</v>
      </c>
    </row>
    <row r="119" spans="1:5" x14ac:dyDescent="0.2">
      <c r="A119" s="128"/>
      <c r="B119" s="136" t="s">
        <v>270</v>
      </c>
      <c r="C119" s="137"/>
      <c r="D119" s="15">
        <v>9</v>
      </c>
      <c r="E119" s="138">
        <v>9</v>
      </c>
    </row>
    <row r="120" spans="1:5" x14ac:dyDescent="0.2">
      <c r="A120" s="128"/>
      <c r="B120" s="136" t="s">
        <v>298</v>
      </c>
      <c r="C120" s="137"/>
      <c r="D120" s="15">
        <v>58</v>
      </c>
      <c r="E120" s="138">
        <v>58</v>
      </c>
    </row>
    <row r="121" spans="1:5" x14ac:dyDescent="0.2">
      <c r="A121" s="128"/>
      <c r="B121" s="136" t="s">
        <v>302</v>
      </c>
      <c r="C121" s="137"/>
      <c r="D121" s="15">
        <v>80</v>
      </c>
      <c r="E121" s="138">
        <v>80</v>
      </c>
    </row>
    <row r="122" spans="1:5" x14ac:dyDescent="0.2">
      <c r="A122" s="128"/>
      <c r="B122" s="136" t="s">
        <v>303</v>
      </c>
      <c r="C122" s="137"/>
      <c r="D122" s="15">
        <v>10</v>
      </c>
      <c r="E122" s="138">
        <v>10</v>
      </c>
    </row>
    <row r="123" spans="1:5" x14ac:dyDescent="0.2">
      <c r="A123" s="128"/>
      <c r="B123" s="136" t="s">
        <v>304</v>
      </c>
      <c r="C123" s="137"/>
      <c r="D123" s="15">
        <v>14</v>
      </c>
      <c r="E123" s="138">
        <v>14</v>
      </c>
    </row>
    <row r="124" spans="1:5" x14ac:dyDescent="0.2">
      <c r="A124" s="128"/>
      <c r="B124" s="136" t="s">
        <v>305</v>
      </c>
      <c r="C124" s="137"/>
      <c r="D124" s="15">
        <v>61.5</v>
      </c>
      <c r="E124" s="138">
        <v>61.5</v>
      </c>
    </row>
    <row r="125" spans="1:5" x14ac:dyDescent="0.2">
      <c r="A125" s="128"/>
      <c r="B125" s="136" t="s">
        <v>307</v>
      </c>
      <c r="C125" s="137"/>
      <c r="D125" s="15">
        <v>12</v>
      </c>
      <c r="E125" s="138">
        <v>12</v>
      </c>
    </row>
    <row r="126" spans="1:5" x14ac:dyDescent="0.2">
      <c r="A126" s="128"/>
      <c r="B126" s="136" t="s">
        <v>308</v>
      </c>
      <c r="C126" s="137"/>
      <c r="D126" s="15">
        <v>35</v>
      </c>
      <c r="E126" s="138">
        <v>35</v>
      </c>
    </row>
    <row r="127" spans="1:5" x14ac:dyDescent="0.2">
      <c r="A127" s="128"/>
      <c r="B127" s="136" t="s">
        <v>313</v>
      </c>
      <c r="C127" s="137"/>
      <c r="D127" s="15">
        <v>15.5</v>
      </c>
      <c r="E127" s="138">
        <v>15.5</v>
      </c>
    </row>
    <row r="128" spans="1:5" x14ac:dyDescent="0.2">
      <c r="A128" s="128"/>
      <c r="B128" s="136" t="s">
        <v>316</v>
      </c>
      <c r="C128" s="137"/>
      <c r="D128" s="15">
        <v>14</v>
      </c>
      <c r="E128" s="138">
        <v>14</v>
      </c>
    </row>
    <row r="129" spans="1:5" x14ac:dyDescent="0.2">
      <c r="A129" s="128"/>
      <c r="B129" s="136" t="s">
        <v>340</v>
      </c>
      <c r="C129" s="137"/>
      <c r="D129" s="15">
        <v>27</v>
      </c>
      <c r="E129" s="138">
        <v>27</v>
      </c>
    </row>
    <row r="130" spans="1:5" x14ac:dyDescent="0.2">
      <c r="A130" s="128"/>
      <c r="B130" s="136" t="s">
        <v>341</v>
      </c>
      <c r="C130" s="137"/>
      <c r="D130" s="15">
        <v>21</v>
      </c>
      <c r="E130" s="138">
        <v>21</v>
      </c>
    </row>
    <row r="131" spans="1:5" x14ac:dyDescent="0.2">
      <c r="A131" s="125" t="s">
        <v>144</v>
      </c>
      <c r="B131" s="122"/>
      <c r="C131" s="134"/>
      <c r="D131" s="135">
        <v>5036</v>
      </c>
      <c r="E131" s="127">
        <v>5036</v>
      </c>
    </row>
    <row r="132" spans="1:5" x14ac:dyDescent="0.2">
      <c r="A132" s="125" t="s">
        <v>124</v>
      </c>
      <c r="B132" s="125" t="s">
        <v>126</v>
      </c>
      <c r="C132" s="134"/>
      <c r="D132" s="135">
        <v>898.4</v>
      </c>
      <c r="E132" s="127">
        <v>898.4</v>
      </c>
    </row>
    <row r="133" spans="1:5" x14ac:dyDescent="0.2">
      <c r="A133" s="125" t="s">
        <v>180</v>
      </c>
      <c r="B133" s="122"/>
      <c r="C133" s="134"/>
      <c r="D133" s="135">
        <v>898.4</v>
      </c>
      <c r="E133" s="127">
        <v>898.4</v>
      </c>
    </row>
    <row r="134" spans="1:5" x14ac:dyDescent="0.2">
      <c r="A134" s="125" t="s">
        <v>125</v>
      </c>
      <c r="B134" s="125" t="s">
        <v>126</v>
      </c>
      <c r="C134" s="134"/>
      <c r="D134" s="135">
        <v>784.3</v>
      </c>
      <c r="E134" s="127">
        <v>784.3</v>
      </c>
    </row>
    <row r="135" spans="1:5" x14ac:dyDescent="0.2">
      <c r="A135" s="125" t="s">
        <v>181</v>
      </c>
      <c r="B135" s="122"/>
      <c r="C135" s="134"/>
      <c r="D135" s="135">
        <v>784.3</v>
      </c>
      <c r="E135" s="127">
        <v>784.3</v>
      </c>
    </row>
    <row r="136" spans="1:5" x14ac:dyDescent="0.2">
      <c r="A136" s="125" t="s">
        <v>238</v>
      </c>
      <c r="B136" s="125" t="s">
        <v>238</v>
      </c>
      <c r="C136" s="134">
        <v>-8000</v>
      </c>
      <c r="D136" s="135">
        <v>8000</v>
      </c>
      <c r="E136" s="127">
        <v>0</v>
      </c>
    </row>
    <row r="137" spans="1:5" x14ac:dyDescent="0.2">
      <c r="A137" s="128"/>
      <c r="B137" s="136" t="s">
        <v>247</v>
      </c>
      <c r="C137" s="137">
        <v>-4000</v>
      </c>
      <c r="D137" s="15">
        <v>4000</v>
      </c>
      <c r="E137" s="138">
        <v>0</v>
      </c>
    </row>
    <row r="138" spans="1:5" x14ac:dyDescent="0.2">
      <c r="A138" s="125" t="s">
        <v>248</v>
      </c>
      <c r="B138" s="122"/>
      <c r="C138" s="134">
        <v>-12000</v>
      </c>
      <c r="D138" s="135">
        <v>12000</v>
      </c>
      <c r="E138" s="127">
        <v>0</v>
      </c>
    </row>
    <row r="139" spans="1:5" x14ac:dyDescent="0.2">
      <c r="A139" s="129" t="s">
        <v>109</v>
      </c>
      <c r="B139" s="130"/>
      <c r="C139" s="139">
        <v>-40755.700000000012</v>
      </c>
      <c r="D139" s="140">
        <v>35897.600000000006</v>
      </c>
      <c r="E139" s="131">
        <v>-4858.0999999999995</v>
      </c>
    </row>
  </sheetData>
  <sheetProtection algorithmName="SHA-512" hashValue="s8MVGUo68xst3j9werpH48rcOgnwMlkqvtfcVcUG3V1R3K8vtLf6q0Q2mpBOvjJEM26I22UCp0A1SUTNF28PyA==" saltValue="oxhDLk5VPbRjj1ibvm++tw==" spinCount="100000" sheet="1" objects="1" scenarios="1"/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D7EB5-6773-42ED-B9BC-4E57EC8218A8}">
  <sheetPr codeName="wks07">
    <pageSetUpPr fitToPage="1"/>
  </sheetPr>
  <dimension ref="A1:G61"/>
  <sheetViews>
    <sheetView showGridLines="0" zoomScaleNormal="100" workbookViewId="0">
      <selection activeCell="A2" sqref="A2"/>
    </sheetView>
  </sheetViews>
  <sheetFormatPr baseColWidth="10" defaultColWidth="11.5703125" defaultRowHeight="12.75" x14ac:dyDescent="0.2"/>
  <cols>
    <col min="1" max="1" width="17.5703125" style="18" customWidth="1"/>
    <col min="2" max="2" width="17.5703125" style="15" customWidth="1"/>
    <col min="3" max="3" width="25.5703125" style="18" bestFit="1" customWidth="1"/>
    <col min="4" max="4" width="10.28515625" style="18" bestFit="1" customWidth="1"/>
    <col min="5" max="5" width="9.7109375" style="18" bestFit="1" customWidth="1"/>
    <col min="6" max="7" width="17.5703125" style="18" customWidth="1"/>
    <col min="8" max="16384" width="11.5703125" style="16"/>
  </cols>
  <sheetData>
    <row r="1" spans="1:7" s="24" customFormat="1" ht="36.6" customHeight="1" x14ac:dyDescent="0.2">
      <c r="A1" s="94" t="str">
        <f>ASSOCIATION &amp; " - Compte de Résultat " &amp; ANNEECOMPTA</f>
        <v>MA COMPTA - Compte de Résultat 2024</v>
      </c>
      <c r="B1" s="95"/>
      <c r="C1" s="95"/>
      <c r="D1" s="95"/>
      <c r="E1" s="95"/>
      <c r="F1" s="95"/>
      <c r="G1" s="95"/>
    </row>
    <row r="2" spans="1:7" s="24" customFormat="1" ht="13.9" customHeight="1" x14ac:dyDescent="0.2">
      <c r="A2" s="35"/>
      <c r="B2" s="35"/>
      <c r="C2" s="35"/>
      <c r="D2" s="35"/>
      <c r="E2" s="35"/>
      <c r="F2"/>
      <c r="G2"/>
    </row>
    <row r="3" spans="1:7" s="24" customFormat="1" ht="45" customHeight="1" x14ac:dyDescent="0.2">
      <c r="A3" s="35"/>
      <c r="B3" s="35"/>
      <c r="C3" s="35"/>
      <c r="D3" s="35"/>
      <c r="E3" s="35"/>
      <c r="F3"/>
      <c r="G3"/>
    </row>
    <row r="4" spans="1:7" x14ac:dyDescent="0.2">
      <c r="B4"/>
      <c r="C4" s="121" t="s">
        <v>40</v>
      </c>
      <c r="D4" s="146" t="s">
        <v>14</v>
      </c>
      <c r="E4" s="147"/>
      <c r="F4"/>
      <c r="G4"/>
    </row>
    <row r="5" spans="1:7" x14ac:dyDescent="0.2">
      <c r="B5"/>
      <c r="C5" s="121" t="s">
        <v>18</v>
      </c>
      <c r="D5" s="134" t="s">
        <v>132</v>
      </c>
      <c r="E5" s="141" t="s">
        <v>138</v>
      </c>
      <c r="F5"/>
      <c r="G5"/>
    </row>
    <row r="6" spans="1:7" x14ac:dyDescent="0.2">
      <c r="B6"/>
      <c r="C6" s="125" t="s">
        <v>145</v>
      </c>
      <c r="D6" s="134">
        <v>-427.91</v>
      </c>
      <c r="E6" s="141">
        <v>171.59</v>
      </c>
      <c r="F6"/>
      <c r="G6"/>
    </row>
    <row r="7" spans="1:7" x14ac:dyDescent="0.2">
      <c r="B7"/>
      <c r="C7" s="136" t="s">
        <v>116</v>
      </c>
      <c r="D7" s="137">
        <v>-374.87</v>
      </c>
      <c r="E7" s="142"/>
      <c r="F7"/>
      <c r="G7"/>
    </row>
    <row r="8" spans="1:7" x14ac:dyDescent="0.2">
      <c r="B8"/>
      <c r="C8" s="136" t="s">
        <v>121</v>
      </c>
      <c r="D8" s="137">
        <v>-100</v>
      </c>
      <c r="E8" s="142"/>
      <c r="F8"/>
      <c r="G8"/>
    </row>
    <row r="9" spans="1:7" x14ac:dyDescent="0.2">
      <c r="B9"/>
      <c r="C9" s="136" t="s">
        <v>120</v>
      </c>
      <c r="D9" s="137">
        <v>-1163.98</v>
      </c>
      <c r="E9" s="142">
        <v>142</v>
      </c>
      <c r="F9"/>
      <c r="G9"/>
    </row>
    <row r="10" spans="1:7" x14ac:dyDescent="0.2">
      <c r="B10"/>
      <c r="C10" s="136" t="s">
        <v>119</v>
      </c>
      <c r="D10" s="137">
        <v>-100</v>
      </c>
      <c r="E10" s="142"/>
      <c r="F10"/>
      <c r="G10"/>
    </row>
    <row r="11" spans="1:7" x14ac:dyDescent="0.2">
      <c r="B11"/>
      <c r="C11" s="136" t="s">
        <v>118</v>
      </c>
      <c r="D11" s="137">
        <v>-523</v>
      </c>
      <c r="E11" s="142"/>
      <c r="F11"/>
      <c r="G11"/>
    </row>
    <row r="12" spans="1:7" x14ac:dyDescent="0.2">
      <c r="B12"/>
      <c r="C12" s="136" t="s">
        <v>131</v>
      </c>
      <c r="D12" s="137"/>
      <c r="E12" s="142">
        <v>726.5</v>
      </c>
      <c r="F12"/>
      <c r="G12"/>
    </row>
    <row r="13" spans="1:7" x14ac:dyDescent="0.2">
      <c r="B13"/>
      <c r="C13" s="136" t="s">
        <v>123</v>
      </c>
      <c r="D13" s="137"/>
      <c r="E13" s="142">
        <v>2692</v>
      </c>
      <c r="F13"/>
      <c r="G13"/>
    </row>
    <row r="14" spans="1:7" x14ac:dyDescent="0.2">
      <c r="B14"/>
      <c r="C14" s="136" t="s">
        <v>111</v>
      </c>
      <c r="D14" s="137">
        <v>-8254</v>
      </c>
      <c r="E14" s="142"/>
      <c r="F14"/>
      <c r="G14"/>
    </row>
    <row r="15" spans="1:7" x14ac:dyDescent="0.2">
      <c r="B15"/>
      <c r="C15" s="136" t="s">
        <v>161</v>
      </c>
      <c r="D15" s="137">
        <v>-8605</v>
      </c>
      <c r="E15" s="142">
        <v>8445</v>
      </c>
      <c r="F15"/>
      <c r="G15"/>
    </row>
    <row r="16" spans="1:7" x14ac:dyDescent="0.2">
      <c r="B16"/>
      <c r="C16" s="136" t="s">
        <v>160</v>
      </c>
      <c r="D16" s="137">
        <v>-1311.88</v>
      </c>
      <c r="E16" s="142">
        <v>1488.88</v>
      </c>
      <c r="F16"/>
      <c r="G16"/>
    </row>
    <row r="17" spans="2:7" x14ac:dyDescent="0.2">
      <c r="B17"/>
      <c r="C17" s="136" t="s">
        <v>225</v>
      </c>
      <c r="D17" s="137">
        <v>-383.29</v>
      </c>
      <c r="E17" s="142">
        <v>303.57</v>
      </c>
      <c r="F17"/>
      <c r="G17"/>
    </row>
    <row r="18" spans="2:7" x14ac:dyDescent="0.2">
      <c r="B18"/>
      <c r="C18" s="136" t="s">
        <v>127</v>
      </c>
      <c r="D18" s="137"/>
      <c r="E18" s="142">
        <v>1343.26</v>
      </c>
      <c r="F18"/>
      <c r="G18"/>
    </row>
    <row r="19" spans="2:7" x14ac:dyDescent="0.2">
      <c r="B19"/>
      <c r="C19" s="136" t="s">
        <v>129</v>
      </c>
      <c r="D19" s="137">
        <v>-100</v>
      </c>
      <c r="E19" s="142"/>
      <c r="F19"/>
      <c r="G19"/>
    </row>
    <row r="20" spans="2:7" x14ac:dyDescent="0.2">
      <c r="B20"/>
      <c r="C20" s="136" t="s">
        <v>128</v>
      </c>
      <c r="D20" s="137"/>
      <c r="E20" s="142">
        <v>316.10000000000002</v>
      </c>
      <c r="F20"/>
      <c r="G20"/>
    </row>
    <row r="21" spans="2:7" x14ac:dyDescent="0.2">
      <c r="B21"/>
      <c r="C21" s="136" t="s">
        <v>113</v>
      </c>
      <c r="D21" s="137">
        <v>-53.499999999999979</v>
      </c>
      <c r="E21" s="142"/>
      <c r="F21"/>
      <c r="G21"/>
    </row>
    <row r="22" spans="2:7" x14ac:dyDescent="0.2">
      <c r="B22"/>
      <c r="C22" s="136" t="s">
        <v>115</v>
      </c>
      <c r="D22" s="137">
        <v>-6858.37</v>
      </c>
      <c r="E22" s="142"/>
      <c r="F22"/>
      <c r="G22"/>
    </row>
    <row r="23" spans="2:7" x14ac:dyDescent="0.2">
      <c r="B23"/>
      <c r="C23" s="136" t="s">
        <v>194</v>
      </c>
      <c r="D23" s="137">
        <v>-440</v>
      </c>
      <c r="E23" s="142">
        <v>400</v>
      </c>
      <c r="F23"/>
      <c r="G23"/>
    </row>
    <row r="24" spans="2:7" x14ac:dyDescent="0.2">
      <c r="B24"/>
      <c r="C24" s="136" t="s">
        <v>233</v>
      </c>
      <c r="D24" s="137"/>
      <c r="E24" s="142">
        <v>1150</v>
      </c>
      <c r="F24"/>
      <c r="G24"/>
    </row>
    <row r="25" spans="2:7" x14ac:dyDescent="0.2">
      <c r="B25"/>
      <c r="C25" s="136" t="s">
        <v>114</v>
      </c>
      <c r="D25" s="137">
        <v>-59.900000000000013</v>
      </c>
      <c r="E25" s="142"/>
      <c r="F25"/>
      <c r="G25"/>
    </row>
    <row r="26" spans="2:7" x14ac:dyDescent="0.2">
      <c r="B26"/>
      <c r="C26" s="136" t="s">
        <v>126</v>
      </c>
      <c r="D26" s="137"/>
      <c r="E26" s="142">
        <v>5036</v>
      </c>
      <c r="F26"/>
      <c r="G26"/>
    </row>
    <row r="27" spans="2:7" customFormat="1" x14ac:dyDescent="0.2">
      <c r="C27" s="136" t="s">
        <v>124</v>
      </c>
      <c r="D27" s="137"/>
      <c r="E27" s="142">
        <v>898.4</v>
      </c>
    </row>
    <row r="28" spans="2:7" customFormat="1" x14ac:dyDescent="0.2">
      <c r="C28" s="136" t="s">
        <v>125</v>
      </c>
      <c r="D28" s="137"/>
      <c r="E28" s="142">
        <v>784.3</v>
      </c>
    </row>
    <row r="29" spans="2:7" customFormat="1" x14ac:dyDescent="0.2">
      <c r="C29" s="143" t="s">
        <v>238</v>
      </c>
      <c r="D29" s="144">
        <v>-12000</v>
      </c>
      <c r="E29" s="145">
        <v>12000</v>
      </c>
    </row>
    <row r="30" spans="2:7" customFormat="1" x14ac:dyDescent="0.2"/>
    <row r="31" spans="2:7" customFormat="1" x14ac:dyDescent="0.2"/>
    <row r="32" spans="2:7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</sheetData>
  <sheetProtection algorithmName="SHA-512" hashValue="nnfzjUJP7SrqZlXVc/+ABTlCGBVFi+HBmwLgaxiv6gu585XYYRkIxn2mIB3V85UoSatLo2GnzZTNeRHE2EwpOg==" saltValue="caxu4mvg1EPCj8EB14iRxg==" spinCount="100000" sheet="1" objects="1" scenarios="1"/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scale="75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drawing r:id="rId3"/>
  <legacyDrawingHF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BBDED-C044-4FF5-8AA9-C16023FB40F7}">
  <sheetPr codeName="wks09">
    <pageSetUpPr fitToPage="1"/>
  </sheetPr>
  <dimension ref="A1:M185"/>
  <sheetViews>
    <sheetView showGridLines="0" workbookViewId="0">
      <pane ySplit="8" topLeftCell="A159" activePane="bottomLeft" state="frozen"/>
      <selection pane="bottomLeft" activeCell="A9" sqref="A9"/>
    </sheetView>
  </sheetViews>
  <sheetFormatPr baseColWidth="10" defaultColWidth="11.5703125" defaultRowHeight="12.75" x14ac:dyDescent="0.2"/>
  <cols>
    <col min="1" max="1" width="15.140625" customWidth="1"/>
    <col min="2" max="2" width="15.140625" bestFit="1" customWidth="1"/>
    <col min="3" max="3" width="7.28515625" bestFit="1" customWidth="1"/>
    <col min="4" max="4" width="12.140625" bestFit="1" customWidth="1"/>
    <col min="5" max="5" width="32.5703125" bestFit="1" customWidth="1"/>
    <col min="6" max="6" width="24.85546875" bestFit="1" customWidth="1"/>
    <col min="7" max="7" width="10.28515625" bestFit="1" customWidth="1"/>
    <col min="8" max="8" width="11.28515625" style="15" bestFit="1" customWidth="1"/>
    <col min="9" max="9" width="10.28515625" style="15" bestFit="1" customWidth="1"/>
    <col min="10" max="10" width="11.5703125" style="16" customWidth="1"/>
    <col min="11" max="12" width="8" style="16" customWidth="1"/>
    <col min="13" max="13" width="9" style="16" bestFit="1" customWidth="1"/>
    <col min="14" max="16384" width="11.5703125" style="16"/>
  </cols>
  <sheetData>
    <row r="1" spans="1:13" s="12" customFormat="1" ht="26.25" x14ac:dyDescent="0.4">
      <c r="A1" s="31" t="str">
        <f>ASSOCIATION &amp; " - Banque " &amp; ANNEECOMPTA</f>
        <v>MA COMPTA - Banque 2024</v>
      </c>
      <c r="B1" s="21"/>
      <c r="C1" s="23"/>
      <c r="D1" s="23"/>
      <c r="E1" s="23"/>
      <c r="F1" s="21"/>
      <c r="G1" s="32"/>
      <c r="H1" s="36"/>
      <c r="I1" s="36"/>
    </row>
    <row r="2" spans="1:13" s="12" customFormat="1" ht="26.25" x14ac:dyDescent="0.4">
      <c r="A2" s="22"/>
      <c r="B2" s="21"/>
      <c r="C2" s="23"/>
      <c r="D2" s="23"/>
      <c r="E2" s="23"/>
      <c r="F2" s="21"/>
      <c r="H2" s="36"/>
      <c r="I2" s="36"/>
    </row>
    <row r="3" spans="1:13" s="12" customFormat="1" ht="10.15" customHeight="1" x14ac:dyDescent="0.4">
      <c r="A3" s="22"/>
      <c r="B3" s="21"/>
      <c r="C3" s="23"/>
      <c r="D3" s="23"/>
      <c r="E3" s="23"/>
      <c r="F3" s="21"/>
      <c r="H3" s="36"/>
      <c r="I3" s="36"/>
    </row>
    <row r="7" spans="1:13" x14ac:dyDescent="0.2">
      <c r="A7" s="121" t="s">
        <v>40</v>
      </c>
      <c r="B7" s="122"/>
      <c r="C7" s="122"/>
      <c r="D7" s="122"/>
      <c r="E7" s="122"/>
      <c r="F7" s="122"/>
      <c r="G7" s="123" t="s">
        <v>19</v>
      </c>
      <c r="H7"/>
      <c r="I7"/>
      <c r="J7"/>
      <c r="K7"/>
      <c r="L7"/>
      <c r="M7"/>
    </row>
    <row r="8" spans="1:13" x14ac:dyDescent="0.2">
      <c r="A8" s="121" t="s">
        <v>35</v>
      </c>
      <c r="B8" s="121" t="s">
        <v>14</v>
      </c>
      <c r="C8" s="121" t="s">
        <v>29</v>
      </c>
      <c r="D8" s="121" t="s">
        <v>16</v>
      </c>
      <c r="E8" s="121" t="s">
        <v>17</v>
      </c>
      <c r="F8" s="121" t="s">
        <v>18</v>
      </c>
      <c r="G8" s="124" t="s">
        <v>11</v>
      </c>
      <c r="H8"/>
      <c r="I8"/>
      <c r="J8"/>
      <c r="K8"/>
      <c r="L8"/>
      <c r="M8"/>
    </row>
    <row r="9" spans="1:13" x14ac:dyDescent="0.2">
      <c r="A9" s="125" t="s">
        <v>73</v>
      </c>
      <c r="B9" s="125" t="s">
        <v>20</v>
      </c>
      <c r="C9" s="125">
        <v>1</v>
      </c>
      <c r="D9" s="126">
        <v>45292</v>
      </c>
      <c r="E9" s="125" t="s">
        <v>21</v>
      </c>
      <c r="F9" s="125" t="s">
        <v>22</v>
      </c>
      <c r="G9" s="127">
        <v>11358.04</v>
      </c>
      <c r="H9"/>
      <c r="I9"/>
      <c r="J9"/>
      <c r="K9"/>
      <c r="L9"/>
      <c r="M9"/>
    </row>
    <row r="10" spans="1:13" x14ac:dyDescent="0.2">
      <c r="A10" s="128"/>
      <c r="B10" s="125" t="s">
        <v>25</v>
      </c>
      <c r="C10" s="122"/>
      <c r="D10" s="122"/>
      <c r="E10" s="122"/>
      <c r="F10" s="122"/>
      <c r="G10" s="127">
        <v>11358.04</v>
      </c>
      <c r="H10"/>
      <c r="I10"/>
      <c r="J10"/>
      <c r="K10"/>
      <c r="L10"/>
      <c r="M10"/>
    </row>
    <row r="11" spans="1:13" x14ac:dyDescent="0.2">
      <c r="A11" s="125" t="s">
        <v>74</v>
      </c>
      <c r="B11" s="122"/>
      <c r="C11" s="122"/>
      <c r="D11" s="122"/>
      <c r="E11" s="122"/>
      <c r="F11" s="122"/>
      <c r="G11" s="127">
        <v>11358.04</v>
      </c>
      <c r="H11"/>
      <c r="I11"/>
      <c r="J11"/>
      <c r="K11"/>
      <c r="L11"/>
      <c r="M11"/>
    </row>
    <row r="12" spans="1:13" x14ac:dyDescent="0.2">
      <c r="A12" s="125" t="s">
        <v>188</v>
      </c>
      <c r="B12" s="125" t="s">
        <v>132</v>
      </c>
      <c r="C12" s="125">
        <v>1</v>
      </c>
      <c r="D12" s="126">
        <v>45309</v>
      </c>
      <c r="E12" s="125" t="s">
        <v>323</v>
      </c>
      <c r="F12" s="125" t="s">
        <v>120</v>
      </c>
      <c r="G12" s="127">
        <v>-150</v>
      </c>
      <c r="H12"/>
      <c r="I12"/>
      <c r="J12"/>
      <c r="K12"/>
      <c r="L12"/>
      <c r="M12"/>
    </row>
    <row r="13" spans="1:13" x14ac:dyDescent="0.2">
      <c r="A13" s="128"/>
      <c r="B13" s="128"/>
      <c r="C13" s="128"/>
      <c r="D13" s="128"/>
      <c r="E13" s="125" t="s">
        <v>133</v>
      </c>
      <c r="F13" s="125" t="s">
        <v>115</v>
      </c>
      <c r="G13" s="127">
        <v>-746.23</v>
      </c>
      <c r="H13"/>
      <c r="I13"/>
      <c r="J13"/>
      <c r="K13"/>
      <c r="L13"/>
      <c r="M13"/>
    </row>
    <row r="14" spans="1:13" x14ac:dyDescent="0.2">
      <c r="A14" s="128"/>
      <c r="B14" s="128"/>
      <c r="C14" s="128"/>
      <c r="D14" s="128"/>
      <c r="E14" s="125" t="s">
        <v>321</v>
      </c>
      <c r="F14" s="125" t="s">
        <v>120</v>
      </c>
      <c r="G14" s="127">
        <v>-100</v>
      </c>
      <c r="H14"/>
      <c r="I14"/>
      <c r="J14"/>
      <c r="K14"/>
      <c r="L14"/>
      <c r="M14"/>
    </row>
    <row r="15" spans="1:13" x14ac:dyDescent="0.2">
      <c r="A15" s="128"/>
      <c r="B15" s="128"/>
      <c r="C15" s="128"/>
      <c r="D15" s="128"/>
      <c r="E15" s="125" t="s">
        <v>322</v>
      </c>
      <c r="F15" s="125" t="s">
        <v>118</v>
      </c>
      <c r="G15" s="127">
        <v>-100</v>
      </c>
      <c r="H15"/>
      <c r="I15"/>
      <c r="J15"/>
      <c r="K15"/>
      <c r="L15"/>
      <c r="M15"/>
    </row>
    <row r="16" spans="1:13" x14ac:dyDescent="0.2">
      <c r="A16" s="128"/>
      <c r="B16" s="128"/>
      <c r="C16" s="128"/>
      <c r="D16" s="126">
        <v>45312</v>
      </c>
      <c r="E16" s="125" t="s">
        <v>238</v>
      </c>
      <c r="F16" s="125" t="s">
        <v>238</v>
      </c>
      <c r="G16" s="127">
        <v>-8000</v>
      </c>
      <c r="H16"/>
      <c r="I16"/>
      <c r="J16"/>
      <c r="K16"/>
      <c r="L16"/>
      <c r="M16"/>
    </row>
    <row r="17" spans="1:13" x14ac:dyDescent="0.2">
      <c r="A17" s="128"/>
      <c r="B17" s="128"/>
      <c r="C17" s="128"/>
      <c r="D17" s="126">
        <v>45313</v>
      </c>
      <c r="E17" s="125" t="s">
        <v>191</v>
      </c>
      <c r="F17" s="125" t="s">
        <v>114</v>
      </c>
      <c r="G17" s="127">
        <v>-5.99</v>
      </c>
      <c r="H17"/>
      <c r="I17"/>
      <c r="J17"/>
      <c r="K17"/>
      <c r="L17"/>
      <c r="M17"/>
    </row>
    <row r="18" spans="1:13" x14ac:dyDescent="0.2">
      <c r="A18" s="128"/>
      <c r="B18" s="128"/>
      <c r="C18" s="128"/>
      <c r="D18" s="126">
        <v>45321</v>
      </c>
      <c r="E18" s="125" t="s">
        <v>320</v>
      </c>
      <c r="F18" s="125" t="s">
        <v>118</v>
      </c>
      <c r="G18" s="127">
        <v>-100</v>
      </c>
      <c r="H18"/>
      <c r="I18"/>
      <c r="J18"/>
      <c r="K18"/>
      <c r="L18"/>
      <c r="M18"/>
    </row>
    <row r="19" spans="1:13" x14ac:dyDescent="0.2">
      <c r="A19" s="128"/>
      <c r="B19" s="128"/>
      <c r="C19" s="125">
        <v>2</v>
      </c>
      <c r="D19" s="126">
        <v>45323</v>
      </c>
      <c r="E19" s="125" t="s">
        <v>187</v>
      </c>
      <c r="F19" s="125" t="s">
        <v>113</v>
      </c>
      <c r="G19" s="127">
        <v>-4.33</v>
      </c>
      <c r="H19"/>
      <c r="I19"/>
      <c r="J19"/>
      <c r="K19"/>
      <c r="L19"/>
      <c r="M19"/>
    </row>
    <row r="20" spans="1:13" x14ac:dyDescent="0.2">
      <c r="A20" s="128"/>
      <c r="B20" s="128"/>
      <c r="C20" s="128"/>
      <c r="D20" s="126">
        <v>45335</v>
      </c>
      <c r="E20" s="125" t="s">
        <v>137</v>
      </c>
      <c r="F20" s="125" t="s">
        <v>145</v>
      </c>
      <c r="G20" s="127">
        <v>-17.54</v>
      </c>
      <c r="H20"/>
      <c r="I20"/>
      <c r="J20"/>
      <c r="K20"/>
      <c r="L20"/>
      <c r="M20"/>
    </row>
    <row r="21" spans="1:13" x14ac:dyDescent="0.2">
      <c r="A21" s="128"/>
      <c r="B21" s="128"/>
      <c r="C21" s="128"/>
      <c r="D21" s="126">
        <v>45338</v>
      </c>
      <c r="E21" s="125" t="s">
        <v>319</v>
      </c>
      <c r="F21" s="125" t="s">
        <v>118</v>
      </c>
      <c r="G21" s="127">
        <v>-80</v>
      </c>
      <c r="H21"/>
      <c r="I21"/>
      <c r="J21"/>
      <c r="K21"/>
      <c r="L21"/>
      <c r="M21"/>
    </row>
    <row r="22" spans="1:13" x14ac:dyDescent="0.2">
      <c r="A22" s="128"/>
      <c r="B22" s="128"/>
      <c r="C22" s="128"/>
      <c r="D22" s="126">
        <v>45341</v>
      </c>
      <c r="E22" s="125" t="s">
        <v>191</v>
      </c>
      <c r="F22" s="125" t="s">
        <v>114</v>
      </c>
      <c r="G22" s="127">
        <v>-5.99</v>
      </c>
      <c r="H22"/>
      <c r="I22"/>
      <c r="J22"/>
      <c r="K22"/>
      <c r="L22"/>
      <c r="M22"/>
    </row>
    <row r="23" spans="1:13" x14ac:dyDescent="0.2">
      <c r="A23" s="128"/>
      <c r="B23" s="128"/>
      <c r="C23" s="128"/>
      <c r="D23" s="126">
        <v>45342</v>
      </c>
      <c r="E23" s="125" t="s">
        <v>135</v>
      </c>
      <c r="F23" s="125" t="s">
        <v>129</v>
      </c>
      <c r="G23" s="127">
        <v>-100</v>
      </c>
      <c r="H23"/>
      <c r="I23"/>
      <c r="J23"/>
      <c r="K23"/>
      <c r="L23"/>
      <c r="M23"/>
    </row>
    <row r="24" spans="1:13" x14ac:dyDescent="0.2">
      <c r="A24" s="128"/>
      <c r="B24" s="128"/>
      <c r="C24" s="128"/>
      <c r="D24" s="128"/>
      <c r="E24" s="125" t="s">
        <v>146</v>
      </c>
      <c r="F24" s="125" t="s">
        <v>115</v>
      </c>
      <c r="G24" s="127">
        <v>-732.66</v>
      </c>
      <c r="H24"/>
      <c r="I24"/>
      <c r="J24"/>
      <c r="K24"/>
      <c r="L24"/>
      <c r="M24"/>
    </row>
    <row r="25" spans="1:13" x14ac:dyDescent="0.2">
      <c r="A25" s="128"/>
      <c r="B25" s="128"/>
      <c r="C25" s="128"/>
      <c r="D25" s="126">
        <v>45343</v>
      </c>
      <c r="E25" s="125" t="s">
        <v>137</v>
      </c>
      <c r="F25" s="125" t="s">
        <v>116</v>
      </c>
      <c r="G25" s="127">
        <v>-146.81</v>
      </c>
      <c r="H25"/>
      <c r="I25"/>
      <c r="J25"/>
      <c r="K25"/>
      <c r="L25"/>
      <c r="M25"/>
    </row>
    <row r="26" spans="1:13" x14ac:dyDescent="0.2">
      <c r="A26" s="128"/>
      <c r="B26" s="128"/>
      <c r="C26" s="125">
        <v>3</v>
      </c>
      <c r="D26" s="126">
        <v>45352</v>
      </c>
      <c r="E26" s="125" t="s">
        <v>187</v>
      </c>
      <c r="F26" s="125" t="s">
        <v>113</v>
      </c>
      <c r="G26" s="127">
        <v>-4.33</v>
      </c>
      <c r="H26"/>
      <c r="I26"/>
      <c r="J26"/>
      <c r="K26"/>
      <c r="L26"/>
      <c r="M26"/>
    </row>
    <row r="27" spans="1:13" x14ac:dyDescent="0.2">
      <c r="A27" s="128"/>
      <c r="B27" s="128"/>
      <c r="C27" s="128"/>
      <c r="D27" s="126">
        <v>45365</v>
      </c>
      <c r="E27" s="125" t="s">
        <v>147</v>
      </c>
      <c r="F27" s="125" t="s">
        <v>120</v>
      </c>
      <c r="G27" s="127">
        <v>-110</v>
      </c>
      <c r="H27"/>
      <c r="I27"/>
      <c r="J27"/>
      <c r="K27"/>
      <c r="L27"/>
      <c r="M27"/>
    </row>
    <row r="28" spans="1:13" x14ac:dyDescent="0.2">
      <c r="A28" s="128"/>
      <c r="B28" s="128"/>
      <c r="C28" s="128"/>
      <c r="D28" s="126">
        <v>45367</v>
      </c>
      <c r="E28" s="125" t="s">
        <v>148</v>
      </c>
      <c r="F28" s="125" t="s">
        <v>145</v>
      </c>
      <c r="G28" s="127">
        <v>-27.9</v>
      </c>
      <c r="H28"/>
      <c r="I28"/>
      <c r="J28"/>
      <c r="K28"/>
      <c r="L28"/>
      <c r="M28"/>
    </row>
    <row r="29" spans="1:13" x14ac:dyDescent="0.2">
      <c r="A29" s="128"/>
      <c r="B29" s="128"/>
      <c r="C29" s="128"/>
      <c r="D29" s="126">
        <v>45369</v>
      </c>
      <c r="E29" s="125" t="s">
        <v>149</v>
      </c>
      <c r="F29" s="125" t="s">
        <v>115</v>
      </c>
      <c r="G29" s="127">
        <v>-715.24</v>
      </c>
      <c r="H29"/>
      <c r="I29"/>
      <c r="J29"/>
      <c r="K29"/>
      <c r="L29"/>
      <c r="M29"/>
    </row>
    <row r="30" spans="1:13" x14ac:dyDescent="0.2">
      <c r="A30" s="128"/>
      <c r="B30" s="128"/>
      <c r="C30" s="128"/>
      <c r="D30" s="126">
        <v>45371</v>
      </c>
      <c r="E30" s="125" t="s">
        <v>318</v>
      </c>
      <c r="F30" s="125" t="s">
        <v>120</v>
      </c>
      <c r="G30" s="127">
        <v>-100</v>
      </c>
      <c r="H30"/>
      <c r="I30"/>
      <c r="J30"/>
      <c r="K30"/>
      <c r="L30"/>
      <c r="M30"/>
    </row>
    <row r="31" spans="1:13" x14ac:dyDescent="0.2">
      <c r="A31" s="128"/>
      <c r="B31" s="128"/>
      <c r="C31" s="128"/>
      <c r="D31" s="126">
        <v>45373</v>
      </c>
      <c r="E31" s="125" t="s">
        <v>191</v>
      </c>
      <c r="F31" s="125" t="s">
        <v>114</v>
      </c>
      <c r="G31" s="127">
        <v>-5.99</v>
      </c>
      <c r="H31"/>
      <c r="I31"/>
      <c r="J31"/>
      <c r="K31"/>
      <c r="L31"/>
      <c r="M31"/>
    </row>
    <row r="32" spans="1:13" x14ac:dyDescent="0.2">
      <c r="A32" s="128"/>
      <c r="B32" s="128"/>
      <c r="C32" s="128"/>
      <c r="D32" s="126">
        <v>45381</v>
      </c>
      <c r="E32" s="125" t="s">
        <v>187</v>
      </c>
      <c r="F32" s="125" t="s">
        <v>113</v>
      </c>
      <c r="G32" s="127">
        <v>-4.33</v>
      </c>
      <c r="H32"/>
      <c r="I32"/>
      <c r="J32"/>
      <c r="K32"/>
      <c r="L32"/>
      <c r="M32"/>
    </row>
    <row r="33" spans="1:13" x14ac:dyDescent="0.2">
      <c r="A33" s="128"/>
      <c r="B33" s="128"/>
      <c r="C33" s="125">
        <v>4</v>
      </c>
      <c r="D33" s="126">
        <v>45394</v>
      </c>
      <c r="E33" s="125" t="s">
        <v>150</v>
      </c>
      <c r="F33" s="125" t="s">
        <v>145</v>
      </c>
      <c r="G33" s="127">
        <v>-31.98</v>
      </c>
      <c r="H33"/>
      <c r="I33"/>
      <c r="J33"/>
      <c r="K33"/>
      <c r="L33"/>
      <c r="M33"/>
    </row>
    <row r="34" spans="1:13" x14ac:dyDescent="0.2">
      <c r="A34" s="128"/>
      <c r="B34" s="128"/>
      <c r="C34" s="128"/>
      <c r="D34" s="126">
        <v>45399</v>
      </c>
      <c r="E34" s="125" t="s">
        <v>151</v>
      </c>
      <c r="F34" s="125" t="s">
        <v>115</v>
      </c>
      <c r="G34" s="127">
        <v>-632.15</v>
      </c>
      <c r="H34"/>
      <c r="I34"/>
      <c r="J34"/>
      <c r="K34"/>
      <c r="L34"/>
      <c r="M34"/>
    </row>
    <row r="35" spans="1:13" x14ac:dyDescent="0.2">
      <c r="A35" s="128"/>
      <c r="B35" s="128"/>
      <c r="C35" s="128"/>
      <c r="D35" s="126">
        <v>45404</v>
      </c>
      <c r="E35" s="125" t="s">
        <v>191</v>
      </c>
      <c r="F35" s="125" t="s">
        <v>114</v>
      </c>
      <c r="G35" s="127">
        <v>-5.99</v>
      </c>
      <c r="H35"/>
      <c r="I35"/>
      <c r="J35"/>
      <c r="K35"/>
      <c r="L35"/>
      <c r="M35"/>
    </row>
    <row r="36" spans="1:13" x14ac:dyDescent="0.2">
      <c r="A36" s="128"/>
      <c r="B36" s="128"/>
      <c r="C36" s="128"/>
      <c r="D36" s="126">
        <v>45409</v>
      </c>
      <c r="E36" s="125" t="s">
        <v>148</v>
      </c>
      <c r="F36" s="125" t="s">
        <v>145</v>
      </c>
      <c r="G36" s="127">
        <v>-13.95</v>
      </c>
      <c r="H36"/>
      <c r="I36"/>
      <c r="J36"/>
      <c r="K36"/>
      <c r="L36"/>
      <c r="M36"/>
    </row>
    <row r="37" spans="1:13" x14ac:dyDescent="0.2">
      <c r="A37" s="128"/>
      <c r="B37" s="128"/>
      <c r="C37" s="128"/>
      <c r="D37" s="126">
        <v>45412</v>
      </c>
      <c r="E37" s="125" t="s">
        <v>137</v>
      </c>
      <c r="F37" s="125" t="s">
        <v>116</v>
      </c>
      <c r="G37" s="127">
        <v>-23.92</v>
      </c>
      <c r="H37"/>
      <c r="I37"/>
      <c r="J37"/>
      <c r="K37"/>
      <c r="L37"/>
      <c r="M37"/>
    </row>
    <row r="38" spans="1:13" x14ac:dyDescent="0.2">
      <c r="A38" s="128"/>
      <c r="B38" s="128"/>
      <c r="C38" s="128"/>
      <c r="D38" s="128"/>
      <c r="E38" s="125" t="s">
        <v>168</v>
      </c>
      <c r="F38" s="125" t="s">
        <v>116</v>
      </c>
      <c r="G38" s="127">
        <v>-28</v>
      </c>
      <c r="H38"/>
      <c r="I38"/>
      <c r="J38"/>
      <c r="K38"/>
      <c r="L38"/>
      <c r="M38"/>
    </row>
    <row r="39" spans="1:13" x14ac:dyDescent="0.2">
      <c r="A39" s="128"/>
      <c r="B39" s="128"/>
      <c r="C39" s="125">
        <v>5</v>
      </c>
      <c r="D39" s="126">
        <v>45414</v>
      </c>
      <c r="E39" s="125" t="s">
        <v>187</v>
      </c>
      <c r="F39" s="125" t="s">
        <v>113</v>
      </c>
      <c r="G39" s="127">
        <v>-4.33</v>
      </c>
      <c r="H39"/>
      <c r="I39"/>
      <c r="J39"/>
      <c r="K39"/>
      <c r="L39"/>
      <c r="M39"/>
    </row>
    <row r="40" spans="1:13" x14ac:dyDescent="0.2">
      <c r="A40" s="128"/>
      <c r="B40" s="128"/>
      <c r="C40" s="128"/>
      <c r="D40" s="126">
        <v>45416</v>
      </c>
      <c r="E40" s="125" t="s">
        <v>137</v>
      </c>
      <c r="F40" s="125" t="s">
        <v>145</v>
      </c>
      <c r="G40" s="127">
        <v>-29.35</v>
      </c>
      <c r="H40"/>
      <c r="I40"/>
      <c r="J40"/>
      <c r="K40"/>
      <c r="L40"/>
      <c r="M40"/>
    </row>
    <row r="41" spans="1:13" x14ac:dyDescent="0.2">
      <c r="A41" s="128"/>
      <c r="B41" s="128"/>
      <c r="C41" s="128"/>
      <c r="D41" s="128"/>
      <c r="E41" s="125" t="s">
        <v>193</v>
      </c>
      <c r="F41" s="125" t="s">
        <v>194</v>
      </c>
      <c r="G41" s="127">
        <v>-440</v>
      </c>
      <c r="H41"/>
      <c r="I41"/>
      <c r="J41"/>
      <c r="K41"/>
      <c r="L41"/>
      <c r="M41"/>
    </row>
    <row r="42" spans="1:13" x14ac:dyDescent="0.2">
      <c r="A42" s="128"/>
      <c r="B42" s="128"/>
      <c r="C42" s="128"/>
      <c r="D42" s="126">
        <v>45419</v>
      </c>
      <c r="E42" s="125" t="s">
        <v>137</v>
      </c>
      <c r="F42" s="125" t="s">
        <v>116</v>
      </c>
      <c r="G42" s="127">
        <v>-67.239999999999995</v>
      </c>
      <c r="H42"/>
      <c r="I42"/>
      <c r="J42"/>
      <c r="K42"/>
      <c r="L42"/>
      <c r="M42"/>
    </row>
    <row r="43" spans="1:13" x14ac:dyDescent="0.2">
      <c r="A43" s="128"/>
      <c r="B43" s="128"/>
      <c r="C43" s="128"/>
      <c r="D43" s="128"/>
      <c r="E43" s="125" t="s">
        <v>168</v>
      </c>
      <c r="F43" s="125" t="s">
        <v>116</v>
      </c>
      <c r="G43" s="127">
        <v>-28</v>
      </c>
      <c r="H43"/>
      <c r="I43"/>
      <c r="J43"/>
      <c r="K43"/>
      <c r="L43"/>
      <c r="M43"/>
    </row>
    <row r="44" spans="1:13" x14ac:dyDescent="0.2">
      <c r="A44" s="128"/>
      <c r="B44" s="128"/>
      <c r="C44" s="128"/>
      <c r="D44" s="128"/>
      <c r="E44" s="125" t="s">
        <v>170</v>
      </c>
      <c r="F44" s="125" t="s">
        <v>145</v>
      </c>
      <c r="G44" s="127">
        <v>-21.5</v>
      </c>
      <c r="H44"/>
      <c r="I44"/>
      <c r="J44"/>
    </row>
    <row r="45" spans="1:13" x14ac:dyDescent="0.2">
      <c r="A45" s="128"/>
      <c r="B45" s="128"/>
      <c r="C45" s="128"/>
      <c r="D45" s="126">
        <v>45425</v>
      </c>
      <c r="E45" s="125" t="s">
        <v>204</v>
      </c>
      <c r="F45" s="125" t="s">
        <v>145</v>
      </c>
      <c r="G45" s="127">
        <v>-159.6</v>
      </c>
      <c r="H45"/>
      <c r="I45"/>
      <c r="J45"/>
    </row>
    <row r="46" spans="1:13" x14ac:dyDescent="0.2">
      <c r="A46" s="128"/>
      <c r="B46" s="128"/>
      <c r="C46" s="128"/>
      <c r="D46" s="126">
        <v>45426</v>
      </c>
      <c r="E46" s="125" t="s">
        <v>239</v>
      </c>
      <c r="F46" s="125" t="s">
        <v>225</v>
      </c>
      <c r="G46" s="127">
        <v>-16.5</v>
      </c>
      <c r="H46"/>
      <c r="I46"/>
      <c r="J46"/>
    </row>
    <row r="47" spans="1:13" x14ac:dyDescent="0.2">
      <c r="A47" s="128"/>
      <c r="B47" s="128"/>
      <c r="C47" s="128"/>
      <c r="D47" s="126">
        <v>45427</v>
      </c>
      <c r="E47" s="125" t="s">
        <v>199</v>
      </c>
      <c r="F47" s="125" t="s">
        <v>115</v>
      </c>
      <c r="G47" s="127">
        <v>-666.74</v>
      </c>
      <c r="H47"/>
      <c r="I47"/>
      <c r="J47"/>
    </row>
    <row r="48" spans="1:13" x14ac:dyDescent="0.2">
      <c r="A48" s="128"/>
      <c r="B48" s="128"/>
      <c r="C48" s="128"/>
      <c r="D48" s="126">
        <v>45429</v>
      </c>
      <c r="E48" s="125" t="s">
        <v>203</v>
      </c>
      <c r="F48" s="125" t="s">
        <v>120</v>
      </c>
      <c r="G48" s="127">
        <v>-261.98</v>
      </c>
      <c r="H48"/>
      <c r="I48"/>
      <c r="J48"/>
    </row>
    <row r="49" spans="1:10" x14ac:dyDescent="0.2">
      <c r="A49" s="128"/>
      <c r="B49" s="128"/>
      <c r="C49" s="128"/>
      <c r="D49" s="126">
        <v>45433</v>
      </c>
      <c r="E49" s="125" t="s">
        <v>191</v>
      </c>
      <c r="F49" s="125" t="s">
        <v>114</v>
      </c>
      <c r="G49" s="127">
        <v>-5.99</v>
      </c>
      <c r="H49"/>
      <c r="I49"/>
      <c r="J49"/>
    </row>
    <row r="50" spans="1:10" x14ac:dyDescent="0.2">
      <c r="A50" s="128"/>
      <c r="B50" s="128"/>
      <c r="C50" s="128"/>
      <c r="D50" s="126">
        <v>45434</v>
      </c>
      <c r="E50" s="125" t="s">
        <v>187</v>
      </c>
      <c r="F50" s="125" t="s">
        <v>113</v>
      </c>
      <c r="G50" s="127">
        <v>-4.33</v>
      </c>
      <c r="H50"/>
      <c r="I50"/>
      <c r="J50"/>
    </row>
    <row r="51" spans="1:10" x14ac:dyDescent="0.2">
      <c r="A51" s="128"/>
      <c r="B51" s="128"/>
      <c r="C51" s="128"/>
      <c r="D51" s="126">
        <v>45435</v>
      </c>
      <c r="E51" s="125" t="s">
        <v>235</v>
      </c>
      <c r="F51" s="125" t="s">
        <v>145</v>
      </c>
      <c r="G51" s="127">
        <v>-13.45</v>
      </c>
      <c r="H51"/>
      <c r="I51"/>
      <c r="J51"/>
    </row>
    <row r="52" spans="1:10" x14ac:dyDescent="0.2">
      <c r="A52" s="128"/>
      <c r="B52" s="128"/>
      <c r="C52" s="128"/>
      <c r="D52" s="128"/>
      <c r="E52" s="125" t="s">
        <v>237</v>
      </c>
      <c r="F52" s="125" t="s">
        <v>145</v>
      </c>
      <c r="G52" s="127">
        <v>-15.25</v>
      </c>
      <c r="H52"/>
      <c r="I52"/>
      <c r="J52"/>
    </row>
    <row r="53" spans="1:10" x14ac:dyDescent="0.2">
      <c r="A53" s="128"/>
      <c r="B53" s="128"/>
      <c r="C53" s="128"/>
      <c r="D53" s="126">
        <v>45436</v>
      </c>
      <c r="E53" s="125" t="s">
        <v>235</v>
      </c>
      <c r="F53" s="125" t="s">
        <v>145</v>
      </c>
      <c r="G53" s="127">
        <v>-15.6</v>
      </c>
      <c r="H53"/>
      <c r="I53"/>
      <c r="J53"/>
    </row>
    <row r="54" spans="1:10" x14ac:dyDescent="0.2">
      <c r="A54" s="128"/>
      <c r="B54" s="128"/>
      <c r="C54" s="125">
        <v>6</v>
      </c>
      <c r="D54" s="126">
        <v>45444</v>
      </c>
      <c r="E54" s="125" t="s">
        <v>317</v>
      </c>
      <c r="F54" s="125" t="s">
        <v>121</v>
      </c>
      <c r="G54" s="127">
        <v>-100</v>
      </c>
      <c r="H54"/>
      <c r="I54"/>
      <c r="J54"/>
    </row>
    <row r="55" spans="1:10" x14ac:dyDescent="0.2">
      <c r="A55" s="128"/>
      <c r="B55" s="128"/>
      <c r="C55" s="128"/>
      <c r="D55" s="126">
        <v>45446</v>
      </c>
      <c r="E55" s="125" t="s">
        <v>137</v>
      </c>
      <c r="F55" s="125" t="s">
        <v>116</v>
      </c>
      <c r="G55" s="127">
        <v>-80.900000000000006</v>
      </c>
      <c r="H55"/>
      <c r="I55"/>
      <c r="J55"/>
    </row>
    <row r="56" spans="1:10" x14ac:dyDescent="0.2">
      <c r="A56" s="128"/>
      <c r="B56" s="128"/>
      <c r="C56" s="128"/>
      <c r="D56" s="126">
        <v>45453</v>
      </c>
      <c r="E56" s="125" t="s">
        <v>255</v>
      </c>
      <c r="F56" s="125" t="s">
        <v>111</v>
      </c>
      <c r="G56" s="127">
        <v>-8254</v>
      </c>
      <c r="H56"/>
      <c r="I56"/>
      <c r="J56"/>
    </row>
    <row r="57" spans="1:10" x14ac:dyDescent="0.2">
      <c r="A57" s="128"/>
      <c r="B57" s="128"/>
      <c r="C57" s="128"/>
      <c r="D57" s="126">
        <v>45458</v>
      </c>
      <c r="E57" s="125" t="s">
        <v>267</v>
      </c>
      <c r="F57" s="125" t="s">
        <v>115</v>
      </c>
      <c r="G57" s="127">
        <v>-647.86</v>
      </c>
      <c r="H57"/>
      <c r="I57"/>
      <c r="J57"/>
    </row>
    <row r="58" spans="1:10" x14ac:dyDescent="0.2">
      <c r="A58" s="128"/>
      <c r="B58" s="128"/>
      <c r="C58" s="128"/>
      <c r="D58" s="126">
        <v>45459</v>
      </c>
      <c r="E58" s="125" t="s">
        <v>187</v>
      </c>
      <c r="F58" s="125" t="s">
        <v>113</v>
      </c>
      <c r="G58" s="127">
        <v>-4.33</v>
      </c>
      <c r="H58"/>
      <c r="I58"/>
      <c r="J58"/>
    </row>
    <row r="59" spans="1:10" x14ac:dyDescent="0.2">
      <c r="A59" s="128"/>
      <c r="B59" s="128"/>
      <c r="C59" s="128"/>
      <c r="D59" s="128"/>
      <c r="E59" s="125" t="s">
        <v>191</v>
      </c>
      <c r="F59" s="125" t="s">
        <v>114</v>
      </c>
      <c r="G59" s="127">
        <v>-5.99</v>
      </c>
      <c r="H59"/>
      <c r="I59"/>
      <c r="J59"/>
    </row>
    <row r="60" spans="1:10" x14ac:dyDescent="0.2">
      <c r="A60" s="128"/>
      <c r="B60" s="128"/>
      <c r="C60" s="125">
        <v>7</v>
      </c>
      <c r="D60" s="126">
        <v>45474</v>
      </c>
      <c r="E60" s="125" t="s">
        <v>187</v>
      </c>
      <c r="F60" s="125" t="s">
        <v>113</v>
      </c>
      <c r="G60" s="127">
        <v>-4.33</v>
      </c>
      <c r="H60"/>
      <c r="I60"/>
      <c r="J60"/>
    </row>
    <row r="61" spans="1:10" x14ac:dyDescent="0.2">
      <c r="A61" s="128"/>
      <c r="B61" s="128"/>
      <c r="C61" s="128"/>
      <c r="D61" s="128"/>
      <c r="E61" s="125" t="s">
        <v>191</v>
      </c>
      <c r="F61" s="125" t="s">
        <v>114</v>
      </c>
      <c r="G61" s="127">
        <v>-5.99</v>
      </c>
      <c r="H61"/>
      <c r="I61"/>
      <c r="J61"/>
    </row>
    <row r="62" spans="1:10" x14ac:dyDescent="0.2">
      <c r="A62" s="128"/>
      <c r="B62" s="128"/>
      <c r="C62" s="128"/>
      <c r="D62" s="128"/>
      <c r="E62" s="125" t="s">
        <v>277</v>
      </c>
      <c r="F62" s="125" t="s">
        <v>225</v>
      </c>
      <c r="G62" s="127">
        <v>-1.49</v>
      </c>
      <c r="H62"/>
      <c r="I62"/>
      <c r="J62"/>
    </row>
    <row r="63" spans="1:10" x14ac:dyDescent="0.2">
      <c r="A63" s="128"/>
      <c r="B63" s="128"/>
      <c r="C63" s="128"/>
      <c r="D63" s="126">
        <v>45476</v>
      </c>
      <c r="E63" s="125" t="s">
        <v>293</v>
      </c>
      <c r="F63" s="125" t="s">
        <v>120</v>
      </c>
      <c r="G63" s="127">
        <v>-100</v>
      </c>
      <c r="H63"/>
      <c r="I63"/>
      <c r="J63"/>
    </row>
    <row r="64" spans="1:10" x14ac:dyDescent="0.2">
      <c r="A64" s="128"/>
      <c r="B64" s="128"/>
      <c r="C64" s="128"/>
      <c r="D64" s="128"/>
      <c r="E64" s="125" t="s">
        <v>294</v>
      </c>
      <c r="F64" s="125" t="s">
        <v>120</v>
      </c>
      <c r="G64" s="127">
        <v>-142</v>
      </c>
      <c r="H64"/>
      <c r="I64"/>
      <c r="J64"/>
    </row>
    <row r="65" spans="1:10" x14ac:dyDescent="0.2">
      <c r="A65" s="128"/>
      <c r="B65" s="128"/>
      <c r="C65" s="128"/>
      <c r="D65" s="126">
        <v>45480</v>
      </c>
      <c r="E65" s="125" t="s">
        <v>278</v>
      </c>
      <c r="F65" s="125" t="s">
        <v>113</v>
      </c>
      <c r="G65" s="127">
        <v>-2.5499999999999998</v>
      </c>
      <c r="H65"/>
      <c r="I65"/>
      <c r="J65"/>
    </row>
    <row r="66" spans="1:10" x14ac:dyDescent="0.2">
      <c r="A66" s="128"/>
      <c r="B66" s="128"/>
      <c r="C66" s="125">
        <v>8</v>
      </c>
      <c r="D66" s="126">
        <v>45519</v>
      </c>
      <c r="E66" s="125" t="s">
        <v>282</v>
      </c>
      <c r="F66" s="125" t="s">
        <v>115</v>
      </c>
      <c r="G66" s="127">
        <v>-641.39</v>
      </c>
      <c r="H66"/>
      <c r="I66"/>
      <c r="J66"/>
    </row>
    <row r="67" spans="1:10" x14ac:dyDescent="0.2">
      <c r="A67" s="128"/>
      <c r="B67" s="128"/>
      <c r="C67" s="128"/>
      <c r="D67" s="126">
        <v>45523</v>
      </c>
      <c r="E67" s="125" t="s">
        <v>191</v>
      </c>
      <c r="F67" s="125" t="s">
        <v>114</v>
      </c>
      <c r="G67" s="127">
        <v>-5.99</v>
      </c>
      <c r="H67"/>
      <c r="I67"/>
      <c r="J67"/>
    </row>
    <row r="68" spans="1:10" x14ac:dyDescent="0.2">
      <c r="A68" s="128"/>
      <c r="B68" s="128"/>
      <c r="C68" s="128"/>
      <c r="D68" s="126">
        <v>45527</v>
      </c>
      <c r="E68" s="125" t="s">
        <v>187</v>
      </c>
      <c r="F68" s="125" t="s">
        <v>113</v>
      </c>
      <c r="G68" s="127">
        <v>-4.33</v>
      </c>
      <c r="H68"/>
      <c r="I68"/>
      <c r="J68"/>
    </row>
    <row r="69" spans="1:10" x14ac:dyDescent="0.2">
      <c r="A69" s="128"/>
      <c r="B69" s="128"/>
      <c r="C69" s="128"/>
      <c r="D69" s="128"/>
      <c r="E69" s="125" t="s">
        <v>278</v>
      </c>
      <c r="F69" s="125" t="s">
        <v>113</v>
      </c>
      <c r="G69" s="127">
        <v>-2.5499999999999998</v>
      </c>
      <c r="H69"/>
      <c r="I69"/>
      <c r="J69"/>
    </row>
    <row r="70" spans="1:10" x14ac:dyDescent="0.2">
      <c r="A70" s="128"/>
      <c r="B70" s="128"/>
      <c r="C70" s="128"/>
      <c r="D70" s="128"/>
      <c r="E70" s="125" t="s">
        <v>287</v>
      </c>
      <c r="F70" s="125" t="s">
        <v>115</v>
      </c>
      <c r="G70" s="127">
        <v>-763.2</v>
      </c>
      <c r="H70"/>
      <c r="I70"/>
      <c r="J70"/>
    </row>
    <row r="71" spans="1:10" x14ac:dyDescent="0.2">
      <c r="A71" s="128"/>
      <c r="B71" s="128"/>
      <c r="C71" s="128"/>
      <c r="D71" s="126">
        <v>45528</v>
      </c>
      <c r="E71" s="125" t="s">
        <v>292</v>
      </c>
      <c r="F71" s="125" t="s">
        <v>119</v>
      </c>
      <c r="G71" s="127">
        <v>-100</v>
      </c>
      <c r="H71"/>
      <c r="I71"/>
      <c r="J71"/>
    </row>
    <row r="72" spans="1:10" x14ac:dyDescent="0.2">
      <c r="A72" s="128"/>
      <c r="B72" s="128"/>
      <c r="C72" s="128"/>
      <c r="D72" s="126">
        <v>45531</v>
      </c>
      <c r="E72" s="125" t="s">
        <v>296</v>
      </c>
      <c r="F72" s="125" t="s">
        <v>120</v>
      </c>
      <c r="G72" s="127">
        <v>-100</v>
      </c>
      <c r="H72"/>
      <c r="I72"/>
      <c r="J72"/>
    </row>
    <row r="73" spans="1:10" x14ac:dyDescent="0.2">
      <c r="A73" s="128"/>
      <c r="B73" s="128"/>
      <c r="C73" s="128"/>
      <c r="D73" s="126">
        <v>45535</v>
      </c>
      <c r="E73" s="125" t="s">
        <v>299</v>
      </c>
      <c r="F73" s="125" t="s">
        <v>120</v>
      </c>
      <c r="G73" s="127">
        <v>-100</v>
      </c>
      <c r="H73"/>
      <c r="I73"/>
      <c r="J73"/>
    </row>
    <row r="74" spans="1:10" x14ac:dyDescent="0.2">
      <c r="A74" s="128"/>
      <c r="B74" s="128"/>
      <c r="C74" s="125">
        <v>9</v>
      </c>
      <c r="D74" s="126">
        <v>45555</v>
      </c>
      <c r="E74" s="125" t="s">
        <v>310</v>
      </c>
      <c r="F74" s="125" t="s">
        <v>115</v>
      </c>
      <c r="G74" s="127">
        <v>-664.41</v>
      </c>
      <c r="H74"/>
      <c r="I74"/>
      <c r="J74"/>
    </row>
    <row r="75" spans="1:10" x14ac:dyDescent="0.2">
      <c r="A75" s="128"/>
      <c r="B75" s="128"/>
      <c r="C75" s="128"/>
      <c r="D75" s="128"/>
      <c r="E75" s="125" t="s">
        <v>312</v>
      </c>
      <c r="F75" s="125" t="s">
        <v>118</v>
      </c>
      <c r="G75" s="127">
        <v>-150</v>
      </c>
      <c r="H75"/>
      <c r="I75"/>
      <c r="J75"/>
    </row>
    <row r="76" spans="1:10" x14ac:dyDescent="0.2">
      <c r="A76" s="128"/>
      <c r="B76" s="128"/>
      <c r="C76" s="125">
        <v>10</v>
      </c>
      <c r="D76" s="126">
        <v>45566</v>
      </c>
      <c r="E76" s="125" t="s">
        <v>325</v>
      </c>
      <c r="F76" s="125" t="s">
        <v>225</v>
      </c>
      <c r="G76" s="127">
        <v>-365.3</v>
      </c>
      <c r="H76"/>
      <c r="I76"/>
      <c r="J76"/>
    </row>
    <row r="77" spans="1:10" x14ac:dyDescent="0.2">
      <c r="A77" s="128"/>
      <c r="B77" s="128"/>
      <c r="C77" s="128"/>
      <c r="D77" s="126">
        <v>45567</v>
      </c>
      <c r="E77" s="125" t="s">
        <v>330</v>
      </c>
      <c r="F77" s="125" t="s">
        <v>113</v>
      </c>
      <c r="G77" s="127">
        <v>-4.33</v>
      </c>
      <c r="H77"/>
      <c r="I77"/>
      <c r="J77"/>
    </row>
    <row r="78" spans="1:10" x14ac:dyDescent="0.2">
      <c r="A78" s="128"/>
      <c r="B78" s="128"/>
      <c r="C78" s="128"/>
      <c r="D78" s="128"/>
      <c r="E78" s="125" t="s">
        <v>331</v>
      </c>
      <c r="F78" s="125" t="s">
        <v>113</v>
      </c>
      <c r="G78" s="127">
        <v>-2.5499999999999998</v>
      </c>
      <c r="H78"/>
      <c r="I78"/>
      <c r="J78"/>
    </row>
    <row r="79" spans="1:10" x14ac:dyDescent="0.2">
      <c r="A79" s="128"/>
      <c r="B79" s="128"/>
      <c r="C79" s="128"/>
      <c r="D79" s="128"/>
      <c r="E79" s="125" t="s">
        <v>332</v>
      </c>
      <c r="F79" s="125" t="s">
        <v>114</v>
      </c>
      <c r="G79" s="127">
        <v>-5.99</v>
      </c>
      <c r="H79"/>
      <c r="I79"/>
      <c r="J79"/>
    </row>
    <row r="80" spans="1:10" x14ac:dyDescent="0.2">
      <c r="A80" s="128"/>
      <c r="B80" s="125" t="s">
        <v>24</v>
      </c>
      <c r="C80" s="122"/>
      <c r="D80" s="122"/>
      <c r="E80" s="122"/>
      <c r="F80" s="122"/>
      <c r="G80" s="127">
        <v>-26002.670000000009</v>
      </c>
      <c r="H80"/>
      <c r="I80"/>
      <c r="J80"/>
    </row>
    <row r="81" spans="1:10" x14ac:dyDescent="0.2">
      <c r="A81" s="128"/>
      <c r="B81" s="125" t="s">
        <v>138</v>
      </c>
      <c r="C81" s="125">
        <v>1</v>
      </c>
      <c r="D81" s="126">
        <v>45297</v>
      </c>
      <c r="E81" s="125" t="s">
        <v>268</v>
      </c>
      <c r="F81" s="125" t="s">
        <v>128</v>
      </c>
      <c r="G81" s="127">
        <v>70</v>
      </c>
      <c r="H81"/>
      <c r="I81"/>
      <c r="J81"/>
    </row>
    <row r="82" spans="1:10" x14ac:dyDescent="0.2">
      <c r="A82" s="128"/>
      <c r="B82" s="128"/>
      <c r="C82" s="128"/>
      <c r="D82" s="126">
        <v>45322</v>
      </c>
      <c r="E82" s="125" t="s">
        <v>134</v>
      </c>
      <c r="F82" s="125" t="s">
        <v>126</v>
      </c>
      <c r="G82" s="127">
        <v>31</v>
      </c>
      <c r="H82"/>
      <c r="I82"/>
      <c r="J82"/>
    </row>
    <row r="83" spans="1:10" x14ac:dyDescent="0.2">
      <c r="A83" s="128"/>
      <c r="B83" s="128"/>
      <c r="C83" s="128"/>
      <c r="D83" s="128"/>
      <c r="E83" s="125" t="s">
        <v>163</v>
      </c>
      <c r="F83" s="125" t="s">
        <v>161</v>
      </c>
      <c r="G83" s="127">
        <v>930</v>
      </c>
      <c r="H83"/>
      <c r="I83"/>
      <c r="J83"/>
    </row>
    <row r="84" spans="1:10" x14ac:dyDescent="0.2">
      <c r="A84" s="128"/>
      <c r="B84" s="128"/>
      <c r="C84" s="128"/>
      <c r="D84" s="128"/>
      <c r="E84" s="125" t="s">
        <v>164</v>
      </c>
      <c r="F84" s="125" t="s">
        <v>160</v>
      </c>
      <c r="G84" s="127">
        <v>106.8</v>
      </c>
      <c r="H84"/>
      <c r="I84"/>
      <c r="J84"/>
    </row>
    <row r="85" spans="1:10" x14ac:dyDescent="0.2">
      <c r="A85" s="128"/>
      <c r="B85" s="128"/>
      <c r="C85" s="125">
        <v>2</v>
      </c>
      <c r="D85" s="126">
        <v>45344</v>
      </c>
      <c r="E85" s="125" t="s">
        <v>163</v>
      </c>
      <c r="F85" s="125" t="s">
        <v>161</v>
      </c>
      <c r="G85" s="127">
        <v>950</v>
      </c>
      <c r="H85"/>
      <c r="I85"/>
      <c r="J85"/>
    </row>
    <row r="86" spans="1:10" x14ac:dyDescent="0.2">
      <c r="A86" s="128"/>
      <c r="B86" s="128"/>
      <c r="C86" s="128"/>
      <c r="D86" s="128"/>
      <c r="E86" s="125" t="s">
        <v>164</v>
      </c>
      <c r="F86" s="125" t="s">
        <v>160</v>
      </c>
      <c r="G86" s="127">
        <v>187.26</v>
      </c>
      <c r="H86"/>
      <c r="I86"/>
      <c r="J86"/>
    </row>
    <row r="87" spans="1:10" x14ac:dyDescent="0.2">
      <c r="A87" s="128"/>
      <c r="B87" s="128"/>
      <c r="C87" s="128"/>
      <c r="D87" s="128"/>
      <c r="E87" s="125" t="s">
        <v>196</v>
      </c>
      <c r="F87" s="125" t="s">
        <v>127</v>
      </c>
      <c r="G87" s="127">
        <v>146</v>
      </c>
      <c r="H87"/>
      <c r="I87"/>
      <c r="J87"/>
    </row>
    <row r="88" spans="1:10" x14ac:dyDescent="0.2">
      <c r="A88" s="128"/>
      <c r="B88" s="128"/>
      <c r="C88" s="128"/>
      <c r="D88" s="126">
        <v>45346</v>
      </c>
      <c r="E88" s="125" t="s">
        <v>196</v>
      </c>
      <c r="F88" s="125" t="s">
        <v>127</v>
      </c>
      <c r="G88" s="127">
        <v>20</v>
      </c>
      <c r="H88"/>
      <c r="I88"/>
      <c r="J88"/>
    </row>
    <row r="89" spans="1:10" x14ac:dyDescent="0.2">
      <c r="A89" s="128"/>
      <c r="B89" s="128"/>
      <c r="C89" s="128"/>
      <c r="D89" s="126">
        <v>45351</v>
      </c>
      <c r="E89" s="125" t="s">
        <v>163</v>
      </c>
      <c r="F89" s="125" t="s">
        <v>161</v>
      </c>
      <c r="G89" s="127">
        <v>950</v>
      </c>
      <c r="H89"/>
      <c r="I89"/>
      <c r="J89"/>
    </row>
    <row r="90" spans="1:10" x14ac:dyDescent="0.2">
      <c r="A90" s="128"/>
      <c r="B90" s="128"/>
      <c r="C90" s="128"/>
      <c r="D90" s="128"/>
      <c r="E90" s="125" t="s">
        <v>164</v>
      </c>
      <c r="F90" s="125" t="s">
        <v>160</v>
      </c>
      <c r="G90" s="127">
        <v>13</v>
      </c>
      <c r="H90"/>
      <c r="I90"/>
      <c r="J90"/>
    </row>
    <row r="91" spans="1:10" x14ac:dyDescent="0.2">
      <c r="A91" s="128"/>
      <c r="B91" s="128"/>
      <c r="C91" s="125">
        <v>3</v>
      </c>
      <c r="D91" s="126">
        <v>45357</v>
      </c>
      <c r="E91" s="125" t="s">
        <v>134</v>
      </c>
      <c r="F91" s="125" t="s">
        <v>126</v>
      </c>
      <c r="G91" s="127">
        <v>236</v>
      </c>
      <c r="H91"/>
      <c r="I91"/>
      <c r="J91"/>
    </row>
    <row r="92" spans="1:10" x14ac:dyDescent="0.2">
      <c r="A92" s="128"/>
      <c r="B92" s="128"/>
      <c r="C92" s="128"/>
      <c r="D92" s="126">
        <v>45380</v>
      </c>
      <c r="E92" s="125" t="s">
        <v>164</v>
      </c>
      <c r="F92" s="125" t="s">
        <v>160</v>
      </c>
      <c r="G92" s="127">
        <v>40</v>
      </c>
      <c r="H92"/>
      <c r="I92"/>
      <c r="J92"/>
    </row>
    <row r="93" spans="1:10" x14ac:dyDescent="0.2">
      <c r="A93" s="128"/>
      <c r="B93" s="128"/>
      <c r="C93" s="128"/>
      <c r="D93" s="126">
        <v>45382</v>
      </c>
      <c r="E93" s="125" t="s">
        <v>134</v>
      </c>
      <c r="F93" s="125" t="s">
        <v>126</v>
      </c>
      <c r="G93" s="127">
        <v>114.5</v>
      </c>
      <c r="H93"/>
      <c r="I93"/>
      <c r="J93"/>
    </row>
    <row r="94" spans="1:10" x14ac:dyDescent="0.2">
      <c r="A94" s="128"/>
      <c r="B94" s="128"/>
      <c r="C94" s="125">
        <v>4</v>
      </c>
      <c r="D94" s="126">
        <v>45385</v>
      </c>
      <c r="E94" s="125" t="s">
        <v>163</v>
      </c>
      <c r="F94" s="125" t="s">
        <v>161</v>
      </c>
      <c r="G94" s="127">
        <v>950</v>
      </c>
      <c r="H94"/>
      <c r="I94"/>
      <c r="J94"/>
    </row>
    <row r="95" spans="1:10" x14ac:dyDescent="0.2">
      <c r="A95" s="128"/>
      <c r="B95" s="128"/>
      <c r="C95" s="128"/>
      <c r="D95" s="128"/>
      <c r="E95" s="125" t="s">
        <v>164</v>
      </c>
      <c r="F95" s="125" t="s">
        <v>160</v>
      </c>
      <c r="G95" s="127">
        <v>190</v>
      </c>
      <c r="H95"/>
      <c r="I95"/>
      <c r="J95"/>
    </row>
    <row r="96" spans="1:10" x14ac:dyDescent="0.2">
      <c r="A96" s="128"/>
      <c r="B96" s="128"/>
      <c r="C96" s="128"/>
      <c r="D96" s="126">
        <v>45411</v>
      </c>
      <c r="E96" s="125" t="s">
        <v>164</v>
      </c>
      <c r="F96" s="125" t="s">
        <v>160</v>
      </c>
      <c r="G96" s="127">
        <v>190</v>
      </c>
      <c r="H96"/>
      <c r="I96"/>
      <c r="J96"/>
    </row>
    <row r="97" spans="1:10" x14ac:dyDescent="0.2">
      <c r="A97" s="128"/>
      <c r="B97" s="128"/>
      <c r="C97" s="125">
        <v>5</v>
      </c>
      <c r="D97" s="126">
        <v>45417</v>
      </c>
      <c r="E97" s="125" t="s">
        <v>172</v>
      </c>
      <c r="F97" s="125" t="s">
        <v>131</v>
      </c>
      <c r="G97" s="127">
        <v>11</v>
      </c>
      <c r="H97"/>
      <c r="I97"/>
      <c r="J97"/>
    </row>
    <row r="98" spans="1:10" x14ac:dyDescent="0.2">
      <c r="A98" s="128"/>
      <c r="B98" s="128"/>
      <c r="C98" s="128"/>
      <c r="D98" s="128"/>
      <c r="E98" s="125" t="s">
        <v>173</v>
      </c>
      <c r="F98" s="125" t="s">
        <v>131</v>
      </c>
      <c r="G98" s="127">
        <v>42.5</v>
      </c>
      <c r="H98"/>
      <c r="I98"/>
      <c r="J98"/>
    </row>
    <row r="99" spans="1:10" x14ac:dyDescent="0.2">
      <c r="A99" s="128"/>
      <c r="B99" s="128"/>
      <c r="C99" s="128"/>
      <c r="D99" s="128"/>
      <c r="E99" s="125" t="s">
        <v>177</v>
      </c>
      <c r="F99" s="125" t="s">
        <v>131</v>
      </c>
      <c r="G99" s="127">
        <v>12</v>
      </c>
      <c r="H99"/>
      <c r="I99"/>
      <c r="J99"/>
    </row>
    <row r="100" spans="1:10" x14ac:dyDescent="0.2">
      <c r="A100" s="128"/>
      <c r="B100" s="128"/>
      <c r="C100" s="128"/>
      <c r="D100" s="128"/>
      <c r="E100" s="125" t="s">
        <v>174</v>
      </c>
      <c r="F100" s="125" t="s">
        <v>131</v>
      </c>
      <c r="G100" s="127">
        <v>31</v>
      </c>
      <c r="H100"/>
      <c r="I100"/>
      <c r="J100"/>
    </row>
    <row r="101" spans="1:10" x14ac:dyDescent="0.2">
      <c r="A101" s="128"/>
      <c r="B101" s="128"/>
      <c r="C101" s="128"/>
      <c r="D101" s="128"/>
      <c r="E101" s="125" t="s">
        <v>175</v>
      </c>
      <c r="F101" s="125" t="s">
        <v>131</v>
      </c>
      <c r="G101" s="127">
        <v>7</v>
      </c>
      <c r="H101"/>
      <c r="I101"/>
      <c r="J101"/>
    </row>
    <row r="102" spans="1:10" x14ac:dyDescent="0.2">
      <c r="A102" s="128"/>
      <c r="B102" s="128"/>
      <c r="C102" s="128"/>
      <c r="D102" s="128"/>
      <c r="E102" s="125" t="s">
        <v>176</v>
      </c>
      <c r="F102" s="125" t="s">
        <v>131</v>
      </c>
      <c r="G102" s="127">
        <v>16</v>
      </c>
      <c r="H102"/>
      <c r="I102"/>
      <c r="J102"/>
    </row>
    <row r="103" spans="1:10" x14ac:dyDescent="0.2">
      <c r="A103" s="128"/>
      <c r="B103" s="128"/>
      <c r="C103" s="128"/>
      <c r="D103" s="128"/>
      <c r="E103" s="125" t="s">
        <v>178</v>
      </c>
      <c r="F103" s="125" t="s">
        <v>131</v>
      </c>
      <c r="G103" s="127">
        <v>70.5</v>
      </c>
      <c r="H103"/>
      <c r="I103"/>
      <c r="J103"/>
    </row>
    <row r="104" spans="1:10" x14ac:dyDescent="0.2">
      <c r="A104" s="128"/>
      <c r="B104" s="128"/>
      <c r="C104" s="128"/>
      <c r="D104" s="128"/>
      <c r="E104" s="125" t="s">
        <v>324</v>
      </c>
      <c r="F104" s="125" t="s">
        <v>131</v>
      </c>
      <c r="G104" s="127">
        <v>20</v>
      </c>
      <c r="H104"/>
      <c r="I104"/>
      <c r="J104"/>
    </row>
    <row r="105" spans="1:10" x14ac:dyDescent="0.2">
      <c r="A105" s="128"/>
      <c r="B105" s="128"/>
      <c r="C105" s="128"/>
      <c r="D105" s="126">
        <v>45418</v>
      </c>
      <c r="E105" s="125" t="s">
        <v>134</v>
      </c>
      <c r="F105" s="125" t="s">
        <v>126</v>
      </c>
      <c r="G105" s="127">
        <v>251.5</v>
      </c>
      <c r="H105"/>
      <c r="I105"/>
      <c r="J105"/>
    </row>
    <row r="106" spans="1:10" x14ac:dyDescent="0.2">
      <c r="A106" s="128"/>
      <c r="B106" s="128"/>
      <c r="C106" s="128"/>
      <c r="D106" s="128"/>
      <c r="E106" s="125" t="s">
        <v>261</v>
      </c>
      <c r="F106" s="125" t="s">
        <v>233</v>
      </c>
      <c r="G106" s="127">
        <v>100</v>
      </c>
      <c r="H106"/>
      <c r="I106"/>
      <c r="J106"/>
    </row>
    <row r="107" spans="1:10" x14ac:dyDescent="0.2">
      <c r="A107" s="128"/>
      <c r="B107" s="128"/>
      <c r="C107" s="128"/>
      <c r="D107" s="126">
        <v>45419</v>
      </c>
      <c r="E107" s="125" t="s">
        <v>163</v>
      </c>
      <c r="F107" s="125" t="s">
        <v>161</v>
      </c>
      <c r="G107" s="127">
        <v>1060</v>
      </c>
      <c r="H107"/>
      <c r="I107"/>
      <c r="J107"/>
    </row>
    <row r="108" spans="1:10" x14ac:dyDescent="0.2">
      <c r="A108" s="128"/>
      <c r="B108" s="128"/>
      <c r="C108" s="128"/>
      <c r="D108" s="128"/>
      <c r="E108" s="125" t="s">
        <v>164</v>
      </c>
      <c r="F108" s="125" t="s">
        <v>160</v>
      </c>
      <c r="G108" s="127">
        <v>273.7</v>
      </c>
      <c r="H108"/>
      <c r="I108"/>
      <c r="J108"/>
    </row>
    <row r="109" spans="1:10" x14ac:dyDescent="0.2">
      <c r="A109" s="128"/>
      <c r="B109" s="128"/>
      <c r="C109" s="128"/>
      <c r="D109" s="126">
        <v>45425</v>
      </c>
      <c r="E109" s="125" t="s">
        <v>163</v>
      </c>
      <c r="F109" s="125" t="s">
        <v>161</v>
      </c>
      <c r="G109" s="127">
        <v>430</v>
      </c>
      <c r="H109"/>
      <c r="I109"/>
      <c r="J109"/>
    </row>
    <row r="110" spans="1:10" x14ac:dyDescent="0.2">
      <c r="A110" s="128"/>
      <c r="B110" s="128"/>
      <c r="C110" s="128"/>
      <c r="D110" s="128"/>
      <c r="E110" s="125" t="s">
        <v>164</v>
      </c>
      <c r="F110" s="125" t="s">
        <v>160</v>
      </c>
      <c r="G110" s="127">
        <v>86.5</v>
      </c>
      <c r="H110"/>
      <c r="I110"/>
      <c r="J110"/>
    </row>
    <row r="111" spans="1:10" x14ac:dyDescent="0.2">
      <c r="A111" s="128"/>
      <c r="B111" s="128"/>
      <c r="C111" s="128"/>
      <c r="D111" s="126">
        <v>45427</v>
      </c>
      <c r="E111" s="125" t="s">
        <v>257</v>
      </c>
      <c r="F111" s="125" t="s">
        <v>126</v>
      </c>
      <c r="G111" s="127">
        <v>16.5</v>
      </c>
      <c r="H111"/>
      <c r="I111"/>
      <c r="J111"/>
    </row>
    <row r="112" spans="1:10" x14ac:dyDescent="0.2">
      <c r="A112" s="128"/>
      <c r="B112" s="128"/>
      <c r="C112" s="128"/>
      <c r="D112" s="126">
        <v>45443</v>
      </c>
      <c r="E112" s="125" t="s">
        <v>240</v>
      </c>
      <c r="F112" s="125" t="s">
        <v>225</v>
      </c>
      <c r="G112" s="127">
        <v>16.5</v>
      </c>
      <c r="H112"/>
      <c r="I112"/>
      <c r="J112"/>
    </row>
    <row r="113" spans="1:10" x14ac:dyDescent="0.2">
      <c r="A113" s="128"/>
      <c r="B113" s="128"/>
      <c r="C113" s="128"/>
      <c r="D113" s="128"/>
      <c r="E113" s="125" t="s">
        <v>242</v>
      </c>
      <c r="F113" s="125" t="s">
        <v>126</v>
      </c>
      <c r="G113" s="127">
        <v>24</v>
      </c>
      <c r="H113"/>
      <c r="I113"/>
      <c r="J113"/>
    </row>
    <row r="114" spans="1:10" x14ac:dyDescent="0.2">
      <c r="A114" s="128"/>
      <c r="B114" s="128"/>
      <c r="C114" s="128"/>
      <c r="D114" s="128"/>
      <c r="E114" s="125" t="s">
        <v>243</v>
      </c>
      <c r="F114" s="125" t="s">
        <v>126</v>
      </c>
      <c r="G114" s="127">
        <v>15</v>
      </c>
      <c r="H114"/>
      <c r="I114"/>
      <c r="J114"/>
    </row>
    <row r="115" spans="1:10" x14ac:dyDescent="0.2">
      <c r="A115" s="128"/>
      <c r="B115" s="128"/>
      <c r="C115" s="128"/>
      <c r="D115" s="128"/>
      <c r="E115" s="125" t="s">
        <v>244</v>
      </c>
      <c r="F115" s="125" t="s">
        <v>126</v>
      </c>
      <c r="G115" s="127">
        <v>10</v>
      </c>
      <c r="H115"/>
      <c r="I115"/>
      <c r="J115"/>
    </row>
    <row r="116" spans="1:10" x14ac:dyDescent="0.2">
      <c r="A116" s="128"/>
      <c r="B116" s="128"/>
      <c r="C116" s="125">
        <v>6</v>
      </c>
      <c r="D116" s="126">
        <v>45448</v>
      </c>
      <c r="E116" s="125" t="s">
        <v>259</v>
      </c>
      <c r="F116" s="125" t="s">
        <v>233</v>
      </c>
      <c r="G116" s="127">
        <v>50</v>
      </c>
      <c r="H116"/>
      <c r="I116"/>
      <c r="J116"/>
    </row>
    <row r="117" spans="1:10" x14ac:dyDescent="0.2">
      <c r="A117" s="128"/>
      <c r="B117" s="128"/>
      <c r="C117" s="128"/>
      <c r="D117" s="128"/>
      <c r="E117" s="125" t="s">
        <v>260</v>
      </c>
      <c r="F117" s="125" t="s">
        <v>233</v>
      </c>
      <c r="G117" s="127">
        <v>50</v>
      </c>
      <c r="H117"/>
      <c r="I117"/>
      <c r="J117"/>
    </row>
    <row r="118" spans="1:10" x14ac:dyDescent="0.2">
      <c r="A118" s="128"/>
      <c r="B118" s="128"/>
      <c r="C118" s="128"/>
      <c r="D118" s="126">
        <v>45449</v>
      </c>
      <c r="E118" s="125" t="s">
        <v>163</v>
      </c>
      <c r="F118" s="125" t="s">
        <v>161</v>
      </c>
      <c r="G118" s="127">
        <v>640</v>
      </c>
      <c r="H118"/>
      <c r="I118"/>
      <c r="J118"/>
    </row>
    <row r="119" spans="1:10" x14ac:dyDescent="0.2">
      <c r="A119" s="128"/>
      <c r="B119" s="128"/>
      <c r="C119" s="128"/>
      <c r="D119" s="128"/>
      <c r="E119" s="125" t="s">
        <v>164</v>
      </c>
      <c r="F119" s="125" t="s">
        <v>160</v>
      </c>
      <c r="G119" s="127">
        <v>142.19999999999999</v>
      </c>
      <c r="H119"/>
      <c r="I119"/>
      <c r="J119"/>
    </row>
    <row r="120" spans="1:10" x14ac:dyDescent="0.2">
      <c r="A120" s="128"/>
      <c r="B120" s="128"/>
      <c r="C120" s="128"/>
      <c r="D120" s="128"/>
      <c r="E120" s="125" t="s">
        <v>247</v>
      </c>
      <c r="F120" s="125" t="s">
        <v>238</v>
      </c>
      <c r="G120" s="127">
        <v>4000</v>
      </c>
      <c r="H120"/>
      <c r="I120"/>
      <c r="J120"/>
    </row>
    <row r="121" spans="1:10" x14ac:dyDescent="0.2">
      <c r="A121" s="128"/>
      <c r="B121" s="128"/>
      <c r="C121" s="128"/>
      <c r="D121" s="126">
        <v>45450</v>
      </c>
      <c r="E121" s="125" t="s">
        <v>249</v>
      </c>
      <c r="F121" s="125" t="s">
        <v>126</v>
      </c>
      <c r="G121" s="127">
        <v>7</v>
      </c>
      <c r="H121"/>
      <c r="I121"/>
      <c r="J121"/>
    </row>
    <row r="122" spans="1:10" x14ac:dyDescent="0.2">
      <c r="A122" s="128"/>
      <c r="B122" s="128"/>
      <c r="C122" s="128"/>
      <c r="D122" s="128"/>
      <c r="E122" s="125" t="s">
        <v>250</v>
      </c>
      <c r="F122" s="125" t="s">
        <v>126</v>
      </c>
      <c r="G122" s="127">
        <v>11</v>
      </c>
      <c r="H122"/>
      <c r="I122"/>
      <c r="J122"/>
    </row>
    <row r="123" spans="1:10" x14ac:dyDescent="0.2">
      <c r="A123" s="128"/>
      <c r="B123" s="128"/>
      <c r="C123" s="128"/>
      <c r="D123" s="126">
        <v>45453</v>
      </c>
      <c r="E123" s="125" t="s">
        <v>314</v>
      </c>
      <c r="F123" s="125" t="s">
        <v>233</v>
      </c>
      <c r="G123" s="127">
        <v>200</v>
      </c>
      <c r="H123"/>
      <c r="I123"/>
      <c r="J123"/>
    </row>
    <row r="124" spans="1:10" x14ac:dyDescent="0.2">
      <c r="A124" s="128"/>
      <c r="B124" s="128"/>
      <c r="C124" s="128"/>
      <c r="D124" s="126">
        <v>45455</v>
      </c>
      <c r="E124" s="125" t="s">
        <v>257</v>
      </c>
      <c r="F124" s="125" t="s">
        <v>126</v>
      </c>
      <c r="G124" s="127">
        <v>15</v>
      </c>
      <c r="H124"/>
      <c r="I124"/>
      <c r="J124"/>
    </row>
    <row r="125" spans="1:10" x14ac:dyDescent="0.2">
      <c r="A125" s="128"/>
      <c r="B125" s="128"/>
      <c r="C125" s="128"/>
      <c r="D125" s="128"/>
      <c r="E125" s="125" t="s">
        <v>258</v>
      </c>
      <c r="F125" s="125" t="s">
        <v>126</v>
      </c>
      <c r="G125" s="127">
        <v>13</v>
      </c>
      <c r="H125"/>
      <c r="I125"/>
      <c r="J125"/>
    </row>
    <row r="126" spans="1:10" x14ac:dyDescent="0.2">
      <c r="A126" s="128"/>
      <c r="B126" s="128"/>
      <c r="C126" s="128"/>
      <c r="D126" s="126">
        <v>45464</v>
      </c>
      <c r="E126" s="125" t="s">
        <v>269</v>
      </c>
      <c r="F126" s="125" t="s">
        <v>128</v>
      </c>
      <c r="G126" s="127">
        <v>100</v>
      </c>
      <c r="H126"/>
      <c r="I126"/>
      <c r="J126"/>
    </row>
    <row r="127" spans="1:10" x14ac:dyDescent="0.2">
      <c r="A127" s="128"/>
      <c r="B127" s="128"/>
      <c r="C127" s="128"/>
      <c r="D127" s="128"/>
      <c r="E127" s="125" t="s">
        <v>271</v>
      </c>
      <c r="F127" s="125" t="s">
        <v>126</v>
      </c>
      <c r="G127" s="127">
        <v>14</v>
      </c>
      <c r="H127"/>
      <c r="I127"/>
      <c r="J127"/>
    </row>
    <row r="128" spans="1:10" x14ac:dyDescent="0.2">
      <c r="A128" s="128"/>
      <c r="B128" s="128"/>
      <c r="C128" s="128"/>
      <c r="D128" s="128"/>
      <c r="E128" s="125" t="s">
        <v>270</v>
      </c>
      <c r="F128" s="125" t="s">
        <v>126</v>
      </c>
      <c r="G128" s="127">
        <v>9</v>
      </c>
      <c r="H128"/>
      <c r="I128"/>
      <c r="J128"/>
    </row>
    <row r="129" spans="1:10" x14ac:dyDescent="0.2">
      <c r="A129" s="128"/>
      <c r="B129" s="128"/>
      <c r="C129" s="128"/>
      <c r="D129" s="126">
        <v>45468</v>
      </c>
      <c r="E129" s="125" t="s">
        <v>273</v>
      </c>
      <c r="F129" s="125" t="s">
        <v>145</v>
      </c>
      <c r="G129" s="127">
        <v>159.6</v>
      </c>
      <c r="H129"/>
      <c r="I129"/>
      <c r="J129"/>
    </row>
    <row r="130" spans="1:10" x14ac:dyDescent="0.2">
      <c r="A130" s="128"/>
      <c r="B130" s="128"/>
      <c r="C130" s="128"/>
      <c r="D130" s="126">
        <v>45471</v>
      </c>
      <c r="E130" s="125" t="s">
        <v>258</v>
      </c>
      <c r="F130" s="125" t="s">
        <v>126</v>
      </c>
      <c r="G130" s="127">
        <v>11</v>
      </c>
      <c r="H130"/>
      <c r="I130"/>
      <c r="J130"/>
    </row>
    <row r="131" spans="1:10" x14ac:dyDescent="0.2">
      <c r="A131" s="128"/>
      <c r="B131" s="128"/>
      <c r="C131" s="125">
        <v>7</v>
      </c>
      <c r="D131" s="126">
        <v>45474</v>
      </c>
      <c r="E131" s="125" t="s">
        <v>163</v>
      </c>
      <c r="F131" s="125" t="s">
        <v>161</v>
      </c>
      <c r="G131" s="127">
        <v>850</v>
      </c>
      <c r="H131"/>
      <c r="I131"/>
      <c r="J131"/>
    </row>
    <row r="132" spans="1:10" x14ac:dyDescent="0.2">
      <c r="A132" s="128"/>
      <c r="B132" s="128"/>
      <c r="C132" s="128"/>
      <c r="D132" s="128"/>
      <c r="E132" s="125" t="s">
        <v>164</v>
      </c>
      <c r="F132" s="125" t="s">
        <v>160</v>
      </c>
      <c r="G132" s="127">
        <v>55.42</v>
      </c>
      <c r="H132"/>
      <c r="I132"/>
      <c r="J132"/>
    </row>
    <row r="133" spans="1:10" x14ac:dyDescent="0.2">
      <c r="A133" s="128"/>
      <c r="B133" s="128"/>
      <c r="C133" s="128"/>
      <c r="D133" s="126">
        <v>45481</v>
      </c>
      <c r="E133" s="125" t="s">
        <v>279</v>
      </c>
      <c r="F133" s="125" t="s">
        <v>233</v>
      </c>
      <c r="G133" s="127">
        <v>150</v>
      </c>
      <c r="H133"/>
      <c r="I133"/>
      <c r="J133"/>
    </row>
    <row r="134" spans="1:10" x14ac:dyDescent="0.2">
      <c r="A134" s="128"/>
      <c r="B134" s="128"/>
      <c r="C134" s="125">
        <v>8</v>
      </c>
      <c r="D134" s="126">
        <v>45506</v>
      </c>
      <c r="E134" s="125" t="s">
        <v>280</v>
      </c>
      <c r="F134" s="125" t="s">
        <v>233</v>
      </c>
      <c r="G134" s="127">
        <v>400</v>
      </c>
      <c r="H134"/>
      <c r="I134"/>
      <c r="J134"/>
    </row>
    <row r="135" spans="1:10" x14ac:dyDescent="0.2">
      <c r="A135" s="128"/>
      <c r="B135" s="128"/>
      <c r="C135" s="128"/>
      <c r="D135" s="126">
        <v>45520</v>
      </c>
      <c r="E135" s="125" t="s">
        <v>298</v>
      </c>
      <c r="F135" s="125" t="s">
        <v>126</v>
      </c>
      <c r="G135" s="127">
        <v>11</v>
      </c>
      <c r="H135"/>
      <c r="I135"/>
      <c r="J135"/>
    </row>
    <row r="136" spans="1:10" x14ac:dyDescent="0.2">
      <c r="A136" s="128"/>
      <c r="B136" s="128"/>
      <c r="C136" s="128"/>
      <c r="D136" s="126">
        <v>45535</v>
      </c>
      <c r="E136" s="125" t="s">
        <v>163</v>
      </c>
      <c r="F136" s="125" t="s">
        <v>161</v>
      </c>
      <c r="G136" s="127">
        <v>800</v>
      </c>
      <c r="H136"/>
      <c r="I136"/>
      <c r="J136"/>
    </row>
    <row r="137" spans="1:10" x14ac:dyDescent="0.2">
      <c r="A137" s="128"/>
      <c r="B137" s="128"/>
      <c r="C137" s="128"/>
      <c r="D137" s="128"/>
      <c r="E137" s="125" t="s">
        <v>164</v>
      </c>
      <c r="F137" s="125" t="s">
        <v>160</v>
      </c>
      <c r="G137" s="127">
        <v>93.5</v>
      </c>
      <c r="H137"/>
      <c r="I137"/>
      <c r="J137"/>
    </row>
    <row r="138" spans="1:10" x14ac:dyDescent="0.2">
      <c r="A138" s="128"/>
      <c r="B138" s="128"/>
      <c r="C138" s="125">
        <v>9</v>
      </c>
      <c r="D138" s="126">
        <v>45538</v>
      </c>
      <c r="E138" s="125" t="s">
        <v>315</v>
      </c>
      <c r="F138" s="125" t="s">
        <v>233</v>
      </c>
      <c r="G138" s="127">
        <v>100</v>
      </c>
      <c r="H138"/>
      <c r="I138"/>
      <c r="J138"/>
    </row>
    <row r="139" spans="1:10" x14ac:dyDescent="0.2">
      <c r="A139" s="128"/>
      <c r="B139" s="128"/>
      <c r="C139" s="128"/>
      <c r="D139" s="126">
        <v>45541</v>
      </c>
      <c r="E139" s="125" t="s">
        <v>298</v>
      </c>
      <c r="F139" s="125" t="s">
        <v>126</v>
      </c>
      <c r="G139" s="127">
        <v>12</v>
      </c>
      <c r="H139"/>
      <c r="I139"/>
      <c r="J139"/>
    </row>
    <row r="140" spans="1:10" x14ac:dyDescent="0.2">
      <c r="A140" s="128"/>
      <c r="B140" s="128"/>
      <c r="C140" s="128"/>
      <c r="D140" s="128"/>
      <c r="E140" s="125" t="s">
        <v>302</v>
      </c>
      <c r="F140" s="125" t="s">
        <v>126</v>
      </c>
      <c r="G140" s="127">
        <v>80</v>
      </c>
      <c r="H140"/>
      <c r="I140"/>
      <c r="J140"/>
    </row>
    <row r="141" spans="1:10" x14ac:dyDescent="0.2">
      <c r="A141" s="128"/>
      <c r="B141" s="128"/>
      <c r="C141" s="128"/>
      <c r="D141" s="128"/>
      <c r="E141" s="125" t="s">
        <v>303</v>
      </c>
      <c r="F141" s="125" t="s">
        <v>126</v>
      </c>
      <c r="G141" s="127">
        <v>10</v>
      </c>
      <c r="H141"/>
      <c r="I141"/>
      <c r="J141"/>
    </row>
    <row r="142" spans="1:10" x14ac:dyDescent="0.2">
      <c r="A142" s="128"/>
      <c r="B142" s="128"/>
      <c r="C142" s="128"/>
      <c r="D142" s="128"/>
      <c r="E142" s="125" t="s">
        <v>304</v>
      </c>
      <c r="F142" s="125" t="s">
        <v>126</v>
      </c>
      <c r="G142" s="127">
        <v>14</v>
      </c>
      <c r="H142"/>
      <c r="I142"/>
      <c r="J142"/>
    </row>
    <row r="143" spans="1:10" x14ac:dyDescent="0.2">
      <c r="A143" s="128"/>
      <c r="B143" s="128"/>
      <c r="C143" s="128"/>
      <c r="D143" s="128"/>
      <c r="E143" s="125" t="s">
        <v>305</v>
      </c>
      <c r="F143" s="125" t="s">
        <v>126</v>
      </c>
      <c r="G143" s="127">
        <v>61.5</v>
      </c>
      <c r="H143"/>
      <c r="I143"/>
      <c r="J143"/>
    </row>
    <row r="144" spans="1:10" x14ac:dyDescent="0.2">
      <c r="A144" s="128"/>
      <c r="B144" s="128"/>
      <c r="C144" s="128"/>
      <c r="D144" s="126">
        <v>45546</v>
      </c>
      <c r="E144" s="125" t="s">
        <v>343</v>
      </c>
      <c r="F144" s="125" t="s">
        <v>233</v>
      </c>
      <c r="G144" s="127">
        <v>100</v>
      </c>
      <c r="H144"/>
      <c r="I144"/>
      <c r="J144"/>
    </row>
    <row r="145" spans="1:10" x14ac:dyDescent="0.2">
      <c r="A145" s="128"/>
      <c r="B145" s="128"/>
      <c r="C145" s="128"/>
      <c r="D145" s="126">
        <v>45548</v>
      </c>
      <c r="E145" s="125" t="s">
        <v>307</v>
      </c>
      <c r="F145" s="125" t="s">
        <v>126</v>
      </c>
      <c r="G145" s="127">
        <v>12</v>
      </c>
      <c r="H145"/>
      <c r="I145"/>
      <c r="J145"/>
    </row>
    <row r="146" spans="1:10" x14ac:dyDescent="0.2">
      <c r="A146" s="128"/>
      <c r="B146" s="128"/>
      <c r="C146" s="128"/>
      <c r="D146" s="128"/>
      <c r="E146" s="125" t="s">
        <v>308</v>
      </c>
      <c r="F146" s="125" t="s">
        <v>126</v>
      </c>
      <c r="G146" s="127">
        <v>35</v>
      </c>
      <c r="H146"/>
      <c r="I146"/>
      <c r="J146"/>
    </row>
    <row r="147" spans="1:10" x14ac:dyDescent="0.2">
      <c r="A147" s="128"/>
      <c r="B147" s="128"/>
      <c r="C147" s="128"/>
      <c r="D147" s="128"/>
      <c r="E147" s="125" t="s">
        <v>316</v>
      </c>
      <c r="F147" s="125" t="s">
        <v>126</v>
      </c>
      <c r="G147" s="127">
        <v>7.5</v>
      </c>
      <c r="H147"/>
      <c r="I147"/>
      <c r="J147"/>
    </row>
    <row r="148" spans="1:10" x14ac:dyDescent="0.2">
      <c r="A148" s="128"/>
      <c r="B148" s="128"/>
      <c r="C148" s="128"/>
      <c r="D148" s="126">
        <v>45556</v>
      </c>
      <c r="E148" s="125" t="s">
        <v>298</v>
      </c>
      <c r="F148" s="125" t="s">
        <v>126</v>
      </c>
      <c r="G148" s="127">
        <v>5</v>
      </c>
      <c r="H148"/>
      <c r="I148"/>
      <c r="J148"/>
    </row>
    <row r="149" spans="1:10" x14ac:dyDescent="0.2">
      <c r="A149" s="128"/>
      <c r="B149" s="128"/>
      <c r="C149" s="128"/>
      <c r="D149" s="126">
        <v>45562</v>
      </c>
      <c r="E149" s="125" t="s">
        <v>313</v>
      </c>
      <c r="F149" s="125" t="s">
        <v>126</v>
      </c>
      <c r="G149" s="127">
        <v>15.5</v>
      </c>
      <c r="H149"/>
      <c r="I149"/>
      <c r="J149"/>
    </row>
    <row r="150" spans="1:10" x14ac:dyDescent="0.2">
      <c r="A150" s="128"/>
      <c r="B150" s="128"/>
      <c r="C150" s="125">
        <v>10</v>
      </c>
      <c r="D150" s="126">
        <v>45566</v>
      </c>
      <c r="E150" s="125" t="s">
        <v>163</v>
      </c>
      <c r="F150" s="125" t="s">
        <v>161</v>
      </c>
      <c r="G150" s="127">
        <v>885</v>
      </c>
      <c r="H150"/>
      <c r="I150"/>
      <c r="J150"/>
    </row>
    <row r="151" spans="1:10" x14ac:dyDescent="0.2">
      <c r="A151" s="128"/>
      <c r="B151" s="128"/>
      <c r="C151" s="128"/>
      <c r="D151" s="128"/>
      <c r="E151" s="125" t="s">
        <v>164</v>
      </c>
      <c r="F151" s="125" t="s">
        <v>160</v>
      </c>
      <c r="G151" s="127">
        <v>110.5</v>
      </c>
      <c r="H151"/>
      <c r="I151"/>
      <c r="J151"/>
    </row>
    <row r="152" spans="1:10" x14ac:dyDescent="0.2">
      <c r="A152" s="128"/>
      <c r="B152" s="125" t="s">
        <v>23</v>
      </c>
      <c r="C152" s="122"/>
      <c r="D152" s="122"/>
      <c r="E152" s="122"/>
      <c r="F152" s="122"/>
      <c r="G152" s="127">
        <v>16847.980000000003</v>
      </c>
      <c r="H152"/>
      <c r="I152"/>
      <c r="J152"/>
    </row>
    <row r="153" spans="1:10" x14ac:dyDescent="0.2">
      <c r="A153" s="125" t="s">
        <v>189</v>
      </c>
      <c r="B153" s="122"/>
      <c r="C153" s="122"/>
      <c r="D153" s="122"/>
      <c r="E153" s="122"/>
      <c r="F153" s="122"/>
      <c r="G153" s="127">
        <v>-9154.6900000000096</v>
      </c>
      <c r="H153"/>
      <c r="I153"/>
      <c r="J153"/>
    </row>
    <row r="154" spans="1:10" x14ac:dyDescent="0.2">
      <c r="A154" s="125" t="s">
        <v>288</v>
      </c>
      <c r="B154" s="125" t="s">
        <v>132</v>
      </c>
      <c r="C154" s="125">
        <v>9</v>
      </c>
      <c r="D154" s="126">
        <v>45560</v>
      </c>
      <c r="E154" s="125" t="s">
        <v>329</v>
      </c>
      <c r="F154" s="125" t="s">
        <v>118</v>
      </c>
      <c r="G154" s="127">
        <v>-93</v>
      </c>
      <c r="H154"/>
      <c r="I154"/>
      <c r="J154"/>
    </row>
    <row r="155" spans="1:10" x14ac:dyDescent="0.2">
      <c r="A155" s="128"/>
      <c r="B155" s="128"/>
      <c r="C155" s="125">
        <v>10</v>
      </c>
      <c r="D155" s="126">
        <v>45567</v>
      </c>
      <c r="E155" s="125" t="s">
        <v>333</v>
      </c>
      <c r="F155" s="125" t="s">
        <v>113</v>
      </c>
      <c r="G155" s="127">
        <v>-4.33</v>
      </c>
      <c r="H155"/>
      <c r="I155"/>
      <c r="J155"/>
    </row>
    <row r="156" spans="1:10" x14ac:dyDescent="0.2">
      <c r="A156" s="128"/>
      <c r="B156" s="128"/>
      <c r="C156" s="128"/>
      <c r="D156" s="128"/>
      <c r="E156" s="125" t="s">
        <v>334</v>
      </c>
      <c r="F156" s="125" t="s">
        <v>113</v>
      </c>
      <c r="G156" s="127">
        <v>-2.5499999999999998</v>
      </c>
      <c r="H156"/>
      <c r="I156"/>
      <c r="J156"/>
    </row>
    <row r="157" spans="1:10" x14ac:dyDescent="0.2">
      <c r="A157" s="128"/>
      <c r="B157" s="128"/>
      <c r="C157" s="128"/>
      <c r="D157" s="128"/>
      <c r="E157" s="125" t="s">
        <v>335</v>
      </c>
      <c r="F157" s="125" t="s">
        <v>114</v>
      </c>
      <c r="G157" s="127">
        <v>-5.99</v>
      </c>
      <c r="H157"/>
      <c r="I157"/>
      <c r="J157"/>
    </row>
    <row r="158" spans="1:10" x14ac:dyDescent="0.2">
      <c r="A158" s="128"/>
      <c r="B158" s="128"/>
      <c r="C158" s="128"/>
      <c r="D158" s="126">
        <v>45587</v>
      </c>
      <c r="E158" s="125" t="s">
        <v>336</v>
      </c>
      <c r="F158" s="125" t="s">
        <v>115</v>
      </c>
      <c r="G158" s="127">
        <v>-648.49</v>
      </c>
      <c r="H158"/>
      <c r="I158"/>
      <c r="J158"/>
    </row>
    <row r="159" spans="1:10" x14ac:dyDescent="0.2">
      <c r="A159" s="128"/>
      <c r="B159" s="128"/>
      <c r="C159" s="128"/>
      <c r="D159" s="126">
        <v>45590</v>
      </c>
      <c r="E159" s="125" t="s">
        <v>344</v>
      </c>
      <c r="F159" s="125" t="s">
        <v>145</v>
      </c>
      <c r="G159" s="127">
        <v>-27.35</v>
      </c>
      <c r="H159"/>
      <c r="I159"/>
      <c r="J159"/>
    </row>
    <row r="160" spans="1:10" x14ac:dyDescent="0.2">
      <c r="A160" s="128"/>
      <c r="B160" s="125" t="s">
        <v>24</v>
      </c>
      <c r="C160" s="122"/>
      <c r="D160" s="122"/>
      <c r="E160" s="122"/>
      <c r="F160" s="122"/>
      <c r="G160" s="127">
        <v>-781.71</v>
      </c>
      <c r="H160"/>
      <c r="I160"/>
      <c r="J160"/>
    </row>
    <row r="161" spans="1:10" x14ac:dyDescent="0.2">
      <c r="A161" s="128"/>
      <c r="B161" s="125" t="s">
        <v>138</v>
      </c>
      <c r="C161" s="125">
        <v>10</v>
      </c>
      <c r="D161" s="126">
        <v>45584</v>
      </c>
      <c r="E161" s="125" t="s">
        <v>342</v>
      </c>
      <c r="F161" s="125" t="s">
        <v>128</v>
      </c>
      <c r="G161" s="127">
        <v>80</v>
      </c>
      <c r="H161"/>
      <c r="I161"/>
      <c r="J161"/>
    </row>
    <row r="162" spans="1:10" x14ac:dyDescent="0.2">
      <c r="A162" s="128"/>
      <c r="B162" s="128"/>
      <c r="C162" s="128"/>
      <c r="D162" s="126">
        <v>45587</v>
      </c>
      <c r="E162" s="125" t="s">
        <v>298</v>
      </c>
      <c r="F162" s="125" t="s">
        <v>126</v>
      </c>
      <c r="G162" s="127">
        <v>30</v>
      </c>
      <c r="H162"/>
      <c r="I162"/>
      <c r="J162"/>
    </row>
    <row r="163" spans="1:10" x14ac:dyDescent="0.2">
      <c r="A163" s="128"/>
      <c r="B163" s="128"/>
      <c r="C163" s="128"/>
      <c r="D163" s="128"/>
      <c r="E163" s="125" t="s">
        <v>316</v>
      </c>
      <c r="F163" s="125" t="s">
        <v>126</v>
      </c>
      <c r="G163" s="127">
        <v>6.5</v>
      </c>
      <c r="H163"/>
      <c r="I163"/>
      <c r="J163"/>
    </row>
    <row r="164" spans="1:10" x14ac:dyDescent="0.2">
      <c r="A164" s="128"/>
      <c r="B164" s="128"/>
      <c r="C164" s="128"/>
      <c r="D164" s="128"/>
      <c r="E164" s="125" t="s">
        <v>340</v>
      </c>
      <c r="F164" s="125" t="s">
        <v>126</v>
      </c>
      <c r="G164" s="127">
        <v>27</v>
      </c>
      <c r="H164"/>
      <c r="I164"/>
      <c r="J164"/>
    </row>
    <row r="165" spans="1:10" x14ac:dyDescent="0.2">
      <c r="A165" s="128"/>
      <c r="B165" s="128"/>
      <c r="C165" s="128"/>
      <c r="D165" s="128"/>
      <c r="E165" s="125" t="s">
        <v>341</v>
      </c>
      <c r="F165" s="125" t="s">
        <v>126</v>
      </c>
      <c r="G165" s="127">
        <v>21</v>
      </c>
      <c r="H165"/>
      <c r="I165"/>
      <c r="J165"/>
    </row>
    <row r="166" spans="1:10" x14ac:dyDescent="0.2">
      <c r="A166" s="128"/>
      <c r="B166" s="125" t="s">
        <v>23</v>
      </c>
      <c r="C166" s="122"/>
      <c r="D166" s="122"/>
      <c r="E166" s="122"/>
      <c r="F166" s="122"/>
      <c r="G166" s="127">
        <v>164.5</v>
      </c>
      <c r="H166"/>
      <c r="I166"/>
      <c r="J166"/>
    </row>
    <row r="167" spans="1:10" x14ac:dyDescent="0.2">
      <c r="A167" s="125" t="s">
        <v>289</v>
      </c>
      <c r="B167" s="122"/>
      <c r="C167" s="122"/>
      <c r="D167" s="122"/>
      <c r="E167" s="122"/>
      <c r="F167" s="122"/>
      <c r="G167" s="127">
        <v>-617.21</v>
      </c>
      <c r="H167"/>
      <c r="I167"/>
      <c r="J167"/>
    </row>
    <row r="168" spans="1:10" x14ac:dyDescent="0.2">
      <c r="A168" s="129" t="s">
        <v>109</v>
      </c>
      <c r="B168" s="130"/>
      <c r="C168" s="130"/>
      <c r="D168" s="130"/>
      <c r="E168" s="130"/>
      <c r="F168" s="130"/>
      <c r="G168" s="131">
        <v>1586.1400000000056</v>
      </c>
      <c r="H168"/>
      <c r="I168"/>
      <c r="J168"/>
    </row>
    <row r="169" spans="1:10" x14ac:dyDescent="0.2">
      <c r="H169"/>
      <c r="I169"/>
      <c r="J169"/>
    </row>
    <row r="170" spans="1:10" x14ac:dyDescent="0.2">
      <c r="H170"/>
      <c r="I170"/>
      <c r="J170"/>
    </row>
    <row r="171" spans="1:10" x14ac:dyDescent="0.2">
      <c r="H171"/>
      <c r="I171"/>
      <c r="J171"/>
    </row>
    <row r="172" spans="1:10" x14ac:dyDescent="0.2">
      <c r="H172"/>
      <c r="I172"/>
      <c r="J172"/>
    </row>
    <row r="173" spans="1:10" x14ac:dyDescent="0.2">
      <c r="H173"/>
      <c r="I173"/>
      <c r="J173"/>
    </row>
    <row r="174" spans="1:10" x14ac:dyDescent="0.2">
      <c r="H174"/>
      <c r="I174"/>
      <c r="J174"/>
    </row>
    <row r="175" spans="1:10" x14ac:dyDescent="0.2">
      <c r="H175"/>
      <c r="I175"/>
      <c r="J175"/>
    </row>
    <row r="176" spans="1:10" x14ac:dyDescent="0.2">
      <c r="H176"/>
      <c r="I176"/>
      <c r="J176"/>
    </row>
    <row r="177" spans="8:10" x14ac:dyDescent="0.2">
      <c r="H177"/>
      <c r="I177"/>
      <c r="J177"/>
    </row>
    <row r="178" spans="8:10" x14ac:dyDescent="0.2">
      <c r="H178"/>
      <c r="I178"/>
      <c r="J178"/>
    </row>
    <row r="179" spans="8:10" x14ac:dyDescent="0.2">
      <c r="H179"/>
      <c r="I179"/>
      <c r="J179"/>
    </row>
    <row r="180" spans="8:10" x14ac:dyDescent="0.2">
      <c r="H180"/>
      <c r="I180"/>
      <c r="J180"/>
    </row>
    <row r="181" spans="8:10" x14ac:dyDescent="0.2">
      <c r="H181"/>
      <c r="I181"/>
      <c r="J181"/>
    </row>
    <row r="182" spans="8:10" x14ac:dyDescent="0.2">
      <c r="H182"/>
      <c r="I182"/>
      <c r="J182"/>
    </row>
    <row r="183" spans="8:10" x14ac:dyDescent="0.2">
      <c r="H183"/>
      <c r="I183"/>
      <c r="J183"/>
    </row>
    <row r="184" spans="8:10" x14ac:dyDescent="0.2">
      <c r="H184"/>
      <c r="I184"/>
      <c r="J184"/>
    </row>
    <row r="185" spans="8:10" x14ac:dyDescent="0.2">
      <c r="H185"/>
      <c r="I185"/>
      <c r="J185"/>
    </row>
  </sheetData>
  <sheetProtection algorithmName="SHA-512" hashValue="e2NmPZFFR1GVv0bE7c4X+3lOaLQVAIx67Ju3Hk5V7y/Z3U2pQvU7cEowfswWz6UOc4j/e4awp9XjLpOcl8Ws1g==" saltValue="GfubdSwLKUp0eAbLbzaqQQ==" spinCount="100000" sheet="1" objects="1" scenarios="1"/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scale="75" fitToHeight="0" orientation="portrait" horizontalDpi="4294967293" r:id="rId2"/>
  <headerFooter scaleWithDoc="0" alignWithMargins="0">
    <oddHeader>&amp;L&amp;G</oddHeader>
    <oddFooter>&amp;C&amp;F - &amp;A - Page &amp;P/&amp;N le &amp;D à &amp;T</oddFooter>
  </headerFooter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9367B-5DCB-4099-B7B3-8754AFB43714}">
  <sheetPr codeName="wks10">
    <pageSetUpPr fitToPage="1"/>
  </sheetPr>
  <dimension ref="A1:M64"/>
  <sheetViews>
    <sheetView showGridLines="0" workbookViewId="0">
      <selection activeCell="F6" sqref="F6"/>
    </sheetView>
  </sheetViews>
  <sheetFormatPr baseColWidth="10" defaultColWidth="11.5703125" defaultRowHeight="12.75" x14ac:dyDescent="0.2"/>
  <cols>
    <col min="1" max="1" width="20.5703125" style="16" customWidth="1"/>
    <col min="2" max="2" width="10.5703125" style="16" bestFit="1" customWidth="1"/>
    <col min="3" max="3" width="10.28515625" style="16" bestFit="1" customWidth="1"/>
    <col min="4" max="5" width="10.28515625" style="20" bestFit="1" customWidth="1"/>
    <col min="6" max="6" width="11.5703125" style="20" bestFit="1" customWidth="1"/>
    <col min="7" max="7" width="8.7109375" style="20" customWidth="1"/>
    <col min="8" max="10" width="8.7109375" style="18" customWidth="1"/>
    <col min="11" max="12" width="8.7109375" style="16" customWidth="1"/>
    <col min="13" max="16384" width="11.5703125" style="16"/>
  </cols>
  <sheetData>
    <row r="1" spans="1:13" ht="26.25" x14ac:dyDescent="0.4">
      <c r="A1" s="74" t="str">
        <f>ASSOCIATION &amp; " - Bilan " &amp; ANNEECOMPTA</f>
        <v>MA COMPTA - Bilan 2024</v>
      </c>
      <c r="B1" s="75"/>
      <c r="C1" s="75"/>
      <c r="D1" s="76"/>
      <c r="E1" s="76"/>
      <c r="F1" s="76"/>
      <c r="G1" s="30"/>
      <c r="H1" s="46"/>
    </row>
    <row r="2" spans="1:13" ht="35.450000000000003" customHeight="1" x14ac:dyDescent="0.4">
      <c r="A2" s="47"/>
      <c r="D2" s="30"/>
      <c r="E2" s="30"/>
      <c r="F2" s="30"/>
      <c r="G2" s="30"/>
      <c r="H2" s="46"/>
    </row>
    <row r="3" spans="1:13" ht="35.450000000000003" customHeight="1" thickBot="1" x14ac:dyDescent="0.45">
      <c r="A3" s="47"/>
      <c r="D3" s="30"/>
      <c r="E3" s="30"/>
      <c r="F3" s="30"/>
      <c r="G3" s="30"/>
      <c r="H3" s="46"/>
    </row>
    <row r="4" spans="1:13" ht="13.5" thickBot="1" x14ac:dyDescent="0.25">
      <c r="A4" s="78" t="s">
        <v>32</v>
      </c>
      <c r="B4" s="49"/>
      <c r="C4" s="80" t="s">
        <v>33</v>
      </c>
      <c r="D4" s="48" t="s">
        <v>26</v>
      </c>
      <c r="E4" s="48" t="s">
        <v>27</v>
      </c>
      <c r="F4" s="49" t="s">
        <v>28</v>
      </c>
      <c r="G4" s="16"/>
    </row>
    <row r="5" spans="1:13" x14ac:dyDescent="0.2">
      <c r="A5" s="85" t="s">
        <v>34</v>
      </c>
      <c r="B5" s="86"/>
      <c r="C5" s="81"/>
      <c r="D5" s="60"/>
      <c r="E5" s="60"/>
      <c r="F5" s="60"/>
      <c r="G5" s="16"/>
    </row>
    <row r="6" spans="1:13" x14ac:dyDescent="0.2">
      <c r="A6" s="90" t="str">
        <f>"Trésorerie disponible au 01/01/" &amp; ANNEECOMPTA</f>
        <v>Trésorerie disponible au 01/01/2024</v>
      </c>
      <c r="B6" s="91"/>
      <c r="C6" s="82"/>
      <c r="D6" s="61"/>
      <c r="E6" s="61"/>
      <c r="F6" s="62" t="e">
        <f>'Trésorerie récap'!#REF!</f>
        <v>#REF!</v>
      </c>
      <c r="G6" s="16"/>
    </row>
    <row r="7" spans="1:13" ht="13.5" thickBot="1" x14ac:dyDescent="0.25">
      <c r="A7" s="92"/>
      <c r="B7" s="93" t="s">
        <v>48</v>
      </c>
      <c r="C7" s="83"/>
      <c r="D7" s="62"/>
      <c r="E7" s="63"/>
      <c r="F7" s="63"/>
      <c r="G7" s="16"/>
    </row>
    <row r="8" spans="1:13" ht="13.5" thickBot="1" x14ac:dyDescent="0.25">
      <c r="A8" s="87" t="str">
        <f>"Résultat année " &amp; ANNEECOMPTA</f>
        <v>Résultat année 2024</v>
      </c>
      <c r="B8" s="88"/>
      <c r="C8" s="79"/>
      <c r="D8" s="64" t="e">
        <f>'Trésorerie récap'!#REF!</f>
        <v>#REF!</v>
      </c>
      <c r="E8" s="65" t="e">
        <f>'Trésorerie récap'!#REF!</f>
        <v>#REF!</v>
      </c>
      <c r="F8" s="65" t="e">
        <f>D8+E8</f>
        <v>#REF!</v>
      </c>
      <c r="G8" s="16"/>
    </row>
    <row r="9" spans="1:13" ht="13.5" thickBot="1" x14ac:dyDescent="0.25">
      <c r="A9" s="87"/>
      <c r="B9" s="89" t="s">
        <v>48</v>
      </c>
      <c r="C9" s="84"/>
      <c r="D9" s="63"/>
      <c r="E9" s="66"/>
      <c r="F9" s="66"/>
      <c r="G9" s="16"/>
    </row>
    <row r="10" spans="1:13" ht="13.5" thickBot="1" x14ac:dyDescent="0.25">
      <c r="A10" s="87" t="str">
        <f>"Trésorerie disponible au 01/01/" &amp; (ANNEECOMPTA+1)</f>
        <v>Trésorerie disponible au 01/01/2025</v>
      </c>
      <c r="B10" s="88"/>
      <c r="C10" s="79"/>
      <c r="D10" s="64"/>
      <c r="E10" s="64"/>
      <c r="F10" s="64" t="e">
        <f>F6+F8</f>
        <v>#REF!</v>
      </c>
      <c r="G10" s="16"/>
    </row>
    <row r="11" spans="1:13" x14ac:dyDescent="0.2">
      <c r="A11" s="50"/>
      <c r="B11" s="50"/>
      <c r="C11" s="51"/>
      <c r="D11" s="51"/>
      <c r="E11" s="52"/>
      <c r="F11" s="16"/>
      <c r="G11" s="18"/>
      <c r="J11" s="16"/>
    </row>
    <row r="12" spans="1:13" x14ac:dyDescent="0.2">
      <c r="A12" s="50"/>
      <c r="B12" s="50"/>
      <c r="C12" s="51"/>
      <c r="D12" s="51"/>
      <c r="E12" s="52"/>
      <c r="F12" s="16"/>
      <c r="G12" s="18"/>
      <c r="J12" s="16"/>
    </row>
    <row r="13" spans="1:13" ht="15.75" x14ac:dyDescent="0.25">
      <c r="A13" s="53" t="s">
        <v>50</v>
      </c>
      <c r="B13" s="50"/>
      <c r="C13" s="51"/>
      <c r="D13" s="51"/>
      <c r="E13" s="52"/>
      <c r="F13" s="16"/>
      <c r="G13" s="18"/>
      <c r="J13" s="16"/>
    </row>
    <row r="14" spans="1:13" ht="15.75" x14ac:dyDescent="0.25">
      <c r="A14" s="26"/>
      <c r="B14" s="33" t="s">
        <v>48</v>
      </c>
      <c r="C14" s="33"/>
      <c r="D14" s="33"/>
      <c r="E14" s="34"/>
      <c r="F14" s="16"/>
      <c r="G14" s="18"/>
      <c r="J14" s="16"/>
    </row>
    <row r="15" spans="1:13" x14ac:dyDescent="0.2">
      <c r="A15" s="121" t="s">
        <v>40</v>
      </c>
      <c r="B15" s="122"/>
      <c r="C15" s="121" t="s">
        <v>19</v>
      </c>
      <c r="D15" s="122"/>
      <c r="E15" s="122"/>
      <c r="F15" s="132"/>
      <c r="G15"/>
      <c r="H15"/>
      <c r="I15"/>
      <c r="J15"/>
      <c r="K15"/>
      <c r="L15"/>
      <c r="M15"/>
    </row>
    <row r="16" spans="1:13" x14ac:dyDescent="0.2">
      <c r="A16" s="121" t="s">
        <v>35</v>
      </c>
      <c r="B16" s="121" t="s">
        <v>14</v>
      </c>
      <c r="C16" s="125" t="s">
        <v>11</v>
      </c>
      <c r="D16" s="133" t="s">
        <v>10</v>
      </c>
      <c r="E16" s="133" t="s">
        <v>12</v>
      </c>
      <c r="F16" s="124" t="s">
        <v>109</v>
      </c>
      <c r="G16"/>
      <c r="H16"/>
      <c r="I16"/>
      <c r="J16"/>
      <c r="K16"/>
      <c r="L16"/>
      <c r="M16"/>
    </row>
    <row r="17" spans="1:13" x14ac:dyDescent="0.2">
      <c r="A17" s="125" t="s">
        <v>48</v>
      </c>
      <c r="B17" s="125" t="s">
        <v>132</v>
      </c>
      <c r="C17" s="134"/>
      <c r="D17" s="135">
        <v>-9971.32</v>
      </c>
      <c r="E17" s="135">
        <v>-4000</v>
      </c>
      <c r="F17" s="127">
        <v>-13971.32</v>
      </c>
      <c r="G17"/>
      <c r="H17"/>
      <c r="I17"/>
      <c r="J17"/>
      <c r="K17"/>
      <c r="L17"/>
      <c r="M17"/>
    </row>
    <row r="18" spans="1:13" x14ac:dyDescent="0.2">
      <c r="A18" s="128"/>
      <c r="B18" s="136" t="s">
        <v>138</v>
      </c>
      <c r="C18" s="137"/>
      <c r="D18" s="15">
        <v>10885.119999999999</v>
      </c>
      <c r="E18" s="15">
        <v>8000</v>
      </c>
      <c r="F18" s="138">
        <v>18885.12</v>
      </c>
      <c r="G18"/>
      <c r="H18"/>
      <c r="I18"/>
      <c r="J18"/>
      <c r="K18"/>
      <c r="L18"/>
      <c r="M18"/>
    </row>
    <row r="19" spans="1:13" x14ac:dyDescent="0.2">
      <c r="A19" s="125" t="s">
        <v>157</v>
      </c>
      <c r="B19" s="122"/>
      <c r="C19" s="134"/>
      <c r="D19" s="135">
        <v>913.79999999999927</v>
      </c>
      <c r="E19" s="135">
        <v>4000</v>
      </c>
      <c r="F19" s="127">
        <v>4913.7999999999993</v>
      </c>
      <c r="G19"/>
      <c r="H19"/>
      <c r="I19"/>
      <c r="J19"/>
      <c r="K19"/>
      <c r="L19"/>
      <c r="M19"/>
    </row>
    <row r="20" spans="1:13" x14ac:dyDescent="0.2">
      <c r="A20" s="125" t="s">
        <v>73</v>
      </c>
      <c r="B20" s="125" t="s">
        <v>20</v>
      </c>
      <c r="C20" s="134">
        <v>11358.04</v>
      </c>
      <c r="D20" s="135">
        <v>60</v>
      </c>
      <c r="E20" s="135">
        <v>20857.75</v>
      </c>
      <c r="F20" s="127">
        <v>32275.79</v>
      </c>
      <c r="G20"/>
      <c r="H20"/>
      <c r="I20"/>
      <c r="J20"/>
      <c r="K20"/>
      <c r="L20"/>
      <c r="M20"/>
    </row>
    <row r="21" spans="1:13" x14ac:dyDescent="0.2">
      <c r="A21" s="125" t="s">
        <v>74</v>
      </c>
      <c r="B21" s="122"/>
      <c r="C21" s="134">
        <v>11358.04</v>
      </c>
      <c r="D21" s="135">
        <v>60</v>
      </c>
      <c r="E21" s="135">
        <v>20857.75</v>
      </c>
      <c r="F21" s="127">
        <v>32275.79</v>
      </c>
      <c r="G21"/>
      <c r="H21"/>
      <c r="I21"/>
      <c r="J21"/>
      <c r="K21"/>
      <c r="L21"/>
      <c r="M21"/>
    </row>
    <row r="22" spans="1:13" x14ac:dyDescent="0.2">
      <c r="A22" s="125" t="s">
        <v>188</v>
      </c>
      <c r="B22" s="125" t="s">
        <v>132</v>
      </c>
      <c r="C22" s="134">
        <v>-26002.670000000009</v>
      </c>
      <c r="D22" s="135"/>
      <c r="E22" s="135"/>
      <c r="F22" s="127">
        <v>-26002.670000000009</v>
      </c>
      <c r="G22"/>
      <c r="H22"/>
      <c r="I22"/>
      <c r="J22"/>
      <c r="K22"/>
      <c r="L22"/>
      <c r="M22"/>
    </row>
    <row r="23" spans="1:13" x14ac:dyDescent="0.2">
      <c r="A23" s="128"/>
      <c r="B23" s="136" t="s">
        <v>138</v>
      </c>
      <c r="C23" s="137">
        <v>16847.980000000003</v>
      </c>
      <c r="D23" s="15"/>
      <c r="E23" s="15"/>
      <c r="F23" s="138">
        <v>16847.980000000003</v>
      </c>
      <c r="G23"/>
      <c r="H23"/>
      <c r="I23"/>
      <c r="J23"/>
      <c r="K23"/>
      <c r="L23"/>
      <c r="M23"/>
    </row>
    <row r="24" spans="1:13" x14ac:dyDescent="0.2">
      <c r="A24" s="125" t="s">
        <v>189</v>
      </c>
      <c r="B24" s="122"/>
      <c r="C24" s="134">
        <v>-9154.690000000006</v>
      </c>
      <c r="D24" s="135"/>
      <c r="E24" s="135"/>
      <c r="F24" s="127">
        <v>-9154.690000000006</v>
      </c>
      <c r="G24"/>
      <c r="H24"/>
      <c r="I24"/>
      <c r="J24"/>
      <c r="K24"/>
      <c r="L24"/>
      <c r="M24"/>
    </row>
    <row r="25" spans="1:13" x14ac:dyDescent="0.2">
      <c r="A25" s="125" t="s">
        <v>288</v>
      </c>
      <c r="B25" s="125" t="s">
        <v>132</v>
      </c>
      <c r="C25" s="134">
        <v>-781.71</v>
      </c>
      <c r="D25" s="135"/>
      <c r="E25" s="135"/>
      <c r="F25" s="127">
        <v>-781.71</v>
      </c>
      <c r="G25"/>
      <c r="H25"/>
      <c r="I25"/>
      <c r="J25"/>
      <c r="K25"/>
      <c r="L25"/>
      <c r="M25"/>
    </row>
    <row r="26" spans="1:13" x14ac:dyDescent="0.2">
      <c r="A26" s="128"/>
      <c r="B26" s="136" t="s">
        <v>138</v>
      </c>
      <c r="C26" s="137">
        <v>164.5</v>
      </c>
      <c r="D26" s="15"/>
      <c r="E26" s="15"/>
      <c r="F26" s="138">
        <v>164.5</v>
      </c>
      <c r="G26"/>
      <c r="H26"/>
      <c r="I26"/>
      <c r="J26"/>
      <c r="K26"/>
      <c r="L26"/>
      <c r="M26"/>
    </row>
    <row r="27" spans="1:13" x14ac:dyDescent="0.2">
      <c r="A27" s="125" t="s">
        <v>289</v>
      </c>
      <c r="B27" s="122"/>
      <c r="C27" s="134">
        <v>-617.21</v>
      </c>
      <c r="D27" s="135"/>
      <c r="E27" s="135"/>
      <c r="F27" s="127">
        <v>-617.21</v>
      </c>
      <c r="G27"/>
      <c r="H27"/>
      <c r="I27"/>
      <c r="J27"/>
      <c r="K27"/>
      <c r="L27"/>
      <c r="M27"/>
    </row>
    <row r="28" spans="1:13" x14ac:dyDescent="0.2">
      <c r="A28" s="129" t="s">
        <v>109</v>
      </c>
      <c r="B28" s="130"/>
      <c r="C28" s="139">
        <v>1586.1399999999949</v>
      </c>
      <c r="D28" s="140">
        <v>973.79999999999927</v>
      </c>
      <c r="E28" s="140">
        <v>24857.75</v>
      </c>
      <c r="F28" s="131">
        <v>27417.689999999991</v>
      </c>
      <c r="G28"/>
      <c r="H28"/>
      <c r="I28"/>
      <c r="J28"/>
      <c r="K28"/>
      <c r="L28"/>
      <c r="M28"/>
    </row>
    <row r="29" spans="1:13" x14ac:dyDescent="0.2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ht="15.75" x14ac:dyDescent="0.25">
      <c r="A36" s="53" t="s">
        <v>75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">
      <c r="A38" s="121" t="s">
        <v>40</v>
      </c>
      <c r="B38" s="122"/>
      <c r="C38" s="121" t="s">
        <v>19</v>
      </c>
      <c r="D38" s="122"/>
      <c r="E38" s="132"/>
      <c r="F38"/>
      <c r="G38"/>
      <c r="H38" s="15"/>
      <c r="I38" s="15"/>
      <c r="J38"/>
      <c r="K38"/>
      <c r="L38"/>
      <c r="M38"/>
    </row>
    <row r="39" spans="1:13" x14ac:dyDescent="0.2">
      <c r="A39" s="121" t="s">
        <v>35</v>
      </c>
      <c r="B39" s="121" t="s">
        <v>14</v>
      </c>
      <c r="C39" s="125" t="s">
        <v>11</v>
      </c>
      <c r="D39" s="133" t="s">
        <v>12</v>
      </c>
      <c r="E39" s="124" t="s">
        <v>109</v>
      </c>
      <c r="F39"/>
      <c r="G39"/>
      <c r="H39" s="15"/>
      <c r="I39" s="15"/>
      <c r="J39"/>
      <c r="K39"/>
      <c r="L39"/>
      <c r="M39"/>
    </row>
    <row r="40" spans="1:13" x14ac:dyDescent="0.2">
      <c r="A40" s="125" t="s">
        <v>48</v>
      </c>
      <c r="B40" s="125" t="s">
        <v>132</v>
      </c>
      <c r="C40" s="134"/>
      <c r="D40" s="135">
        <v>-4000</v>
      </c>
      <c r="E40" s="127">
        <v>-4000</v>
      </c>
      <c r="F40"/>
      <c r="G40"/>
      <c r="H40" s="15"/>
      <c r="I40" s="15"/>
      <c r="J40"/>
      <c r="K40"/>
      <c r="L40"/>
      <c r="M40"/>
    </row>
    <row r="41" spans="1:13" x14ac:dyDescent="0.2">
      <c r="A41" s="128"/>
      <c r="B41" s="136" t="s">
        <v>138</v>
      </c>
      <c r="C41" s="137"/>
      <c r="D41" s="15">
        <v>8000</v>
      </c>
      <c r="E41" s="138">
        <v>8000</v>
      </c>
      <c r="F41"/>
      <c r="G41"/>
      <c r="H41" s="15"/>
      <c r="I41" s="15"/>
      <c r="J41"/>
      <c r="K41"/>
      <c r="L41"/>
      <c r="M41"/>
    </row>
    <row r="42" spans="1:13" x14ac:dyDescent="0.2">
      <c r="A42" s="125" t="s">
        <v>157</v>
      </c>
      <c r="B42" s="122"/>
      <c r="C42" s="134"/>
      <c r="D42" s="135">
        <v>4000</v>
      </c>
      <c r="E42" s="127">
        <v>4000</v>
      </c>
      <c r="F42"/>
      <c r="G42"/>
      <c r="H42" s="15"/>
      <c r="I42" s="15"/>
      <c r="J42"/>
      <c r="K42"/>
      <c r="L42"/>
      <c r="M42"/>
    </row>
    <row r="43" spans="1:13" x14ac:dyDescent="0.2">
      <c r="A43" s="125" t="s">
        <v>73</v>
      </c>
      <c r="B43" s="125" t="s">
        <v>20</v>
      </c>
      <c r="C43" s="134">
        <v>11358.04</v>
      </c>
      <c r="D43" s="135">
        <v>20857.75</v>
      </c>
      <c r="E43" s="127">
        <v>32215.79</v>
      </c>
      <c r="F43"/>
      <c r="G43"/>
      <c r="H43" s="15"/>
      <c r="I43" s="15"/>
      <c r="J43"/>
      <c r="K43"/>
      <c r="L43"/>
      <c r="M43"/>
    </row>
    <row r="44" spans="1:13" x14ac:dyDescent="0.2">
      <c r="A44" s="125" t="s">
        <v>74</v>
      </c>
      <c r="B44" s="122"/>
      <c r="C44" s="134">
        <v>11358.04</v>
      </c>
      <c r="D44" s="135">
        <v>20857.75</v>
      </c>
      <c r="E44" s="127">
        <v>32215.79</v>
      </c>
      <c r="F44"/>
      <c r="G44"/>
      <c r="H44" s="15"/>
      <c r="I44" s="15"/>
      <c r="J44"/>
      <c r="K44"/>
      <c r="L44"/>
      <c r="M44"/>
    </row>
    <row r="45" spans="1:13" x14ac:dyDescent="0.2">
      <c r="A45" s="125" t="s">
        <v>188</v>
      </c>
      <c r="B45" s="125" t="s">
        <v>132</v>
      </c>
      <c r="C45" s="134">
        <v>-26002.670000000006</v>
      </c>
      <c r="D45" s="135"/>
      <c r="E45" s="127">
        <v>-26002.670000000006</v>
      </c>
      <c r="F45"/>
      <c r="G45"/>
      <c r="H45" s="15"/>
      <c r="I45" s="15"/>
      <c r="J45"/>
      <c r="K45"/>
      <c r="L45"/>
      <c r="M45"/>
    </row>
    <row r="46" spans="1:13" x14ac:dyDescent="0.2">
      <c r="A46" s="128"/>
      <c r="B46" s="136" t="s">
        <v>138</v>
      </c>
      <c r="C46" s="137">
        <v>16847.980000000003</v>
      </c>
      <c r="D46" s="15"/>
      <c r="E46" s="138">
        <v>16847.980000000003</v>
      </c>
      <c r="F46"/>
      <c r="G46"/>
      <c r="H46" s="15"/>
      <c r="I46" s="15"/>
      <c r="J46"/>
      <c r="K46"/>
      <c r="L46"/>
      <c r="M46"/>
    </row>
    <row r="47" spans="1:13" x14ac:dyDescent="0.2">
      <c r="A47" s="125" t="s">
        <v>189</v>
      </c>
      <c r="B47" s="122"/>
      <c r="C47" s="134">
        <v>-9154.6900000000023</v>
      </c>
      <c r="D47" s="135"/>
      <c r="E47" s="127">
        <v>-9154.6900000000023</v>
      </c>
      <c r="F47"/>
      <c r="G47"/>
      <c r="H47" s="15"/>
      <c r="I47" s="15"/>
      <c r="J47"/>
      <c r="K47"/>
      <c r="L47"/>
      <c r="M47"/>
    </row>
    <row r="48" spans="1:13" x14ac:dyDescent="0.2">
      <c r="A48" s="129" t="s">
        <v>109</v>
      </c>
      <c r="B48" s="130"/>
      <c r="C48" s="139">
        <v>2203.3499999999985</v>
      </c>
      <c r="D48" s="140">
        <v>24857.75</v>
      </c>
      <c r="E48" s="131">
        <v>27061.1</v>
      </c>
      <c r="F48"/>
      <c r="G48"/>
      <c r="H48" s="15"/>
      <c r="I48" s="15"/>
      <c r="J48"/>
      <c r="K48"/>
      <c r="L48"/>
      <c r="M48"/>
    </row>
    <row r="49" spans="1:13" x14ac:dyDescent="0.2">
      <c r="A49"/>
      <c r="B49"/>
      <c r="C49"/>
      <c r="D49"/>
      <c r="E49"/>
      <c r="F49"/>
      <c r="G49"/>
      <c r="H49" s="15"/>
      <c r="I49" s="15"/>
      <c r="J49"/>
      <c r="K49"/>
      <c r="L49"/>
      <c r="M49"/>
    </row>
    <row r="50" spans="1:13" x14ac:dyDescent="0.2">
      <c r="A50"/>
      <c r="B50"/>
      <c r="C50"/>
      <c r="D50"/>
      <c r="E50"/>
      <c r="F50"/>
      <c r="G50"/>
      <c r="H50" s="15"/>
      <c r="I50" s="15"/>
      <c r="J50"/>
      <c r="K50"/>
      <c r="L50"/>
      <c r="M50"/>
    </row>
    <row r="51" spans="1:13" x14ac:dyDescent="0.2">
      <c r="A51"/>
      <c r="B51"/>
      <c r="C51"/>
      <c r="D51"/>
      <c r="E51"/>
      <c r="F51"/>
      <c r="G51"/>
      <c r="H51" s="15"/>
      <c r="I51" s="15"/>
      <c r="J51"/>
      <c r="K51"/>
      <c r="L51"/>
      <c r="M51"/>
    </row>
    <row r="52" spans="1:13" x14ac:dyDescent="0.2">
      <c r="A52"/>
      <c r="B52"/>
      <c r="C52"/>
      <c r="D52"/>
      <c r="E52"/>
      <c r="F52"/>
      <c r="G52"/>
      <c r="H52" s="15"/>
      <c r="I52" s="15"/>
      <c r="J52"/>
      <c r="K52"/>
      <c r="L52"/>
      <c r="M52"/>
    </row>
    <row r="53" spans="1:13" x14ac:dyDescent="0.2">
      <c r="A53"/>
      <c r="B53"/>
      <c r="C53"/>
      <c r="D53"/>
      <c r="E53"/>
      <c r="F53"/>
      <c r="G53"/>
      <c r="H53" s="15"/>
      <c r="I53" s="15"/>
      <c r="J53"/>
      <c r="K53"/>
      <c r="L53"/>
      <c r="M53"/>
    </row>
    <row r="54" spans="1:13" x14ac:dyDescent="0.2">
      <c r="A54"/>
      <c r="B54"/>
      <c r="C54"/>
      <c r="D54"/>
      <c r="E54"/>
      <c r="F54"/>
      <c r="G54"/>
      <c r="H54" s="15"/>
      <c r="I54" s="15"/>
      <c r="J54"/>
      <c r="K54"/>
      <c r="L54"/>
      <c r="M54"/>
    </row>
    <row r="55" spans="1:13" x14ac:dyDescent="0.2">
      <c r="A55"/>
      <c r="B55"/>
      <c r="C55"/>
      <c r="D55"/>
      <c r="E55"/>
      <c r="F55"/>
      <c r="G55"/>
      <c r="H55" s="15"/>
      <c r="I55" s="15"/>
      <c r="J55"/>
      <c r="K55"/>
      <c r="L55"/>
      <c r="M55"/>
    </row>
    <row r="56" spans="1:13" x14ac:dyDescent="0.2">
      <c r="A56"/>
      <c r="B56"/>
      <c r="C56"/>
      <c r="D56"/>
      <c r="E56"/>
      <c r="F56"/>
      <c r="G56"/>
      <c r="H56" s="15"/>
      <c r="I56" s="15"/>
      <c r="J56"/>
      <c r="K56"/>
      <c r="L56"/>
      <c r="M56"/>
    </row>
    <row r="57" spans="1:13" x14ac:dyDescent="0.2">
      <c r="A57"/>
      <c r="B57"/>
      <c r="C57"/>
      <c r="D57"/>
      <c r="E57"/>
      <c r="F57"/>
      <c r="G57"/>
      <c r="H57" s="15"/>
      <c r="I57" s="15"/>
      <c r="J57"/>
      <c r="K57"/>
      <c r="L57"/>
      <c r="M57"/>
    </row>
    <row r="58" spans="1:13" x14ac:dyDescent="0.2">
      <c r="A58"/>
      <c r="B58"/>
      <c r="C58"/>
      <c r="D58"/>
      <c r="E58"/>
      <c r="F58"/>
      <c r="G58"/>
      <c r="H58" s="15"/>
      <c r="I58" s="15"/>
      <c r="J58"/>
      <c r="K58"/>
      <c r="L58"/>
      <c r="M58"/>
    </row>
    <row r="59" spans="1:13" x14ac:dyDescent="0.2">
      <c r="A59"/>
      <c r="B59"/>
      <c r="C59"/>
      <c r="D59"/>
      <c r="E59"/>
      <c r="F59"/>
      <c r="G59"/>
      <c r="H59" s="15"/>
      <c r="I59" s="15"/>
      <c r="J59"/>
      <c r="K59"/>
      <c r="L59"/>
      <c r="M59"/>
    </row>
    <row r="60" spans="1:13" x14ac:dyDescent="0.2">
      <c r="A60"/>
      <c r="B60"/>
      <c r="C60"/>
      <c r="D60"/>
      <c r="E60"/>
      <c r="F60"/>
      <c r="G60"/>
      <c r="H60" s="15"/>
      <c r="I60" s="15"/>
      <c r="J60"/>
      <c r="K60"/>
      <c r="L60"/>
      <c r="M60"/>
    </row>
    <row r="61" spans="1:13" x14ac:dyDescent="0.2">
      <c r="A61"/>
      <c r="B61"/>
      <c r="C61"/>
      <c r="D61"/>
      <c r="E61"/>
      <c r="F61"/>
      <c r="G61"/>
      <c r="H61" s="15"/>
      <c r="I61" s="15"/>
      <c r="J61"/>
      <c r="K61"/>
      <c r="L61"/>
      <c r="M61"/>
    </row>
    <row r="62" spans="1:13" x14ac:dyDescent="0.2">
      <c r="A62"/>
      <c r="B62"/>
      <c r="C62"/>
      <c r="D62"/>
      <c r="E62"/>
      <c r="F62"/>
      <c r="G62"/>
      <c r="H62" s="15"/>
      <c r="I62" s="15"/>
      <c r="J62"/>
      <c r="K62"/>
      <c r="L62"/>
      <c r="M62"/>
    </row>
    <row r="63" spans="1:13" x14ac:dyDescent="0.2">
      <c r="A63"/>
      <c r="B63"/>
      <c r="C63"/>
      <c r="D63"/>
      <c r="E63"/>
      <c r="F63"/>
      <c r="G63"/>
      <c r="H63" s="15"/>
      <c r="I63" s="15"/>
      <c r="J63"/>
      <c r="K63"/>
      <c r="L63"/>
      <c r="M63"/>
    </row>
    <row r="64" spans="1:13" x14ac:dyDescent="0.2">
      <c r="A64"/>
      <c r="B64"/>
      <c r="C64"/>
      <c r="D64"/>
      <c r="E64"/>
      <c r="F64"/>
      <c r="G64"/>
      <c r="H64" s="15"/>
      <c r="I64" s="15"/>
      <c r="J64"/>
      <c r="K64"/>
      <c r="L64"/>
      <c r="M64"/>
    </row>
  </sheetData>
  <sheetProtection algorithmName="SHA-512" hashValue="nAF6BX5agugH4Uw02SB8yyBJeU7azLWuYue7QAFkZdNqzfGhEsay/c4kZh+0Q8oEoYDncrrDBdDplH1Z8RixKA==" saltValue="Mv/F/NHC1OnjVzJBgTNduQ==" spinCount="100000" sheet="1" objects="1" scenarios="1"/>
  <phoneticPr fontId="2" type="noConversion"/>
  <printOptions horizontalCentered="1"/>
  <pageMargins left="0.78740157480314965" right="0.78740157480314965" top="0.98425196850393704" bottom="0.98425196850393704" header="0.19685039370078741" footer="0.51181102362204722"/>
  <pageSetup paperSize="9" fitToHeight="0" orientation="portrait" horizontalDpi="4294967293" r:id="rId3"/>
  <headerFooter scaleWithDoc="0" alignWithMargins="0">
    <oddHeader>&amp;L&amp;G</oddHeader>
    <oddFooter>&amp;C&amp;F - &amp;A - Page &amp;P/&amp;N le &amp;D à &amp;T</oddFooter>
  </headerFooter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Mode d'emploi</vt:lpstr>
      <vt:lpstr>Paramètres</vt:lpstr>
      <vt:lpstr>Journal</vt:lpstr>
      <vt:lpstr>Trésorerie</vt:lpstr>
      <vt:lpstr>Trésorerie récap</vt:lpstr>
      <vt:lpstr>Activités</vt:lpstr>
      <vt:lpstr>Compte de résultat</vt:lpstr>
      <vt:lpstr>Banque</vt:lpstr>
      <vt:lpstr>Bilan</vt:lpstr>
      <vt:lpstr>ANNEECOMPTA</vt:lpstr>
      <vt:lpstr>ASSOCIATION</vt:lpstr>
      <vt:lpstr>Base_compte</vt:lpstr>
      <vt:lpstr>Activités!Impression_des_titres</vt:lpstr>
      <vt:lpstr>Banque!Impression_des_titres</vt:lpstr>
      <vt:lpstr>Bilan!Impression_des_titres</vt:lpstr>
      <vt:lpstr>Journal!Impression_des_titres</vt:lpstr>
      <vt:lpstr>Trésorerie!Impression_des_titres</vt:lpstr>
      <vt:lpstr>'Trésorerie récap'!Impression_des_titres</vt:lpstr>
      <vt:lpstr>Liste_Comptes</vt:lpstr>
      <vt:lpstr>Liste_Imputation</vt:lpstr>
      <vt:lpstr>'Compte de résultat'!Zone_d_impression</vt:lpstr>
      <vt:lpstr>Journal!Zone_d_impression</vt:lpstr>
    </vt:vector>
  </TitlesOfParts>
  <Company>Générations Mouvement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NICOLAS</dc:creator>
  <cp:lastModifiedBy>Philippe MAUFFET</cp:lastModifiedBy>
  <cp:lastPrinted>2024-10-25T13:08:59Z</cp:lastPrinted>
  <dcterms:created xsi:type="dcterms:W3CDTF">2014-05-18T09:41:02Z</dcterms:created>
  <dcterms:modified xsi:type="dcterms:W3CDTF">2024-10-27T15:35:43Z</dcterms:modified>
</cp:coreProperties>
</file>