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iche cout de revient " sheetId="1" r:id="rId1"/>
    <sheet name="Distances principales" sheetId="2" r:id="rId2"/>
    <sheet name="Sheet3" sheetId="3" r:id="rId3"/>
  </sheets>
  <definedNames>
    <definedName name="distances_Principales">'Distances principales'!$A$2:$E$13</definedName>
    <definedName name="Trajets">'Distances principales'!$A$2:$A$13</definedName>
  </definedNames>
  <calcPr calcId="124519"/>
</workbook>
</file>

<file path=xl/calcChain.xml><?xml version="1.0" encoding="utf-8"?>
<calcChain xmlns="http://schemas.openxmlformats.org/spreadsheetml/2006/main">
  <c r="C11" i="1"/>
  <c r="C8"/>
  <c r="C7"/>
  <c r="C6"/>
  <c r="F6" s="1"/>
  <c r="C5" i="2"/>
  <c r="C6"/>
  <c r="C7"/>
  <c r="C8"/>
  <c r="C9"/>
  <c r="C10"/>
  <c r="C11"/>
  <c r="C12"/>
  <c r="C13" s="1"/>
  <c r="C4"/>
  <c r="C2"/>
  <c r="C3" s="1"/>
  <c r="F4" i="1"/>
  <c r="C9" l="1"/>
  <c r="C10" l="1"/>
  <c r="C13" s="1"/>
  <c r="C14" s="1"/>
</calcChain>
</file>

<file path=xl/sharedStrings.xml><?xml version="1.0" encoding="utf-8"?>
<sst xmlns="http://schemas.openxmlformats.org/spreadsheetml/2006/main" count="30" uniqueCount="29">
  <si>
    <t xml:space="preserve">Trajet </t>
  </si>
  <si>
    <t>ouled salah - Casablanca</t>
  </si>
  <si>
    <t xml:space="preserve">ouled salah - Mohamedia </t>
  </si>
  <si>
    <t>ouled salah - setat</t>
  </si>
  <si>
    <t xml:space="preserve">ouled salah - Marrakech </t>
  </si>
  <si>
    <t>ouled salah - Sale</t>
  </si>
  <si>
    <t>ouled salah - Kenitra</t>
  </si>
  <si>
    <t>ouled salah - Meknes</t>
  </si>
  <si>
    <t>ouled salah - Fes</t>
  </si>
  <si>
    <t>ouled salah - Tanger</t>
  </si>
  <si>
    <t>ouled salah - Oujda</t>
  </si>
  <si>
    <t xml:space="preserve">Km parcourue </t>
  </si>
  <si>
    <t>Peage</t>
  </si>
  <si>
    <t>Frais de deplacement</t>
  </si>
  <si>
    <t>ouled salah - El jadida</t>
  </si>
  <si>
    <t>Cout de revient Texunion Logistique 2011</t>
  </si>
  <si>
    <t>Nombre de km</t>
  </si>
  <si>
    <t xml:space="preserve">Peage </t>
  </si>
  <si>
    <t xml:space="preserve">Frais de deplacement </t>
  </si>
  <si>
    <t>consomation L/100km</t>
  </si>
  <si>
    <t>nombre de litre consomes</t>
  </si>
  <si>
    <t>Cout du gazoil</t>
  </si>
  <si>
    <t>Prix du gazoil / l</t>
  </si>
  <si>
    <t>Total charges fixe</t>
  </si>
  <si>
    <t>Total Charge Variable</t>
  </si>
  <si>
    <t>Total charge fixe</t>
  </si>
  <si>
    <t>ouled salah - Casaport</t>
  </si>
  <si>
    <t>Cout de revient</t>
  </si>
  <si>
    <t>Prix a facturee</t>
  </si>
</sst>
</file>

<file path=xl/styles.xml><?xml version="1.0" encoding="utf-8"?>
<styleSheet xmlns="http://schemas.openxmlformats.org/spreadsheetml/2006/main">
  <numFmts count="2">
    <numFmt numFmtId="164" formatCode="[$MAD]\ #,##0"/>
    <numFmt numFmtId="165" formatCode="[$MAD]\ #,##0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24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shrinkToFit="1"/>
    </xf>
    <xf numFmtId="0" fontId="1" fillId="2" borderId="3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0" xfId="0" applyBorder="1"/>
    <xf numFmtId="0" fontId="3" fillId="2" borderId="1" xfId="0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165" fontId="0" fillId="0" borderId="0" xfId="0" applyNumberFormat="1"/>
    <xf numFmtId="3" fontId="4" fillId="0" borderId="1" xfId="0" applyNumberFormat="1" applyFont="1" applyBorder="1" applyAlignment="1">
      <alignment horizontal="center"/>
    </xf>
    <xf numFmtId="3" fontId="4" fillId="4" borderId="1" xfId="0" applyNumberFormat="1" applyFont="1" applyFill="1" applyBorder="1" applyAlignment="1">
      <alignment horizontal="center"/>
    </xf>
    <xf numFmtId="0" fontId="3" fillId="4" borderId="1" xfId="0" applyFont="1" applyFill="1" applyBorder="1"/>
    <xf numFmtId="0" fontId="6" fillId="3" borderId="1" xfId="0" applyFont="1" applyFill="1" applyBorder="1"/>
    <xf numFmtId="164" fontId="5" fillId="0" borderId="1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 shrinkToFit="1"/>
    </xf>
    <xf numFmtId="3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4"/>
  <sheetViews>
    <sheetView tabSelected="1" workbookViewId="0">
      <selection activeCell="D14" sqref="D14"/>
    </sheetView>
  </sheetViews>
  <sheetFormatPr defaultRowHeight="15"/>
  <cols>
    <col min="1" max="1" width="25.140625" customWidth="1"/>
    <col min="2" max="2" width="31.42578125" customWidth="1"/>
    <col min="3" max="3" width="38" customWidth="1"/>
    <col min="4" max="4" width="30.28515625" customWidth="1"/>
    <col min="5" max="5" width="25" customWidth="1"/>
    <col min="7" max="7" width="29" customWidth="1"/>
    <col min="8" max="8" width="16" customWidth="1"/>
    <col min="9" max="9" width="15.140625" customWidth="1"/>
  </cols>
  <sheetData>
    <row r="1" spans="2:9" ht="95.25" thickBot="1">
      <c r="B1" s="7"/>
      <c r="C1" s="18" t="s">
        <v>15</v>
      </c>
    </row>
    <row r="2" spans="2:9">
      <c r="B2" s="7"/>
      <c r="C2" s="7"/>
    </row>
    <row r="3" spans="2:9" ht="28.5">
      <c r="B3" s="7"/>
      <c r="C3" s="7"/>
      <c r="E3" s="4"/>
      <c r="F3" s="4"/>
    </row>
    <row r="4" spans="2:9">
      <c r="B4" s="7"/>
      <c r="C4" s="7"/>
      <c r="E4" s="2" t="s">
        <v>22</v>
      </c>
      <c r="F4" s="1">
        <f>7.19</f>
        <v>7.19</v>
      </c>
    </row>
    <row r="5" spans="2:9" ht="20.25">
      <c r="B5" s="10" t="s">
        <v>0</v>
      </c>
      <c r="C5" s="11" t="s">
        <v>1</v>
      </c>
      <c r="E5" s="8" t="s">
        <v>19</v>
      </c>
      <c r="F5" s="1">
        <v>36</v>
      </c>
    </row>
    <row r="6" spans="2:9" ht="20.25">
      <c r="B6" s="10" t="s">
        <v>16</v>
      </c>
      <c r="C6" s="11">
        <f>VLOOKUP($C$5,distances_Principales,2)</f>
        <v>90</v>
      </c>
      <c r="E6" s="8" t="s">
        <v>20</v>
      </c>
      <c r="F6" s="1">
        <f>(C6*F5)/100</f>
        <v>32.4</v>
      </c>
    </row>
    <row r="7" spans="2:9" ht="20.25">
      <c r="B7" s="10" t="s">
        <v>17</v>
      </c>
      <c r="C7" s="13">
        <f>VLOOKUP($C$5,distances_Principales,4)</f>
        <v>0</v>
      </c>
      <c r="H7" s="6"/>
    </row>
    <row r="8" spans="2:9" ht="20.25">
      <c r="B8" s="10" t="s">
        <v>18</v>
      </c>
      <c r="C8" s="13">
        <f>VLOOKUP($C$5,distances_Principales,5)</f>
        <v>30</v>
      </c>
      <c r="H8" s="6"/>
    </row>
    <row r="9" spans="2:9" ht="20.25">
      <c r="B9" s="10" t="s">
        <v>21</v>
      </c>
      <c r="C9" s="13">
        <f>F6*F4</f>
        <v>232.95599999999999</v>
      </c>
      <c r="H9" s="6"/>
    </row>
    <row r="10" spans="2:9" ht="20.25">
      <c r="B10" s="15" t="s">
        <v>24</v>
      </c>
      <c r="C10" s="14">
        <f>SUM(C7:C9)</f>
        <v>262.95600000000002</v>
      </c>
      <c r="H10" s="6"/>
    </row>
    <row r="11" spans="2:9" ht="20.25">
      <c r="B11" s="15" t="s">
        <v>23</v>
      </c>
      <c r="C11" s="14">
        <f>VLOOKUP(C5,distances_Principales,3)</f>
        <v>531.5</v>
      </c>
      <c r="F11" s="9"/>
      <c r="G11" s="9"/>
      <c r="H11" s="9"/>
      <c r="I11" s="9"/>
    </row>
    <row r="12" spans="2:9">
      <c r="F12" s="9"/>
      <c r="G12" s="9"/>
      <c r="H12" s="9"/>
      <c r="I12" s="9"/>
    </row>
    <row r="13" spans="2:9" ht="18.75">
      <c r="B13" s="16" t="s">
        <v>27</v>
      </c>
      <c r="C13" s="19">
        <f>C10+C11</f>
        <v>794.45600000000002</v>
      </c>
      <c r="F13" s="9"/>
      <c r="G13" s="9"/>
      <c r="H13" s="9"/>
      <c r="I13" s="9"/>
    </row>
    <row r="14" spans="2:9" ht="18.75">
      <c r="B14" s="16" t="s">
        <v>28</v>
      </c>
      <c r="C14" s="17">
        <f>C13+(C13*25%)</f>
        <v>993.07</v>
      </c>
      <c r="D14" s="12"/>
    </row>
  </sheetData>
  <dataValidations count="1">
    <dataValidation type="list" allowBlank="1" showInputMessage="1" showErrorMessage="1" sqref="C5">
      <formula1>Trajets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A2" sqref="A2:E13"/>
    </sheetView>
  </sheetViews>
  <sheetFormatPr defaultRowHeight="15"/>
  <cols>
    <col min="1" max="1" width="25.85546875" customWidth="1"/>
    <col min="2" max="2" width="14.7109375" customWidth="1"/>
    <col min="3" max="3" width="17.42578125" customWidth="1"/>
    <col min="4" max="4" width="12.28515625" customWidth="1"/>
    <col min="5" max="5" width="21.5703125" customWidth="1"/>
    <col min="6" max="6" width="16.28515625" customWidth="1"/>
  </cols>
  <sheetData>
    <row r="1" spans="1:6">
      <c r="A1" s="2"/>
      <c r="B1" s="2" t="s">
        <v>11</v>
      </c>
      <c r="C1" s="2" t="s">
        <v>25</v>
      </c>
      <c r="D1" s="3" t="s">
        <v>12</v>
      </c>
      <c r="E1" s="5" t="s">
        <v>13</v>
      </c>
      <c r="F1" s="6"/>
    </row>
    <row r="2" spans="1:6">
      <c r="A2" s="2" t="s">
        <v>1</v>
      </c>
      <c r="B2" s="1">
        <v>90</v>
      </c>
      <c r="C2" s="1">
        <f>1063/2</f>
        <v>531.5</v>
      </c>
      <c r="D2" s="1">
        <v>0</v>
      </c>
      <c r="E2" s="1">
        <v>30</v>
      </c>
    </row>
    <row r="3" spans="1:6">
      <c r="A3" s="2" t="s">
        <v>26</v>
      </c>
      <c r="B3" s="1">
        <v>95</v>
      </c>
      <c r="C3" s="1">
        <f>C2</f>
        <v>531.5</v>
      </c>
      <c r="D3" s="1">
        <v>0</v>
      </c>
      <c r="E3" s="1">
        <v>60</v>
      </c>
    </row>
    <row r="4" spans="1:6">
      <c r="A4" s="2" t="s">
        <v>2</v>
      </c>
      <c r="B4" s="1">
        <v>90</v>
      </c>
      <c r="C4" s="1">
        <f>1063</f>
        <v>1063</v>
      </c>
      <c r="D4" s="1">
        <v>30</v>
      </c>
      <c r="E4" s="1">
        <v>30</v>
      </c>
    </row>
    <row r="5" spans="1:6">
      <c r="A5" s="2" t="s">
        <v>3</v>
      </c>
      <c r="B5" s="1">
        <v>180</v>
      </c>
      <c r="C5" s="1">
        <f>1063</f>
        <v>1063</v>
      </c>
      <c r="D5" s="1">
        <v>70</v>
      </c>
      <c r="E5" s="1">
        <v>70</v>
      </c>
    </row>
    <row r="6" spans="1:6">
      <c r="A6" s="2" t="s">
        <v>14</v>
      </c>
      <c r="B6" s="1">
        <v>225</v>
      </c>
      <c r="C6" s="1">
        <f>1063</f>
        <v>1063</v>
      </c>
      <c r="D6" s="1">
        <v>80</v>
      </c>
      <c r="E6" s="1">
        <v>80</v>
      </c>
    </row>
    <row r="7" spans="1:6">
      <c r="A7" s="2" t="s">
        <v>4</v>
      </c>
      <c r="B7" s="1">
        <v>500</v>
      </c>
      <c r="C7" s="1">
        <f>1063</f>
        <v>1063</v>
      </c>
      <c r="D7" s="1">
        <v>200</v>
      </c>
      <c r="E7" s="1">
        <v>150</v>
      </c>
    </row>
    <row r="8" spans="1:6">
      <c r="A8" s="2" t="s">
        <v>5</v>
      </c>
      <c r="B8" s="1">
        <v>280</v>
      </c>
      <c r="C8" s="1">
        <f>1063</f>
        <v>1063</v>
      </c>
      <c r="D8" s="1">
        <v>60</v>
      </c>
      <c r="E8" s="1">
        <v>60</v>
      </c>
    </row>
    <row r="9" spans="1:6">
      <c r="A9" s="2" t="s">
        <v>6</v>
      </c>
      <c r="B9" s="1">
        <v>330</v>
      </c>
      <c r="C9" s="1">
        <f>1063</f>
        <v>1063</v>
      </c>
      <c r="D9" s="1">
        <v>94</v>
      </c>
      <c r="E9" s="1">
        <v>100</v>
      </c>
    </row>
    <row r="10" spans="1:6">
      <c r="A10" s="2" t="s">
        <v>7</v>
      </c>
      <c r="B10" s="1">
        <v>530</v>
      </c>
      <c r="C10" s="1">
        <f>1063</f>
        <v>1063</v>
      </c>
      <c r="D10" s="1">
        <v>180</v>
      </c>
      <c r="E10" s="1">
        <v>200</v>
      </c>
    </row>
    <row r="11" spans="1:6">
      <c r="A11" s="2" t="s">
        <v>8</v>
      </c>
      <c r="B11" s="1">
        <v>650</v>
      </c>
      <c r="C11" s="1">
        <f>1063</f>
        <v>1063</v>
      </c>
      <c r="D11" s="1">
        <v>180</v>
      </c>
      <c r="E11" s="1">
        <v>200</v>
      </c>
    </row>
    <row r="12" spans="1:6">
      <c r="A12" s="2" t="s">
        <v>9</v>
      </c>
      <c r="B12" s="1">
        <v>750</v>
      </c>
      <c r="C12" s="1">
        <f>1063</f>
        <v>1063</v>
      </c>
      <c r="D12" s="1">
        <v>280</v>
      </c>
      <c r="E12" s="1">
        <v>200</v>
      </c>
    </row>
    <row r="13" spans="1:6">
      <c r="A13" s="2" t="s">
        <v>10</v>
      </c>
      <c r="B13" s="1">
        <v>1300</v>
      </c>
      <c r="C13" s="1">
        <f>C12*2</f>
        <v>2126</v>
      </c>
      <c r="D13" s="1">
        <v>300</v>
      </c>
      <c r="E13" s="1">
        <v>400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Fiche cout de revient </vt:lpstr>
      <vt:lpstr>Distances principales</vt:lpstr>
      <vt:lpstr>Sheet3</vt:lpstr>
      <vt:lpstr>distances_Principales</vt:lpstr>
      <vt:lpstr>Trajets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</dc:creator>
  <cp:lastModifiedBy>Badr</cp:lastModifiedBy>
  <dcterms:created xsi:type="dcterms:W3CDTF">2011-01-04T14:08:19Z</dcterms:created>
  <dcterms:modified xsi:type="dcterms:W3CDTF">2011-01-04T16:36:07Z</dcterms:modified>
</cp:coreProperties>
</file>