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80" windowWidth="10520" windowHeight="4700"/>
  </bookViews>
  <sheets>
    <sheet name="Feuil1" sheetId="1" r:id="rId1"/>
    <sheet name="Feuil2" sheetId="2" r:id="rId2"/>
    <sheet name="Feuil3" sheetId="3" r:id="rId3"/>
  </sheets>
  <calcPr calcId="124519" calcOnSave="0"/>
</workbook>
</file>

<file path=xl/calcChain.xml><?xml version="1.0" encoding="utf-8"?>
<calcChain xmlns="http://schemas.openxmlformats.org/spreadsheetml/2006/main">
  <c r="J10" i="1"/>
  <c r="J11"/>
  <c r="J12"/>
  <c r="J13"/>
  <c r="J14"/>
  <c r="J15"/>
  <c r="J16"/>
  <c r="J17"/>
  <c r="J18"/>
  <c r="B19"/>
  <c r="B23" s="1"/>
  <c r="C19"/>
  <c r="C23" s="1"/>
  <c r="C26" s="1"/>
  <c r="D19"/>
  <c r="D23" s="1"/>
  <c r="E19"/>
  <c r="E23" s="1"/>
  <c r="F19"/>
  <c r="F23" s="1"/>
  <c r="G19"/>
  <c r="G23" s="1"/>
  <c r="G26" s="1"/>
  <c r="H19"/>
  <c r="H23" s="1"/>
  <c r="I19"/>
  <c r="I23" s="1"/>
  <c r="J19" l="1"/>
  <c r="H26"/>
  <c r="H27" s="1"/>
  <c r="H24"/>
  <c r="H25" s="1"/>
  <c r="D26"/>
  <c r="D27" s="1"/>
  <c r="D24"/>
  <c r="D25" s="1"/>
  <c r="I26"/>
  <c r="I27" s="1"/>
  <c r="I24"/>
  <c r="I25" s="1"/>
  <c r="E26"/>
  <c r="E27" s="1"/>
  <c r="E24"/>
  <c r="E25" s="1"/>
  <c r="F26"/>
  <c r="F27" s="1"/>
  <c r="F24"/>
  <c r="F25" s="1"/>
  <c r="B26"/>
  <c r="B27" s="1"/>
  <c r="B24"/>
  <c r="B25" s="1"/>
  <c r="C24"/>
  <c r="C25" s="1"/>
  <c r="G27"/>
  <c r="C27"/>
  <c r="G24"/>
  <c r="G25" s="1"/>
</calcChain>
</file>

<file path=xl/sharedStrings.xml><?xml version="1.0" encoding="utf-8"?>
<sst xmlns="http://schemas.openxmlformats.org/spreadsheetml/2006/main" count="28" uniqueCount="28">
  <si>
    <t>Prix</t>
  </si>
  <si>
    <t>Valeurs techniques</t>
  </si>
  <si>
    <t>Les critères</t>
  </si>
  <si>
    <t>Planning</t>
  </si>
  <si>
    <t>Offre anormalement basse et haute</t>
  </si>
  <si>
    <t>ENTREPRISE</t>
  </si>
  <si>
    <t>LOT 1</t>
  </si>
  <si>
    <t>LOT 2</t>
  </si>
  <si>
    <t>LOT 3</t>
  </si>
  <si>
    <t>LOT 4</t>
  </si>
  <si>
    <t>LOT 5</t>
  </si>
  <si>
    <t>LOT 6</t>
  </si>
  <si>
    <t>LOT 7</t>
  </si>
  <si>
    <t>LOT 8</t>
  </si>
  <si>
    <t>Limite haute</t>
  </si>
  <si>
    <t>Somme</t>
  </si>
  <si>
    <t>Limite basse</t>
  </si>
  <si>
    <t>Estimation</t>
  </si>
  <si>
    <t>Total HT</t>
  </si>
  <si>
    <t>durant</t>
  </si>
  <si>
    <t>dupont</t>
  </si>
  <si>
    <t>duchemin</t>
  </si>
  <si>
    <t>pierre</t>
  </si>
  <si>
    <t>paul</t>
  </si>
  <si>
    <t>jacque</t>
  </si>
  <si>
    <t>lui</t>
  </si>
  <si>
    <t>l'autre</t>
  </si>
  <si>
    <t>fin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</si>
</sst>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left" vertical="center"/>
    </xf>
    <xf numFmtId="44" fontId="0" fillId="0" borderId="0" xfId="1" applyFont="1" applyAlignment="1">
      <alignment horizontal="center" vertical="center"/>
    </xf>
    <xf numFmtId="44" fontId="0" fillId="0" borderId="0" xfId="1" applyFont="1" applyBorder="1" applyAlignment="1">
      <alignment horizontal="center" vertical="center"/>
    </xf>
    <xf numFmtId="44" fontId="0" fillId="0" borderId="0" xfId="1" applyFont="1"/>
    <xf numFmtId="44" fontId="0" fillId="0" borderId="0" xfId="0" applyNumberFormat="1"/>
    <xf numFmtId="0" fontId="2" fillId="0" borderId="0" xfId="0" applyFont="1"/>
    <xf numFmtId="44" fontId="2" fillId="0" borderId="0" xfId="0" applyNumberFormat="1" applyFont="1"/>
  </cellXfs>
  <cellStyles count="2">
    <cellStyle name="Monétaire" xfId="1" builtinId="4"/>
    <cellStyle name="Normal" xfId="0" builtinId="0"/>
  </cellStyles>
  <dxfs count="3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left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left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9:J19" totalsRowCount="1" headerRowDxfId="33" dataDxfId="32">
  <autoFilter ref="A9:J18">
    <filterColumn colId="9"/>
  </autoFilter>
  <tableColumns count="10">
    <tableColumn id="1" name="ENTREPRISE" totalsRowLabel="Somme" dataDxfId="31" totalsRowDxfId="30"/>
    <tableColumn id="2" name="LOT 1" totalsRowFunction="sum" dataDxfId="10" totalsRowDxfId="29" dataCellStyle="Monétaire"/>
    <tableColumn id="3" name="LOT 2" totalsRowFunction="sum" dataDxfId="9" totalsRowDxfId="28" dataCellStyle="Monétaire"/>
    <tableColumn id="4" name="LOT 3" totalsRowFunction="sum" dataDxfId="8" totalsRowDxfId="27" dataCellStyle="Monétaire"/>
    <tableColumn id="5" name="LOT 4" totalsRowFunction="sum" dataDxfId="7" totalsRowDxfId="26" dataCellStyle="Monétaire"/>
    <tableColumn id="6" name="LOT 5" totalsRowFunction="sum" dataDxfId="6" totalsRowDxfId="25" dataCellStyle="Monétaire"/>
    <tableColumn id="7" name="LOT 6" totalsRowFunction="sum" dataDxfId="5" totalsRowDxfId="24" dataCellStyle="Monétaire"/>
    <tableColumn id="8" name="LOT 7" totalsRowFunction="sum" dataDxfId="23" totalsRowDxfId="22" dataCellStyle="Monétaire"/>
    <tableColumn id="9" name="LOT 8" totalsRowFunction="sum" dataDxfId="0" totalsRowDxfId="21" dataCellStyle="Monétaire"/>
    <tableColumn id="10" name="Total HT" totalsRowFunction="sum" dataDxfId="20" totalsRowDxfId="19" dataCellStyle="Monétaire">
      <calculatedColumnFormula>SUM(Tableau1[[#This Row],[LOT 1]:[LOT 8]])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topLeftCell="A7" workbookViewId="0">
      <selection activeCell="M16" sqref="M16"/>
    </sheetView>
  </sheetViews>
  <sheetFormatPr baseColWidth="10" defaultRowHeight="14.5"/>
  <cols>
    <col min="1" max="1" width="18.1796875" bestFit="1" customWidth="1"/>
    <col min="2" max="9" width="11.54296875" customWidth="1"/>
    <col min="10" max="10" width="12.81640625" bestFit="1" customWidth="1"/>
  </cols>
  <sheetData>
    <row r="1" spans="1:10">
      <c r="A1" t="s">
        <v>2</v>
      </c>
    </row>
    <row r="2" spans="1:10">
      <c r="A2" t="s">
        <v>0</v>
      </c>
      <c r="B2">
        <v>0.4</v>
      </c>
    </row>
    <row r="3" spans="1:10">
      <c r="A3" t="s">
        <v>1</v>
      </c>
      <c r="B3">
        <v>0.5</v>
      </c>
    </row>
    <row r="4" spans="1:10">
      <c r="A4" t="s">
        <v>3</v>
      </c>
      <c r="B4">
        <v>0.1</v>
      </c>
    </row>
    <row r="7" spans="1:10">
      <c r="A7" t="s">
        <v>4</v>
      </c>
    </row>
    <row r="9" spans="1:10">
      <c r="A9" s="1" t="s">
        <v>5</v>
      </c>
      <c r="B9" s="1" t="s">
        <v>6</v>
      </c>
      <c r="C9" s="1" t="s">
        <v>7</v>
      </c>
      <c r="D9" s="1" t="s">
        <v>8</v>
      </c>
      <c r="E9" s="1" t="s">
        <v>9</v>
      </c>
      <c r="F9" s="1" t="s">
        <v>10</v>
      </c>
      <c r="G9" s="1" t="s">
        <v>11</v>
      </c>
      <c r="H9" s="1" t="s">
        <v>12</v>
      </c>
      <c r="I9" s="1" t="s">
        <v>13</v>
      </c>
      <c r="J9" s="1" t="s">
        <v>18</v>
      </c>
    </row>
    <row r="10" spans="1:10">
      <c r="A10" s="2" t="s">
        <v>19</v>
      </c>
      <c r="B10" s="4"/>
      <c r="C10" s="4"/>
      <c r="D10" s="4"/>
      <c r="E10" s="4"/>
      <c r="F10" s="4"/>
      <c r="G10" s="4"/>
      <c r="H10" s="4">
        <v>23166.78</v>
      </c>
      <c r="I10" s="4"/>
      <c r="J10" s="4">
        <f>SUM(Tableau1[[#This Row],[LOT 1]:[LOT 8]])</f>
        <v>23166.78</v>
      </c>
    </row>
    <row r="11" spans="1:10">
      <c r="A11" s="2" t="s">
        <v>20</v>
      </c>
      <c r="B11" s="4"/>
      <c r="C11" s="4">
        <v>22980.98</v>
      </c>
      <c r="D11" s="4"/>
      <c r="E11" s="4">
        <v>38436.019999999997</v>
      </c>
      <c r="F11" s="4">
        <v>22936.6</v>
      </c>
      <c r="G11" s="4"/>
      <c r="H11" s="4"/>
      <c r="I11" s="4"/>
      <c r="J11" s="4">
        <f>SUM(Tableau1[[#This Row],[LOT 1]:[LOT 8]])</f>
        <v>84353.600000000006</v>
      </c>
    </row>
    <row r="12" spans="1:10">
      <c r="A12" s="2" t="s">
        <v>21</v>
      </c>
      <c r="B12" s="4">
        <v>15773.37</v>
      </c>
      <c r="C12" s="4"/>
      <c r="D12" s="4"/>
      <c r="E12" s="4"/>
      <c r="F12" s="4"/>
      <c r="G12" s="4"/>
      <c r="H12" s="4"/>
      <c r="I12" s="4"/>
      <c r="J12" s="4">
        <f>SUM(Tableau1[[#This Row],[LOT 1]:[LOT 8]])</f>
        <v>15773.37</v>
      </c>
    </row>
    <row r="13" spans="1:10">
      <c r="A13" s="2" t="s">
        <v>22</v>
      </c>
      <c r="B13" s="4"/>
      <c r="C13" s="4"/>
      <c r="D13" s="4"/>
      <c r="E13" s="4"/>
      <c r="F13" s="4"/>
      <c r="G13" s="4"/>
      <c r="H13" s="4"/>
      <c r="I13" s="4">
        <v>38018.06</v>
      </c>
      <c r="J13" s="4">
        <f>SUM(Tableau1[[#This Row],[LOT 1]:[LOT 8]])</f>
        <v>38018.06</v>
      </c>
    </row>
    <row r="14" spans="1:10">
      <c r="A14" s="2" t="s">
        <v>23</v>
      </c>
      <c r="B14" s="4"/>
      <c r="C14" s="4"/>
      <c r="D14" s="4"/>
      <c r="E14" s="4"/>
      <c r="F14" s="4"/>
      <c r="G14" s="4"/>
      <c r="H14" s="4">
        <v>41512.07</v>
      </c>
      <c r="I14" s="4"/>
      <c r="J14" s="4">
        <f>SUM(Tableau1[[#This Row],[LOT 1]:[LOT 8]])</f>
        <v>41512.07</v>
      </c>
    </row>
    <row r="15" spans="1:10">
      <c r="A15" s="3" t="s">
        <v>24</v>
      </c>
      <c r="B15" s="5">
        <v>16261</v>
      </c>
      <c r="C15" s="5"/>
      <c r="D15" s="5"/>
      <c r="E15" s="5"/>
      <c r="F15" s="5"/>
      <c r="G15" s="5"/>
      <c r="H15" s="5"/>
      <c r="I15" s="5"/>
      <c r="J15" s="4">
        <f>SUM(Tableau1[[#This Row],[LOT 1]:[LOT 8]])</f>
        <v>16261</v>
      </c>
    </row>
    <row r="16" spans="1:10">
      <c r="A16" s="3" t="s">
        <v>25</v>
      </c>
      <c r="B16" s="5">
        <v>11841.18</v>
      </c>
      <c r="C16" s="5"/>
      <c r="D16" s="5"/>
      <c r="E16" s="5"/>
      <c r="F16" s="5"/>
      <c r="G16" s="5"/>
      <c r="H16" s="5"/>
      <c r="I16" s="5"/>
      <c r="J16" s="4">
        <f>SUM(Tableau1[[#This Row],[LOT 1]:[LOT 8]])</f>
        <v>11841.18</v>
      </c>
    </row>
    <row r="17" spans="1:10">
      <c r="A17" s="3" t="s">
        <v>26</v>
      </c>
      <c r="B17" s="5"/>
      <c r="C17" s="5"/>
      <c r="D17" s="5"/>
      <c r="E17" s="5"/>
      <c r="F17" s="5"/>
      <c r="G17" s="5"/>
      <c r="H17" s="5"/>
      <c r="I17" s="5">
        <v>31206.31</v>
      </c>
      <c r="J17" s="4">
        <f>SUM(Tableau1[[#This Row],[LOT 1]:[LOT 8]])</f>
        <v>31206.31</v>
      </c>
    </row>
    <row r="18" spans="1:10">
      <c r="A18" s="3" t="s">
        <v>27</v>
      </c>
      <c r="B18" s="5"/>
      <c r="C18" s="5">
        <v>30400</v>
      </c>
      <c r="D18" s="5"/>
      <c r="E18" s="5">
        <v>60900</v>
      </c>
      <c r="F18" s="5">
        <v>27700</v>
      </c>
      <c r="G18" s="5"/>
      <c r="H18" s="5"/>
      <c r="I18" s="5"/>
      <c r="J18" s="4">
        <f>SUM(Tableau1[[#This Row],[LOT 1]:[LOT 8]])</f>
        <v>119000</v>
      </c>
    </row>
    <row r="19" spans="1:10">
      <c r="A19" s="3" t="s">
        <v>15</v>
      </c>
      <c r="B19" s="5">
        <f>SUBTOTAL(109,[LOT 1])</f>
        <v>43875.55</v>
      </c>
      <c r="C19" s="5">
        <f>SUBTOTAL(109,[LOT 2])</f>
        <v>53380.979999999996</v>
      </c>
      <c r="D19" s="5">
        <f>SUBTOTAL(109,[LOT 3])</f>
        <v>0</v>
      </c>
      <c r="E19" s="5">
        <f>SUBTOTAL(109,[LOT 4])</f>
        <v>99336.01999999999</v>
      </c>
      <c r="F19" s="5">
        <f>SUBTOTAL(109,[LOT 5])</f>
        <v>50636.6</v>
      </c>
      <c r="G19" s="5">
        <f>SUBTOTAL(109,[LOT 6])</f>
        <v>0</v>
      </c>
      <c r="H19" s="5">
        <f>SUBTOTAL(109,[LOT 7])</f>
        <v>64678.85</v>
      </c>
      <c r="I19" s="5">
        <f>SUBTOTAL(109,[LOT 8])</f>
        <v>69224.37</v>
      </c>
      <c r="J19" s="5">
        <f>SUBTOTAL(109,[Total HT])</f>
        <v>381132.37</v>
      </c>
    </row>
    <row r="20" spans="1:10">
      <c r="A20" s="3"/>
      <c r="B20" s="5"/>
      <c r="C20" s="5"/>
      <c r="D20" s="5"/>
      <c r="E20" s="5"/>
      <c r="F20" s="5"/>
      <c r="G20" s="5"/>
      <c r="H20" s="5"/>
      <c r="I20" s="5"/>
    </row>
    <row r="21" spans="1:10">
      <c r="A21" s="3" t="s">
        <v>17</v>
      </c>
      <c r="B21" s="5"/>
      <c r="C21" s="5"/>
      <c r="D21" s="5"/>
      <c r="E21" s="5"/>
      <c r="F21" s="5"/>
      <c r="G21" s="5"/>
      <c r="H21" s="5"/>
      <c r="I21" s="5"/>
    </row>
    <row r="22" spans="1:10">
      <c r="A22" s="3"/>
      <c r="B22" s="5"/>
      <c r="C22" s="5"/>
      <c r="D22" s="5"/>
      <c r="E22" s="5"/>
      <c r="F22" s="5"/>
      <c r="G22" s="5"/>
      <c r="H22" s="5"/>
      <c r="I22" s="5"/>
    </row>
    <row r="23" spans="1:10">
      <c r="B23" s="6">
        <f>IFERROR(Tableau1[[#Totals],[LOT 1]]/COUNTA(Tableau1[LOT 1]),"")</f>
        <v>14625.183333333334</v>
      </c>
      <c r="C23" s="6">
        <f>IFERROR(Tableau1[[#Totals],[LOT 2]]/COUNTA(Tableau1[LOT 2]),"")</f>
        <v>26690.489999999998</v>
      </c>
      <c r="D23" s="6" t="str">
        <f>IFERROR(Tableau1[[#Totals],[LOT 3]]/COUNTA(Tableau1[LOT 3]),"")</f>
        <v/>
      </c>
      <c r="E23" s="6">
        <f>IFERROR(Tableau1[[#Totals],[LOT 4]]/COUNTA(Tableau1[LOT 4]),"")</f>
        <v>49668.009999999995</v>
      </c>
      <c r="F23" s="6">
        <f>IFERROR(Tableau1[[#Totals],[LOT 5]]/COUNTA(Tableau1[LOT 5]),"")</f>
        <v>25318.3</v>
      </c>
      <c r="G23" s="6" t="str">
        <f>IFERROR(Tableau1[[#Totals],[LOT 6]]/COUNTA(Tableau1[LOT 6]),"")</f>
        <v/>
      </c>
      <c r="H23" s="6">
        <f>IFERROR(Tableau1[[#Totals],[LOT 7]]/COUNTA(Tableau1[LOT 7]),"")</f>
        <v>32339.424999999999</v>
      </c>
      <c r="I23" s="6">
        <f>IFERROR(Tableau1[[#Totals],[LOT 8]]/COUNTA(Tableau1[LOT 8]),"")</f>
        <v>34612.184999999998</v>
      </c>
    </row>
    <row r="24" spans="1:10">
      <c r="B24" s="7">
        <f>IFERROR(B23*0.2,"")</f>
        <v>2925.0366666666669</v>
      </c>
      <c r="C24" s="7">
        <f t="shared" ref="C24:I24" si="0">IFERROR(C23*0.2,"")</f>
        <v>5338.098</v>
      </c>
      <c r="D24" s="7" t="str">
        <f t="shared" si="0"/>
        <v/>
      </c>
      <c r="E24" s="7">
        <f t="shared" si="0"/>
        <v>9933.601999999999</v>
      </c>
      <c r="F24" s="7">
        <f t="shared" si="0"/>
        <v>5063.66</v>
      </c>
      <c r="G24" s="7" t="str">
        <f t="shared" si="0"/>
        <v/>
      </c>
      <c r="H24" s="7">
        <f t="shared" si="0"/>
        <v>6467.8850000000002</v>
      </c>
      <c r="I24" s="7">
        <f t="shared" si="0"/>
        <v>6922.4369999999999</v>
      </c>
    </row>
    <row r="25" spans="1:10">
      <c r="A25" s="8" t="s">
        <v>14</v>
      </c>
      <c r="B25" s="9">
        <f>IFERROR(B23+B24,"")</f>
        <v>17550.22</v>
      </c>
      <c r="C25" s="9">
        <f t="shared" ref="C25:I25" si="1">IFERROR(C23+C24,"")</f>
        <v>32028.587999999996</v>
      </c>
      <c r="D25" s="9" t="str">
        <f t="shared" si="1"/>
        <v/>
      </c>
      <c r="E25" s="9">
        <f t="shared" si="1"/>
        <v>59601.611999999994</v>
      </c>
      <c r="F25" s="9">
        <f t="shared" si="1"/>
        <v>30381.96</v>
      </c>
      <c r="G25" s="9" t="str">
        <f t="shared" si="1"/>
        <v/>
      </c>
      <c r="H25" s="9">
        <f t="shared" si="1"/>
        <v>38807.31</v>
      </c>
      <c r="I25" s="9">
        <f t="shared" si="1"/>
        <v>41534.621999999996</v>
      </c>
    </row>
    <row r="26" spans="1:10">
      <c r="B26" s="7">
        <f>IFERROR(B23*0.1,"")</f>
        <v>1462.5183333333334</v>
      </c>
      <c r="C26" s="7">
        <f t="shared" ref="C26:I26" si="2">IFERROR(C23*0.1,"")</f>
        <v>2669.049</v>
      </c>
      <c r="D26" s="7" t="str">
        <f t="shared" si="2"/>
        <v/>
      </c>
      <c r="E26" s="7">
        <f t="shared" si="2"/>
        <v>4966.8009999999995</v>
      </c>
      <c r="F26" s="7">
        <f t="shared" si="2"/>
        <v>2531.83</v>
      </c>
      <c r="G26" s="7" t="str">
        <f t="shared" si="2"/>
        <v/>
      </c>
      <c r="H26" s="7">
        <f t="shared" si="2"/>
        <v>3233.9425000000001</v>
      </c>
      <c r="I26" s="7">
        <f t="shared" si="2"/>
        <v>3461.2184999999999</v>
      </c>
    </row>
    <row r="27" spans="1:10">
      <c r="A27" s="8" t="s">
        <v>16</v>
      </c>
      <c r="B27" s="9">
        <f>IFERROR(B23-B26,"")</f>
        <v>13162.665000000001</v>
      </c>
      <c r="C27" s="9">
        <f t="shared" ref="C27:I27" si="3">IFERROR(C23-C26,"")</f>
        <v>24021.440999999999</v>
      </c>
      <c r="D27" s="9" t="str">
        <f t="shared" si="3"/>
        <v/>
      </c>
      <c r="E27" s="9">
        <f t="shared" si="3"/>
        <v>44701.208999999995</v>
      </c>
      <c r="F27" s="9">
        <f t="shared" si="3"/>
        <v>22786.47</v>
      </c>
      <c r="G27" s="9" t="str">
        <f t="shared" si="3"/>
        <v/>
      </c>
      <c r="H27" s="9">
        <f t="shared" si="3"/>
        <v>29105.482499999998</v>
      </c>
      <c r="I27" s="9">
        <f t="shared" si="3"/>
        <v>31150.966499999999</v>
      </c>
    </row>
  </sheetData>
  <conditionalFormatting sqref="H10:H18">
    <cfRule type="expression" dxfId="17" priority="6">
      <formula>AND(H10&lt;&gt;"",H10&lt;$H$25)</formula>
    </cfRule>
    <cfRule type="expression" dxfId="16" priority="5">
      <formula>AND(H10&lt;&gt;"",H10&gt;$H$25)</formula>
    </cfRule>
  </conditionalFormatting>
  <conditionalFormatting sqref="B10:G18">
    <cfRule type="expression" dxfId="13" priority="3">
      <formula>AND(B10&lt;&gt;"",B10&gt;$H$25)</formula>
    </cfRule>
    <cfRule type="expression" dxfId="14" priority="4">
      <formula>AND(B10&lt;&gt;"",B10&lt;$H$25)</formula>
    </cfRule>
  </conditionalFormatting>
  <conditionalFormatting sqref="I10:I18">
    <cfRule type="expression" dxfId="3" priority="1">
      <formula>AND(I10&lt;&gt;"",I10&gt;$H$25)</formula>
    </cfRule>
    <cfRule type="expression" dxfId="4" priority="2">
      <formula>AND(I10&lt;&gt;"",I10&lt;$H$25)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gallier</dc:creator>
  <cp:lastModifiedBy>tulipe</cp:lastModifiedBy>
  <dcterms:created xsi:type="dcterms:W3CDTF">2017-06-08T16:15:15Z</dcterms:created>
  <dcterms:modified xsi:type="dcterms:W3CDTF">2017-06-08T17:19:21Z</dcterms:modified>
</cp:coreProperties>
</file>