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410"/>
  </bookViews>
  <sheets>
    <sheet name="Feuil1" sheetId="1" r:id="rId1"/>
    <sheet name="Feuil3" sheetId="3" r:id="rId2"/>
    <sheet name="Feuil2" sheetId="2" r:id="rId3"/>
  </sheets>
  <definedNames>
    <definedName name="achattsttss">Feuil2!$C$1:$C$4</definedName>
    <definedName name="achattt">Feuil2!$C$1:$C$3</definedName>
    <definedName name="bien">Feuil2!$C$1:$C$2</definedName>
    <definedName name="charge">Feuil2!$B$1:$B$6</definedName>
    <definedName name="commerciaux">Feuil2!$H$1:$H$7</definedName>
    <definedName name="Durée">Feuil2!$J$1:$J$26</definedName>
    <definedName name="duréemois">Feuil2!$L$1:$L$240</definedName>
    <definedName name="foyer">Feuil2!$D$13:$D$19</definedName>
    <definedName name="fraisnotaire">Feuil2!$F$21:$F$23</definedName>
    <definedName name="FRNOT">Feuil3!$B$1:$B$3</definedName>
    <definedName name="mois">Feuil1!$C$35</definedName>
    <definedName name="moisrachat">Feuil2!$L$60:$L$240</definedName>
    <definedName name="monat">Feuil2!$A$11:$B$12</definedName>
    <definedName name="opéra">Feuil2!$G$15:$G$16</definedName>
    <definedName name="pret">Feuil2!$F$1:$F$3</definedName>
    <definedName name="resid">Feuil2!$D$1:$D$4</definedName>
    <definedName name="residence">Feuil2!$D$1:$D$3</definedName>
    <definedName name="Situation">Feuil2!$A$1:$A$6</definedName>
    <definedName name="tablezaaa">Feuil3!$B$1:$C$3</definedName>
    <definedName name="Taux">Feuil3!$C$1:$C$3</definedName>
    <definedName name="tx">Feuil2!$G$21:$G$23</definedName>
    <definedName name="_xlnm.Print_Area" localSheetId="0">Feuil1!$A$1:$H$50</definedName>
  </definedNames>
  <calcPr calcId="124519" calcMode="autoNoTable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1"/>
  <c r="C27" s="1"/>
  <c r="A27"/>
  <c r="B26"/>
  <c r="C26" s="1"/>
  <c r="A26"/>
  <c r="C28" l="1"/>
  <c r="C30"/>
  <c r="H25"/>
  <c r="B42" s="1"/>
  <c r="C36"/>
  <c r="G40"/>
  <c r="F39"/>
  <c r="E38"/>
  <c r="D37"/>
  <c r="B8"/>
  <c r="C35" s="1"/>
  <c r="H35" l="1"/>
  <c r="D35"/>
  <c r="H7"/>
  <c r="E35"/>
  <c r="G35"/>
  <c r="F35"/>
  <c r="C32" l="1"/>
  <c r="F32" s="1"/>
  <c r="F25" l="1"/>
  <c r="H42" s="1"/>
  <c r="C46" s="1"/>
  <c r="C47" s="1"/>
</calcChain>
</file>

<file path=xl/sharedStrings.xml><?xml version="1.0" encoding="utf-8"?>
<sst xmlns="http://schemas.openxmlformats.org/spreadsheetml/2006/main" count="92" uniqueCount="77">
  <si>
    <t>Interlocuteur:</t>
  </si>
  <si>
    <t>Tel:</t>
  </si>
  <si>
    <t xml:space="preserve">Date: </t>
  </si>
  <si>
    <t>SIMULATION DE FINANCEMENT</t>
  </si>
  <si>
    <t>Votre Situation</t>
  </si>
  <si>
    <t>Votre endettement actuel</t>
  </si>
  <si>
    <t>Votre projet Immobilier</t>
  </si>
  <si>
    <t>Dépenses</t>
  </si>
  <si>
    <t>Montant</t>
  </si>
  <si>
    <t>Sous-total</t>
  </si>
  <si>
    <t>Total des dépenses</t>
  </si>
  <si>
    <t>Travaux</t>
  </si>
  <si>
    <t>(1) Estimation</t>
  </si>
  <si>
    <t>Plan de financement</t>
  </si>
  <si>
    <t>Taux</t>
  </si>
  <si>
    <t>Total</t>
  </si>
  <si>
    <t>Apport Personnel</t>
  </si>
  <si>
    <t>NOM du client</t>
  </si>
  <si>
    <t>Remboursements (hors assurance)</t>
  </si>
  <si>
    <t>Mensualités totales</t>
  </si>
  <si>
    <t>Taux d'endettement</t>
  </si>
  <si>
    <t>Durée en Mois</t>
  </si>
  <si>
    <t>Prêt lissé</t>
  </si>
  <si>
    <t>Prêt Lissage Taux Fixe</t>
  </si>
  <si>
    <t>Endettement actuel 1</t>
  </si>
  <si>
    <t>Endettement actuel 2</t>
  </si>
  <si>
    <t>Endettement actuel 3</t>
  </si>
  <si>
    <t>Endettement actuel 4</t>
  </si>
  <si>
    <t>Endettement actuel 5</t>
  </si>
  <si>
    <t>Celibataire</t>
  </si>
  <si>
    <t>Marié</t>
  </si>
  <si>
    <t>Divorcé</t>
  </si>
  <si>
    <t>Pacsé</t>
  </si>
  <si>
    <t>Concubinage</t>
  </si>
  <si>
    <t>Veuf</t>
  </si>
  <si>
    <t>Achat ancien</t>
  </si>
  <si>
    <t>Achat neuf</t>
  </si>
  <si>
    <t>Résidence Principale</t>
  </si>
  <si>
    <t>Résidence Secondaire</t>
  </si>
  <si>
    <t>Investissement</t>
  </si>
  <si>
    <t>Prêt Lissage Taux Mixte</t>
  </si>
  <si>
    <t>Prêt Lissage Variable</t>
  </si>
  <si>
    <t>Mlle Remaoun</t>
  </si>
  <si>
    <t>Mlle Djebali</t>
  </si>
  <si>
    <t>M Desnoyers</t>
  </si>
  <si>
    <t>M Dahalani</t>
  </si>
  <si>
    <t>M Soppo Priso</t>
  </si>
  <si>
    <t>M Zitoun</t>
  </si>
  <si>
    <t>M Dupinay</t>
  </si>
  <si>
    <t>Ce document est non contractuel et ne saurait engager la responsabilité du Cabinet Audit &amp; Coverage</t>
  </si>
  <si>
    <t>ETUDE DE FINANCEMENT</t>
  </si>
  <si>
    <t>Durée du crédit</t>
  </si>
  <si>
    <t>Date de fin du crédit</t>
  </si>
  <si>
    <t>Rachat de crédit</t>
  </si>
  <si>
    <t>Capital Restant Dû</t>
  </si>
  <si>
    <t xml:space="preserve">     Situation de Famille              </t>
  </si>
  <si>
    <r>
      <t xml:space="preserve">     Personnes à charge      </t>
    </r>
    <r>
      <rPr>
        <sz val="9"/>
        <color theme="1"/>
        <rFont val="Calibri"/>
        <family val="2"/>
        <scheme val="minor"/>
      </rPr>
      <t xml:space="preserve">    </t>
    </r>
  </si>
  <si>
    <t xml:space="preserve">     Nature        </t>
  </si>
  <si>
    <t xml:space="preserve">     Destination     </t>
  </si>
  <si>
    <t xml:space="preserve"> par mois jusqu'au </t>
  </si>
  <si>
    <t>Montant de l'opération</t>
  </si>
  <si>
    <t>Frais de garantie</t>
  </si>
  <si>
    <t>Frais de courtage</t>
  </si>
  <si>
    <t xml:space="preserve">Date de signature  </t>
  </si>
  <si>
    <t>Prix d'acquisition</t>
  </si>
  <si>
    <t xml:space="preserve">     Revenu mensuel net du foyer        </t>
  </si>
  <si>
    <t>Achat Local Commercial</t>
  </si>
  <si>
    <t>Pénalité Rachat</t>
  </si>
  <si>
    <t>Pénalité Rachat°</t>
  </si>
  <si>
    <t>FR Notaire Ancien°</t>
  </si>
  <si>
    <t>FR Notaire Neuf°</t>
  </si>
  <si>
    <t>Aucun</t>
  </si>
  <si>
    <t>achat ancien</t>
  </si>
  <si>
    <t>achat neuf</t>
  </si>
  <si>
    <t>achat local commercial</t>
  </si>
  <si>
    <t>rachat de crédit</t>
  </si>
  <si>
    <t>quand tu choisis là  
;cela modifie ici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</si>
</sst>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8"/>
      <color rgb="FF333333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 tint="0.39997558519241921"/>
      </bottom>
      <diagonal/>
    </border>
    <border>
      <left/>
      <right/>
      <top style="thick">
        <color theme="4" tint="0.3999755851924192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/>
    <xf numFmtId="0" fontId="4" fillId="0" borderId="0" xfId="0" applyFont="1"/>
    <xf numFmtId="0" fontId="5" fillId="0" borderId="0" xfId="0" applyFont="1"/>
    <xf numFmtId="0" fontId="0" fillId="0" borderId="0" xfId="0" applyBorder="1" applyAlignment="1">
      <alignment horizontal="center"/>
    </xf>
    <xf numFmtId="14" fontId="3" fillId="0" borderId="0" xfId="0" applyNumberFormat="1" applyFont="1" applyBorder="1"/>
    <xf numFmtId="0" fontId="3" fillId="0" borderId="0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4" fontId="3" fillId="0" borderId="9" xfId="0" applyNumberFormat="1" applyFont="1" applyBorder="1"/>
    <xf numFmtId="0" fontId="3" fillId="0" borderId="11" xfId="0" applyFont="1" applyBorder="1"/>
    <xf numFmtId="42" fontId="3" fillId="0" borderId="12" xfId="1" applyNumberFormat="1" applyFont="1" applyBorder="1"/>
    <xf numFmtId="0" fontId="0" fillId="0" borderId="4" xfId="0" applyBorder="1" applyAlignment="1"/>
    <xf numFmtId="0" fontId="0" fillId="0" borderId="5" xfId="0" applyBorder="1" applyAlignment="1"/>
    <xf numFmtId="0" fontId="4" fillId="0" borderId="5" xfId="0" applyFont="1" applyBorder="1" applyAlignment="1"/>
    <xf numFmtId="0" fontId="3" fillId="0" borderId="7" xfId="0" applyFont="1" applyBorder="1" applyAlignment="1">
      <alignment horizontal="center"/>
    </xf>
    <xf numFmtId="10" fontId="3" fillId="0" borderId="0" xfId="2" applyNumberFormat="1" applyFont="1" applyBorder="1" applyAlignment="1">
      <alignment horizontal="center"/>
    </xf>
    <xf numFmtId="42" fontId="3" fillId="0" borderId="7" xfId="0" applyNumberFormat="1" applyFont="1" applyBorder="1"/>
    <xf numFmtId="42" fontId="3" fillId="0" borderId="3" xfId="0" applyNumberFormat="1" applyFont="1" applyBorder="1"/>
    <xf numFmtId="0" fontId="3" fillId="0" borderId="13" xfId="0" applyFont="1" applyBorder="1"/>
    <xf numFmtId="0" fontId="3" fillId="0" borderId="15" xfId="0" applyFont="1" applyBorder="1"/>
    <xf numFmtId="0" fontId="3" fillId="0" borderId="8" xfId="0" applyFont="1" applyBorder="1"/>
    <xf numFmtId="0" fontId="3" fillId="0" borderId="9" xfId="0" applyFont="1" applyBorder="1"/>
    <xf numFmtId="42" fontId="3" fillId="0" borderId="15" xfId="0" applyNumberFormat="1" applyFont="1" applyBorder="1"/>
    <xf numFmtId="10" fontId="3" fillId="0" borderId="12" xfId="0" applyNumberFormat="1" applyFont="1" applyBorder="1"/>
    <xf numFmtId="0" fontId="3" fillId="0" borderId="0" xfId="0" applyFont="1" applyBorder="1" applyAlignment="1">
      <alignment horizontal="left"/>
    </xf>
    <xf numFmtId="42" fontId="3" fillId="0" borderId="0" xfId="0" applyNumberFormat="1" applyFont="1" applyBorder="1"/>
    <xf numFmtId="42" fontId="3" fillId="0" borderId="8" xfId="0" applyNumberFormat="1" applyFont="1" applyBorder="1"/>
    <xf numFmtId="42" fontId="3" fillId="0" borderId="10" xfId="0" applyNumberFormat="1" applyFont="1" applyBorder="1"/>
    <xf numFmtId="0" fontId="4" fillId="0" borderId="4" xfId="0" applyFont="1" applyBorder="1"/>
    <xf numFmtId="0" fontId="4" fillId="0" borderId="3" xfId="0" applyFont="1" applyBorder="1"/>
    <xf numFmtId="0" fontId="6" fillId="0" borderId="3" xfId="0" applyFont="1" applyBorder="1" applyAlignment="1">
      <alignment horizontal="center"/>
    </xf>
    <xf numFmtId="0" fontId="3" fillId="2" borderId="7" xfId="0" applyFont="1" applyFill="1" applyBorder="1"/>
    <xf numFmtId="10" fontId="3" fillId="2" borderId="16" xfId="0" applyNumberFormat="1" applyFont="1" applyFill="1" applyBorder="1"/>
    <xf numFmtId="42" fontId="3" fillId="2" borderId="7" xfId="0" applyNumberFormat="1" applyFont="1" applyFill="1" applyBorder="1"/>
    <xf numFmtId="8" fontId="3" fillId="0" borderId="7" xfId="0" applyNumberFormat="1" applyFont="1" applyBorder="1"/>
    <xf numFmtId="10" fontId="3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0" borderId="8" xfId="0" applyFont="1" applyFill="1" applyBorder="1"/>
    <xf numFmtId="0" fontId="0" fillId="0" borderId="9" xfId="0" applyBorder="1"/>
    <xf numFmtId="0" fontId="0" fillId="0" borderId="0" xfId="0" applyNumberFormat="1"/>
    <xf numFmtId="0" fontId="3" fillId="0" borderId="9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8" fontId="4" fillId="0" borderId="7" xfId="0" applyNumberFormat="1" applyFont="1" applyBorder="1"/>
    <xf numFmtId="0" fontId="3" fillId="4" borderId="8" xfId="0" applyFont="1" applyFill="1" applyBorder="1"/>
    <xf numFmtId="0" fontId="3" fillId="4" borderId="7" xfId="0" applyFont="1" applyFill="1" applyBorder="1"/>
    <xf numFmtId="42" fontId="3" fillId="0" borderId="12" xfId="0" applyNumberFormat="1" applyFont="1" applyBorder="1" applyAlignment="1">
      <alignment horizontal="center"/>
    </xf>
    <xf numFmtId="0" fontId="4" fillId="0" borderId="6" xfId="0" applyFont="1" applyBorder="1"/>
    <xf numFmtId="42" fontId="3" fillId="2" borderId="15" xfId="0" applyNumberFormat="1" applyFont="1" applyFill="1" applyBorder="1"/>
    <xf numFmtId="42" fontId="3" fillId="2" borderId="4" xfId="0" applyNumberFormat="1" applyFont="1" applyFill="1" applyBorder="1"/>
    <xf numFmtId="42" fontId="3" fillId="2" borderId="5" xfId="0" applyNumberFormat="1" applyFont="1" applyFill="1" applyBorder="1"/>
    <xf numFmtId="42" fontId="3" fillId="2" borderId="6" xfId="0" applyNumberFormat="1" applyFont="1" applyFill="1" applyBorder="1"/>
    <xf numFmtId="0" fontId="4" fillId="0" borderId="13" xfId="0" applyFont="1" applyBorder="1"/>
    <xf numFmtId="0" fontId="4" fillId="0" borderId="10" xfId="0" applyFont="1" applyBorder="1"/>
    <xf numFmtId="14" fontId="3" fillId="0" borderId="0" xfId="0" applyNumberFormat="1" applyFont="1" applyAlignment="1">
      <alignment horizontal="center"/>
    </xf>
    <xf numFmtId="8" fontId="10" fillId="0" borderId="0" xfId="0" applyNumberFormat="1" applyFont="1"/>
    <xf numFmtId="0" fontId="3" fillId="5" borderId="5" xfId="0" applyFont="1" applyFill="1" applyBorder="1"/>
    <xf numFmtId="0" fontId="3" fillId="5" borderId="3" xfId="0" applyFont="1" applyFill="1" applyBorder="1" applyAlignment="1">
      <alignment horizontal="center"/>
    </xf>
    <xf numFmtId="42" fontId="3" fillId="0" borderId="8" xfId="0" applyNumberFormat="1" applyFont="1" applyBorder="1" applyAlignment="1">
      <alignment horizontal="center"/>
    </xf>
    <xf numFmtId="42" fontId="3" fillId="0" borderId="13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1" xfId="0" applyFont="1" applyBorder="1"/>
    <xf numFmtId="14" fontId="3" fillId="0" borderId="12" xfId="0" applyNumberFormat="1" applyFont="1" applyBorder="1" applyAlignment="1">
      <alignment horizontal="center"/>
    </xf>
    <xf numFmtId="0" fontId="0" fillId="0" borderId="15" xfId="0" applyBorder="1"/>
    <xf numFmtId="14" fontId="3" fillId="0" borderId="6" xfId="0" applyNumberFormat="1" applyFont="1" applyBorder="1" applyAlignment="1">
      <alignment horizontal="center"/>
    </xf>
    <xf numFmtId="14" fontId="3" fillId="0" borderId="15" xfId="0" applyNumberFormat="1" applyFont="1" applyBorder="1" applyAlignment="1">
      <alignment horizontal="center"/>
    </xf>
    <xf numFmtId="14" fontId="3" fillId="0" borderId="9" xfId="0" applyNumberFormat="1" applyFont="1" applyBorder="1" applyAlignment="1">
      <alignment horizontal="center"/>
    </xf>
    <xf numFmtId="8" fontId="9" fillId="0" borderId="0" xfId="0" applyNumberFormat="1" applyFont="1" applyBorder="1"/>
    <xf numFmtId="0" fontId="4" fillId="0" borderId="0" xfId="0" applyFont="1" applyBorder="1"/>
    <xf numFmtId="44" fontId="4" fillId="0" borderId="13" xfId="0" applyNumberFormat="1" applyFont="1" applyBorder="1"/>
    <xf numFmtId="42" fontId="0" fillId="0" borderId="0" xfId="0" applyNumberFormat="1"/>
    <xf numFmtId="0" fontId="4" fillId="0" borderId="5" xfId="0" applyFont="1" applyBorder="1" applyAlignment="1">
      <alignment horizontal="center"/>
    </xf>
    <xf numFmtId="9" fontId="0" fillId="0" borderId="0" xfId="0" applyNumberFormat="1"/>
    <xf numFmtId="0" fontId="3" fillId="3" borderId="0" xfId="0" applyFont="1" applyFill="1" applyBorder="1"/>
    <xf numFmtId="0" fontId="3" fillId="3" borderId="5" xfId="0" applyFont="1" applyFill="1" applyBorder="1"/>
    <xf numFmtId="9" fontId="3" fillId="3" borderId="0" xfId="0" applyNumberFormat="1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10" fontId="9" fillId="0" borderId="4" xfId="0" applyNumberFormat="1" applyFont="1" applyBorder="1" applyAlignment="1">
      <alignment horizontal="center"/>
    </xf>
    <xf numFmtId="10" fontId="9" fillId="0" borderId="11" xfId="0" applyNumberFormat="1" applyFont="1" applyBorder="1" applyAlignment="1">
      <alignment horizontal="center"/>
    </xf>
    <xf numFmtId="10" fontId="9" fillId="0" borderId="12" xfId="0" applyNumberFormat="1" applyFont="1" applyBorder="1" applyAlignment="1">
      <alignment horizontal="center"/>
    </xf>
    <xf numFmtId="0" fontId="4" fillId="0" borderId="4" xfId="0" applyFont="1" applyBorder="1"/>
    <xf numFmtId="0" fontId="4" fillId="0" borderId="6" xfId="0" applyFont="1" applyBorder="1"/>
    <xf numFmtId="0" fontId="4" fillId="0" borderId="0" xfId="0" applyFont="1" applyBorder="1" applyAlignment="1">
      <alignment horizontal="center"/>
    </xf>
    <xf numFmtId="0" fontId="3" fillId="0" borderId="8" xfId="0" applyFont="1" applyBorder="1"/>
    <xf numFmtId="0" fontId="3" fillId="0" borderId="9" xfId="0" applyFont="1" applyBorder="1"/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0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6" borderId="8" xfId="0" applyFont="1" applyFill="1" applyBorder="1"/>
    <xf numFmtId="0" fontId="3" fillId="6" borderId="0" xfId="0" applyFont="1" applyFill="1" applyBorder="1"/>
    <xf numFmtId="42" fontId="3" fillId="6" borderId="3" xfId="0" applyNumberFormat="1" applyFont="1" applyFill="1" applyBorder="1"/>
    <xf numFmtId="0" fontId="3" fillId="7" borderId="8" xfId="0" applyFont="1" applyFill="1" applyBorder="1"/>
    <xf numFmtId="0" fontId="3" fillId="0" borderId="0" xfId="0" applyFont="1" applyFill="1" applyBorder="1" applyAlignment="1">
      <alignment horizontal="center" wrapText="1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</xdr:colOff>
      <xdr:row>0</xdr:row>
      <xdr:rowOff>60960</xdr:rowOff>
    </xdr:from>
    <xdr:to>
      <xdr:col>2</xdr:col>
      <xdr:colOff>428660</xdr:colOff>
      <xdr:row>4</xdr:row>
      <xdr:rowOff>121920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" y="60960"/>
          <a:ext cx="2371760" cy="807720"/>
        </a:xfrm>
        <a:prstGeom prst="rect">
          <a:avLst/>
        </a:prstGeom>
      </xdr:spPr>
    </xdr:pic>
    <xdr:clientData/>
  </xdr:twoCellAnchor>
  <xdr:twoCellAnchor>
    <xdr:from>
      <xdr:col>1</xdr:col>
      <xdr:colOff>647700</xdr:colOff>
      <xdr:row>18</xdr:row>
      <xdr:rowOff>146050</xdr:rowOff>
    </xdr:from>
    <xdr:to>
      <xdr:col>3</xdr:col>
      <xdr:colOff>304800</xdr:colOff>
      <xdr:row>21</xdr:row>
      <xdr:rowOff>107950</xdr:rowOff>
    </xdr:to>
    <xdr:sp macro="" textlink="">
      <xdr:nvSpPr>
        <xdr:cNvPr id="3" name="Ellipse 2"/>
        <xdr:cNvSpPr/>
      </xdr:nvSpPr>
      <xdr:spPr>
        <a:xfrm>
          <a:off x="1733550" y="3524250"/>
          <a:ext cx="1371600" cy="527050"/>
        </a:xfrm>
        <a:prstGeom prst="ellipse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24</xdr:row>
      <xdr:rowOff>50800</xdr:rowOff>
    </xdr:from>
    <xdr:to>
      <xdr:col>1</xdr:col>
      <xdr:colOff>527050</xdr:colOff>
      <xdr:row>27</xdr:row>
      <xdr:rowOff>171450</xdr:rowOff>
    </xdr:to>
    <xdr:sp macro="" textlink="">
      <xdr:nvSpPr>
        <xdr:cNvPr id="4" name="Ellipse 3"/>
        <xdr:cNvSpPr/>
      </xdr:nvSpPr>
      <xdr:spPr>
        <a:xfrm>
          <a:off x="0" y="4559300"/>
          <a:ext cx="1612900" cy="679450"/>
        </a:xfrm>
        <a:prstGeom prst="ellipse">
          <a:avLst/>
        </a:prstGeom>
        <a:noFill/>
        <a:ln w="317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209550</xdr:colOff>
      <xdr:row>20</xdr:row>
      <xdr:rowOff>12700</xdr:rowOff>
    </xdr:from>
    <xdr:to>
      <xdr:col>10</xdr:col>
      <xdr:colOff>76200</xdr:colOff>
      <xdr:row>22</xdr:row>
      <xdr:rowOff>336550</xdr:rowOff>
    </xdr:to>
    <xdr:cxnSp macro="">
      <xdr:nvCxnSpPr>
        <xdr:cNvPr id="6" name="Connecteur droit avec flèche 5"/>
        <xdr:cNvCxnSpPr/>
      </xdr:nvCxnSpPr>
      <xdr:spPr>
        <a:xfrm rot="10800000">
          <a:off x="3009900" y="3765550"/>
          <a:ext cx="5334000" cy="704850"/>
        </a:xfrm>
        <a:prstGeom prst="straightConnector1">
          <a:avLst/>
        </a:prstGeom>
        <a:ln w="317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647700</xdr:colOff>
      <xdr:row>22</xdr:row>
      <xdr:rowOff>508000</xdr:rowOff>
    </xdr:from>
    <xdr:to>
      <xdr:col>10</xdr:col>
      <xdr:colOff>127000</xdr:colOff>
      <xdr:row>25</xdr:row>
      <xdr:rowOff>158750</xdr:rowOff>
    </xdr:to>
    <xdr:cxnSp macro="">
      <xdr:nvCxnSpPr>
        <xdr:cNvPr id="8" name="Connecteur droit avec flèche 7"/>
        <xdr:cNvCxnSpPr/>
      </xdr:nvCxnSpPr>
      <xdr:spPr>
        <a:xfrm rot="10800000" flipV="1">
          <a:off x="1733550" y="4641850"/>
          <a:ext cx="6661150" cy="641350"/>
        </a:xfrm>
        <a:prstGeom prst="straightConnector1">
          <a:avLst/>
        </a:prstGeom>
        <a:ln w="317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54"/>
  <sheetViews>
    <sheetView tabSelected="1" topLeftCell="A16" workbookViewId="0">
      <selection activeCell="M28" sqref="M28"/>
    </sheetView>
  </sheetViews>
  <sheetFormatPr baseColWidth="10" defaultRowHeight="14.5"/>
  <cols>
    <col min="1" max="1" width="15.54296875" customWidth="1"/>
    <col min="2" max="2" width="13.6328125" bestFit="1" customWidth="1"/>
    <col min="4" max="4" width="10.90625" customWidth="1"/>
    <col min="5" max="5" width="11.54296875" customWidth="1"/>
    <col min="7" max="8" width="11.54296875" customWidth="1"/>
  </cols>
  <sheetData>
    <row r="2" spans="1:11" ht="15" thickBot="1">
      <c r="E2" s="109" t="s">
        <v>50</v>
      </c>
      <c r="F2" s="109"/>
      <c r="G2" s="109"/>
      <c r="H2" s="6"/>
    </row>
    <row r="3" spans="1:11" ht="15" thickTop="1">
      <c r="E3" s="110" t="s">
        <v>17</v>
      </c>
      <c r="F3" s="110"/>
      <c r="G3" s="110"/>
      <c r="H3" s="6"/>
    </row>
    <row r="5" spans="1:11" ht="15" thickBot="1"/>
    <row r="6" spans="1:11" ht="15" thickBot="1">
      <c r="A6" s="4" t="s">
        <v>0</v>
      </c>
      <c r="B6" s="2" t="s">
        <v>45</v>
      </c>
      <c r="F6" s="61" t="s">
        <v>51</v>
      </c>
      <c r="G6" s="73"/>
      <c r="H6" s="70">
        <v>12</v>
      </c>
    </row>
    <row r="7" spans="1:11" ht="15" thickBot="1">
      <c r="A7" s="4" t="s">
        <v>1</v>
      </c>
      <c r="B7" s="1"/>
      <c r="F7" s="36" t="s">
        <v>52</v>
      </c>
      <c r="G7" s="56"/>
      <c r="H7" s="74">
        <f ca="1">EOMONTH(B8,H25)</f>
        <v>46295</v>
      </c>
    </row>
    <row r="8" spans="1:11">
      <c r="A8" s="4" t="s">
        <v>2</v>
      </c>
      <c r="B8" s="63">
        <f ca="1" xml:space="preserve"> TODAY()</f>
        <v>41896</v>
      </c>
    </row>
    <row r="9" spans="1:11">
      <c r="A9" s="86" t="s">
        <v>3</v>
      </c>
      <c r="B9" s="86"/>
      <c r="C9" s="86"/>
      <c r="D9" s="86"/>
      <c r="E9" s="86"/>
      <c r="F9" s="86"/>
      <c r="G9" s="86"/>
      <c r="H9" s="86"/>
    </row>
    <row r="10" spans="1:11" ht="15" thickBot="1">
      <c r="A10" s="1"/>
      <c r="B10" s="1"/>
      <c r="C10" s="1"/>
      <c r="D10" s="1"/>
      <c r="E10" s="1"/>
      <c r="F10" s="1"/>
      <c r="G10" s="1"/>
      <c r="H10" s="1"/>
      <c r="K10" s="82"/>
    </row>
    <row r="11" spans="1:11" ht="15" thickBot="1">
      <c r="A11" s="111" t="s">
        <v>4</v>
      </c>
      <c r="B11" s="112"/>
      <c r="C11" s="113"/>
      <c r="D11" s="1"/>
      <c r="F11" s="111" t="s">
        <v>5</v>
      </c>
      <c r="G11" s="112"/>
      <c r="H11" s="113"/>
    </row>
    <row r="12" spans="1:11">
      <c r="A12" s="101" t="s">
        <v>55</v>
      </c>
      <c r="B12" s="102"/>
      <c r="C12" s="50" t="s">
        <v>29</v>
      </c>
      <c r="D12" s="1"/>
      <c r="F12" s="68">
        <v>0</v>
      </c>
      <c r="G12" s="69" t="s">
        <v>59</v>
      </c>
      <c r="H12" s="75"/>
      <c r="K12" s="80"/>
    </row>
    <row r="13" spans="1:11">
      <c r="A13" s="94" t="s">
        <v>56</v>
      </c>
      <c r="B13" s="100"/>
      <c r="C13" s="49">
        <v>0</v>
      </c>
      <c r="D13" s="1"/>
      <c r="F13" s="67">
        <v>0</v>
      </c>
      <c r="G13" s="44" t="s">
        <v>59</v>
      </c>
      <c r="H13" s="76"/>
    </row>
    <row r="14" spans="1:11" ht="15" thickBot="1">
      <c r="A14" s="98" t="s">
        <v>65</v>
      </c>
      <c r="B14" s="99"/>
      <c r="C14" s="55">
        <v>2500</v>
      </c>
      <c r="D14" s="1"/>
      <c r="F14" s="67">
        <v>0</v>
      </c>
      <c r="G14" s="44" t="s">
        <v>59</v>
      </c>
      <c r="H14" s="76"/>
    </row>
    <row r="15" spans="1:11">
      <c r="A15" s="32"/>
      <c r="B15" s="32"/>
      <c r="C15" s="33"/>
      <c r="D15" s="1"/>
      <c r="F15" s="34">
        <v>0</v>
      </c>
      <c r="G15" s="44" t="s">
        <v>59</v>
      </c>
      <c r="H15" s="76"/>
    </row>
    <row r="16" spans="1:11" ht="15" thickBot="1">
      <c r="A16" s="93"/>
      <c r="B16" s="93"/>
      <c r="C16" s="93"/>
      <c r="D16" s="93"/>
      <c r="F16" s="35">
        <v>0</v>
      </c>
      <c r="G16" s="45" t="s">
        <v>59</v>
      </c>
      <c r="H16" s="72"/>
    </row>
    <row r="17" spans="1:11">
      <c r="A17" s="1"/>
      <c r="B17" s="2"/>
      <c r="C17" s="1"/>
      <c r="D17" s="1"/>
      <c r="F17" s="33"/>
      <c r="G17" s="44"/>
      <c r="H17" s="7"/>
    </row>
    <row r="18" spans="1:11" ht="15" thickBot="1">
      <c r="A18" s="1"/>
      <c r="B18" s="1"/>
      <c r="C18" s="1"/>
      <c r="D18" s="1"/>
      <c r="E18" s="1"/>
      <c r="F18" s="1"/>
      <c r="G18" s="1"/>
      <c r="H18" s="1"/>
    </row>
    <row r="19" spans="1:11" ht="15" thickBot="1">
      <c r="A19" s="19"/>
      <c r="B19" s="20"/>
      <c r="C19" s="10"/>
      <c r="D19" s="21" t="s">
        <v>6</v>
      </c>
      <c r="E19" s="21"/>
      <c r="F19" s="21"/>
      <c r="G19" s="10"/>
      <c r="H19" s="11"/>
    </row>
    <row r="20" spans="1:11">
      <c r="A20" s="105" t="s">
        <v>57</v>
      </c>
      <c r="B20" s="106"/>
      <c r="C20" s="3" t="s">
        <v>36</v>
      </c>
      <c r="D20" s="3"/>
      <c r="E20" s="3"/>
      <c r="F20" s="78" t="s">
        <v>63</v>
      </c>
      <c r="G20" s="3"/>
      <c r="H20" s="16">
        <v>41913</v>
      </c>
    </row>
    <row r="21" spans="1:11" ht="15" thickBot="1">
      <c r="A21" s="107" t="s">
        <v>58</v>
      </c>
      <c r="B21" s="108"/>
      <c r="C21" s="17" t="s">
        <v>53</v>
      </c>
      <c r="D21" s="17"/>
      <c r="E21" s="17"/>
      <c r="F21" s="71" t="s">
        <v>60</v>
      </c>
      <c r="G21" s="17"/>
      <c r="H21" s="18">
        <v>211100</v>
      </c>
      <c r="K21" s="64"/>
    </row>
    <row r="22" spans="1:11" ht="15" thickBot="1">
      <c r="A22" s="1"/>
      <c r="B22" s="1"/>
      <c r="C22" s="1"/>
      <c r="D22" s="1"/>
      <c r="E22" s="1"/>
      <c r="F22" s="1"/>
      <c r="G22" s="1"/>
      <c r="H22" s="1"/>
    </row>
    <row r="23" spans="1:11" ht="49" thickBot="1">
      <c r="A23" s="36" t="s">
        <v>7</v>
      </c>
      <c r="B23" s="81"/>
      <c r="C23" s="37" t="s">
        <v>8</v>
      </c>
      <c r="D23" s="96" t="s">
        <v>13</v>
      </c>
      <c r="E23" s="97"/>
      <c r="F23" s="14" t="s">
        <v>8</v>
      </c>
      <c r="G23" s="15" t="s">
        <v>14</v>
      </c>
      <c r="H23" s="14" t="s">
        <v>21</v>
      </c>
      <c r="K23" s="118" t="s">
        <v>76</v>
      </c>
    </row>
    <row r="24" spans="1:11">
      <c r="A24" s="28" t="s">
        <v>64</v>
      </c>
      <c r="B24" s="83"/>
      <c r="C24" s="24">
        <v>219000</v>
      </c>
      <c r="D24" s="103" t="s">
        <v>16</v>
      </c>
      <c r="E24" s="104"/>
      <c r="F24" s="24">
        <v>25000</v>
      </c>
      <c r="G24" s="8"/>
      <c r="H24" s="22"/>
    </row>
    <row r="25" spans="1:11">
      <c r="A25" s="28" t="s">
        <v>11</v>
      </c>
      <c r="B25" s="83"/>
      <c r="C25" s="24">
        <v>0</v>
      </c>
      <c r="D25" s="103" t="s">
        <v>23</v>
      </c>
      <c r="E25" s="104"/>
      <c r="F25" s="24">
        <f>C32-F24</f>
        <v>208640</v>
      </c>
      <c r="G25" s="23">
        <v>2.5999999999999999E-2</v>
      </c>
      <c r="H25" s="22">
        <f>H6*12</f>
        <v>144</v>
      </c>
    </row>
    <row r="26" spans="1:11">
      <c r="A26" s="117" t="str">
        <f>VLOOKUP($C20,Feuil3!$A1:B3,2,0)</f>
        <v>FR Notaire Neuf°</v>
      </c>
      <c r="B26" s="85">
        <f>VLOOKUP($C20,Feuil3!$A1:C3,3,0)</f>
        <v>0.02</v>
      </c>
      <c r="C26" s="24">
        <f>C$24*B26</f>
        <v>4380</v>
      </c>
      <c r="D26" s="13"/>
      <c r="E26" s="49"/>
      <c r="F26" s="24"/>
      <c r="G26" s="23"/>
      <c r="H26" s="22"/>
    </row>
    <row r="27" spans="1:11" ht="15" thickBot="1">
      <c r="A27" s="117" t="str">
        <f>IF(ISNA(VLOOKUP($C21,Feuil3!$E1:$G2,2,0)),"hors frais",VLOOKUP($C21,Feuil3!$E1:$G2,2,0))</f>
        <v>Pénalité Rachat</v>
      </c>
      <c r="B27" s="85">
        <f>IFERROR(VLOOKUP($C21,Feuil3!$E1:$G1,3,0),"")</f>
        <v>0.03</v>
      </c>
      <c r="C27" s="24">
        <f>IF(B27="","",C$24*B27)</f>
        <v>6570</v>
      </c>
      <c r="D27" s="94"/>
      <c r="E27" s="95"/>
      <c r="F27" s="24"/>
      <c r="G27" s="43"/>
      <c r="H27" s="22"/>
    </row>
    <row r="28" spans="1:11" ht="15" thickBot="1">
      <c r="A28" s="114" t="s">
        <v>9</v>
      </c>
      <c r="B28" s="115"/>
      <c r="C28" s="116">
        <f>SUM(C24:C27)</f>
        <v>229950</v>
      </c>
      <c r="D28" s="94"/>
      <c r="E28" s="95"/>
      <c r="F28" s="24"/>
      <c r="G28" s="43"/>
      <c r="H28" s="22"/>
    </row>
    <row r="29" spans="1:11">
      <c r="B29" s="85"/>
      <c r="C29" s="24"/>
      <c r="D29" s="94"/>
      <c r="E29" s="95"/>
      <c r="F29" s="24"/>
      <c r="G29" s="43"/>
      <c r="H29" s="22"/>
    </row>
    <row r="30" spans="1:11">
      <c r="A30" s="28" t="s">
        <v>61</v>
      </c>
      <c r="B30" s="83"/>
      <c r="C30" s="24">
        <f>C24*0.01</f>
        <v>2190</v>
      </c>
      <c r="D30" s="94"/>
      <c r="E30" s="95"/>
      <c r="F30" s="24"/>
      <c r="G30" s="43"/>
      <c r="H30" s="22"/>
    </row>
    <row r="31" spans="1:11" ht="15" thickBot="1">
      <c r="A31" s="28" t="s">
        <v>62</v>
      </c>
      <c r="B31" s="83"/>
      <c r="C31" s="24">
        <v>1500</v>
      </c>
      <c r="D31" s="94"/>
      <c r="E31" s="95"/>
      <c r="F31" s="24"/>
      <c r="G31" s="43"/>
      <c r="H31" s="22"/>
    </row>
    <row r="32" spans="1:11" ht="15" thickBot="1">
      <c r="A32" s="9" t="s">
        <v>10</v>
      </c>
      <c r="B32" s="84"/>
      <c r="C32" s="25">
        <f>C28+C29+C30+C31</f>
        <v>233640</v>
      </c>
      <c r="D32" s="9" t="s">
        <v>15</v>
      </c>
      <c r="E32" s="11"/>
      <c r="F32" s="25">
        <f>C32-F24</f>
        <v>208640</v>
      </c>
      <c r="G32" s="65"/>
      <c r="H32" s="66"/>
    </row>
    <row r="33" spans="1:8">
      <c r="A33" s="5" t="s">
        <v>12</v>
      </c>
      <c r="B33" s="5"/>
      <c r="C33" s="5"/>
      <c r="D33" s="1"/>
      <c r="E33" s="1"/>
      <c r="F33" s="93"/>
      <c r="G33" s="93"/>
      <c r="H33" s="77"/>
    </row>
    <row r="34" spans="1:8" ht="15" thickBot="1">
      <c r="A34" s="1"/>
      <c r="B34" s="1"/>
      <c r="C34" s="1"/>
      <c r="D34" s="1"/>
      <c r="E34" s="1"/>
      <c r="F34" s="1"/>
      <c r="G34" s="1"/>
      <c r="H34" s="1"/>
    </row>
    <row r="35" spans="1:8" ht="15" thickBot="1">
      <c r="A35" s="91" t="s">
        <v>18</v>
      </c>
      <c r="B35" s="92"/>
      <c r="C35" s="38" t="str">
        <f ca="1">(YEAR(B8)-YEAR(H12))*12+MONTH(B8)-MONTH(H12)&amp;" mois"</f>
        <v>1376 mois</v>
      </c>
      <c r="D35" s="14" t="str">
        <f ca="1">(YEAR(B8)-YEAR(H13))*12+MONTH(B8)-MONTH(H13)&amp;" mois"</f>
        <v>1376 mois</v>
      </c>
      <c r="E35" s="14" t="str">
        <f ca="1">(YEAR(B8)-YEAR(H14))*12+MONTH(B8)-MONTH(H14)&amp;" mois"</f>
        <v>1376 mois</v>
      </c>
      <c r="F35" s="14" t="str">
        <f ca="1">(YEAR(B8)-YEAR(H15))*12+MONTH(B8)-MONTH(H15)&amp;" mois"</f>
        <v>1376 mois</v>
      </c>
      <c r="G35" s="14" t="str">
        <f ca="1">(YEAR(B8)-YEAR(H16))*12+MONTH(B8)-MONTH(H16)&amp;" mois"</f>
        <v>1376 mois</v>
      </c>
      <c r="H35" s="51" t="str">
        <f>H25&amp;" mois"</f>
        <v>144 mois</v>
      </c>
    </row>
    <row r="36" spans="1:8">
      <c r="A36" s="26" t="s">
        <v>24</v>
      </c>
      <c r="B36" s="27"/>
      <c r="C36" s="24">
        <f>F12</f>
        <v>0</v>
      </c>
      <c r="D36" s="41"/>
      <c r="E36" s="41"/>
      <c r="F36" s="41"/>
      <c r="G36" s="41"/>
      <c r="H36" s="54"/>
    </row>
    <row r="37" spans="1:8">
      <c r="A37" s="46" t="s">
        <v>25</v>
      </c>
      <c r="B37" s="47"/>
      <c r="C37" s="12"/>
      <c r="D37" s="24">
        <f>F13</f>
        <v>0</v>
      </c>
      <c r="E37" s="39"/>
      <c r="F37" s="39"/>
      <c r="G37" s="39"/>
      <c r="H37" s="54"/>
    </row>
    <row r="38" spans="1:8">
      <c r="A38" s="46" t="s">
        <v>26</v>
      </c>
      <c r="B38" s="47"/>
      <c r="C38" s="12"/>
      <c r="D38" s="12"/>
      <c r="E38" s="24">
        <f>F14</f>
        <v>0</v>
      </c>
      <c r="F38" s="39"/>
      <c r="G38" s="39"/>
      <c r="H38" s="54"/>
    </row>
    <row r="39" spans="1:8">
      <c r="A39" s="28" t="s">
        <v>27</v>
      </c>
      <c r="B39" s="29"/>
      <c r="C39" s="12"/>
      <c r="D39" s="12"/>
      <c r="E39" s="12"/>
      <c r="F39" s="24">
        <f>F15</f>
        <v>0</v>
      </c>
      <c r="G39" s="39"/>
      <c r="H39" s="54"/>
    </row>
    <row r="40" spans="1:8">
      <c r="A40" s="28" t="s">
        <v>28</v>
      </c>
      <c r="B40" s="29"/>
      <c r="C40" s="12"/>
      <c r="D40" s="12"/>
      <c r="E40" s="12"/>
      <c r="F40" s="12"/>
      <c r="G40" s="24">
        <f>F16</f>
        <v>0</v>
      </c>
      <c r="H40" s="54"/>
    </row>
    <row r="41" spans="1:8">
      <c r="A41" s="28"/>
      <c r="B41" s="29"/>
      <c r="C41" s="12"/>
      <c r="D41" s="12"/>
      <c r="E41" s="12"/>
      <c r="F41" s="12"/>
      <c r="G41" s="12"/>
      <c r="H41" s="54"/>
    </row>
    <row r="42" spans="1:8">
      <c r="A42" s="53" t="s">
        <v>22</v>
      </c>
      <c r="B42" s="29" t="str">
        <f>H25/12&amp;" ans"</f>
        <v>12 ans</v>
      </c>
      <c r="D42" s="12"/>
      <c r="E42" s="12"/>
      <c r="F42" s="12"/>
      <c r="G42" s="12"/>
      <c r="H42" s="52">
        <f>PMT(G25/12,H25,-F25)</f>
        <v>1688.2063281540352</v>
      </c>
    </row>
    <row r="43" spans="1:8">
      <c r="A43" s="28"/>
      <c r="B43" s="29"/>
      <c r="C43" s="42"/>
      <c r="D43" s="12"/>
      <c r="E43" s="12"/>
      <c r="F43" s="12"/>
      <c r="G43" s="12"/>
      <c r="H43" s="54"/>
    </row>
    <row r="44" spans="1:8">
      <c r="A44" s="28"/>
      <c r="B44" s="29"/>
      <c r="C44" s="12"/>
      <c r="D44" s="12"/>
      <c r="E44" s="12"/>
      <c r="F44" s="12"/>
      <c r="G44" s="12"/>
      <c r="H44" s="54"/>
    </row>
    <row r="45" spans="1:8" ht="15" thickBot="1">
      <c r="A45" s="28"/>
      <c r="B45" s="29"/>
      <c r="C45" s="12"/>
      <c r="D45" s="12"/>
      <c r="E45" s="12"/>
      <c r="F45" s="12"/>
      <c r="G45" s="12"/>
      <c r="H45" s="54"/>
    </row>
    <row r="46" spans="1:8" ht="15" thickBot="1">
      <c r="A46" s="61" t="s">
        <v>19</v>
      </c>
      <c r="B46" s="30"/>
      <c r="C46" s="79">
        <f>C36+D37+E38+F39+G40+H42</f>
        <v>1688.2063281540352</v>
      </c>
      <c r="D46" s="58"/>
      <c r="E46" s="59"/>
      <c r="F46" s="59"/>
      <c r="G46" s="60"/>
      <c r="H46" s="57"/>
    </row>
    <row r="47" spans="1:8" ht="15" thickBot="1">
      <c r="A47" s="62" t="s">
        <v>20</v>
      </c>
      <c r="B47" s="31"/>
      <c r="C47" s="88">
        <f>(C46/C14)</f>
        <v>0.67528253126161408</v>
      </c>
      <c r="D47" s="89"/>
      <c r="E47" s="89"/>
      <c r="F47" s="89"/>
      <c r="G47" s="90"/>
      <c r="H47" s="40"/>
    </row>
    <row r="48" spans="1:8">
      <c r="A48" s="87" t="s">
        <v>49</v>
      </c>
      <c r="B48" s="87"/>
      <c r="C48" s="87"/>
      <c r="D48" s="87"/>
      <c r="E48" s="87"/>
      <c r="F48" s="87"/>
      <c r="G48" s="87"/>
      <c r="H48" s="87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</sheetData>
  <sheetProtection formatCells="0"/>
  <mergeCells count="23">
    <mergeCell ref="D25:E25"/>
    <mergeCell ref="A20:B20"/>
    <mergeCell ref="A21:B21"/>
    <mergeCell ref="E2:G2"/>
    <mergeCell ref="E3:G3"/>
    <mergeCell ref="A11:C11"/>
    <mergeCell ref="F11:H11"/>
    <mergeCell ref="A9:H9"/>
    <mergeCell ref="A48:H48"/>
    <mergeCell ref="C47:G47"/>
    <mergeCell ref="A35:B35"/>
    <mergeCell ref="A16:D16"/>
    <mergeCell ref="F33:G33"/>
    <mergeCell ref="D27:E27"/>
    <mergeCell ref="D28:E28"/>
    <mergeCell ref="D29:E29"/>
    <mergeCell ref="D30:E30"/>
    <mergeCell ref="D31:E31"/>
    <mergeCell ref="D23:E23"/>
    <mergeCell ref="A14:B14"/>
    <mergeCell ref="A13:B13"/>
    <mergeCell ref="A12:B12"/>
    <mergeCell ref="D24:E24"/>
  </mergeCells>
  <dataValidations count="9">
    <dataValidation type="list" allowBlank="1" showInputMessage="1" showErrorMessage="1" sqref="C12">
      <formula1>Situation</formula1>
    </dataValidation>
    <dataValidation type="list" allowBlank="1" showInputMessage="1" showErrorMessage="1" sqref="C13">
      <formula1>foyer</formula1>
    </dataValidation>
    <dataValidation type="list" allowBlank="1" showInputMessage="1" showErrorMessage="1" sqref="C20">
      <formula1>achattsttss</formula1>
    </dataValidation>
    <dataValidation type="list" allowBlank="1" showInputMessage="1" showErrorMessage="1" sqref="D25:E26">
      <formula1>pret</formula1>
    </dataValidation>
    <dataValidation type="list" allowBlank="1" showInputMessage="1" showErrorMessage="1" sqref="B6">
      <formula1>commerciaux</formula1>
    </dataValidation>
    <dataValidation type="list" allowBlank="1" showInputMessage="1" showErrorMessage="1" sqref="H6">
      <formula1>Durée</formula1>
    </dataValidation>
    <dataValidation type="list" allowBlank="1" showInputMessage="1" showErrorMessage="1" sqref="C21">
      <formula1>resid</formula1>
    </dataValidation>
    <dataValidation type="list" allowBlank="1" showInputMessage="1" showErrorMessage="1" sqref="A24">
      <formula1>opéra</formula1>
    </dataValidation>
    <dataValidation type="custom" allowBlank="1" showInputMessage="1" showErrorMessage="1" sqref="C29">
      <formula1>A27</formula1>
    </dataValidation>
  </dataValidations>
  <pageMargins left="0.25" right="0.25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Feuil2!$A$11:$A$12</xm:f>
          </x14:formula1>
          <xm:sqref>F21</xm:sqref>
        </x14:dataValidation>
        <x14:dataValidation type="list" allowBlank="1" showInputMessage="1" showErrorMessage="1">
          <x14:formula1>
            <xm:f>Feuil3!$A$1:$A$3</xm:f>
          </x14:formula1>
          <xm:sqref>A28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G3"/>
  <sheetViews>
    <sheetView workbookViewId="0">
      <selection activeCell="E1" sqref="E1"/>
    </sheetView>
  </sheetViews>
  <sheetFormatPr baseColWidth="10" defaultRowHeight="14.5"/>
  <cols>
    <col min="1" max="1" width="20.36328125" customWidth="1"/>
    <col min="5" max="5" width="15.1796875" customWidth="1"/>
  </cols>
  <sheetData>
    <row r="1" spans="1:7">
      <c r="A1" t="s">
        <v>72</v>
      </c>
      <c r="B1" s="1" t="s">
        <v>69</v>
      </c>
      <c r="C1" s="82">
        <v>0.08</v>
      </c>
      <c r="E1" t="s">
        <v>75</v>
      </c>
      <c r="F1" s="1" t="s">
        <v>67</v>
      </c>
      <c r="G1" s="82">
        <v>0.03</v>
      </c>
    </row>
    <row r="2" spans="1:7">
      <c r="A2" t="s">
        <v>73</v>
      </c>
      <c r="B2" s="1" t="s">
        <v>70</v>
      </c>
      <c r="C2" s="82">
        <v>0.02</v>
      </c>
    </row>
    <row r="3" spans="1:7">
      <c r="A3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40"/>
  <sheetViews>
    <sheetView workbookViewId="0">
      <selection activeCell="C1" sqref="C1:C4"/>
    </sheetView>
  </sheetViews>
  <sheetFormatPr baseColWidth="10" defaultRowHeight="14.5"/>
  <sheetData>
    <row r="1" spans="1:12">
      <c r="A1" s="48" t="s">
        <v>29</v>
      </c>
      <c r="B1">
        <v>1</v>
      </c>
      <c r="C1" t="s">
        <v>35</v>
      </c>
      <c r="D1" t="s">
        <v>37</v>
      </c>
      <c r="F1" t="s">
        <v>23</v>
      </c>
      <c r="H1" t="s">
        <v>42</v>
      </c>
      <c r="J1">
        <v>5</v>
      </c>
      <c r="L1">
        <v>1</v>
      </c>
    </row>
    <row r="2" spans="1:12">
      <c r="A2" s="48" t="s">
        <v>30</v>
      </c>
      <c r="B2">
        <v>2</v>
      </c>
      <c r="C2" t="s">
        <v>36</v>
      </c>
      <c r="D2" t="s">
        <v>38</v>
      </c>
      <c r="F2" t="s">
        <v>40</v>
      </c>
      <c r="H2" t="s">
        <v>43</v>
      </c>
      <c r="J2">
        <v>6</v>
      </c>
      <c r="L2">
        <v>2</v>
      </c>
    </row>
    <row r="3" spans="1:12">
      <c r="A3" s="48" t="s">
        <v>31</v>
      </c>
      <c r="B3">
        <v>3</v>
      </c>
      <c r="C3" t="s">
        <v>66</v>
      </c>
      <c r="D3" t="s">
        <v>39</v>
      </c>
      <c r="F3" t="s">
        <v>41</v>
      </c>
      <c r="H3" t="s">
        <v>44</v>
      </c>
      <c r="J3">
        <v>7</v>
      </c>
      <c r="L3">
        <v>3</v>
      </c>
    </row>
    <row r="4" spans="1:12">
      <c r="A4" s="48" t="s">
        <v>32</v>
      </c>
      <c r="B4">
        <v>4</v>
      </c>
      <c r="C4" t="s">
        <v>71</v>
      </c>
      <c r="D4" t="s">
        <v>53</v>
      </c>
      <c r="H4" t="s">
        <v>45</v>
      </c>
      <c r="J4">
        <v>8</v>
      </c>
      <c r="L4">
        <v>4</v>
      </c>
    </row>
    <row r="5" spans="1:12">
      <c r="A5" s="48" t="s">
        <v>33</v>
      </c>
      <c r="B5">
        <v>5</v>
      </c>
      <c r="H5" t="s">
        <v>46</v>
      </c>
      <c r="J5">
        <v>9</v>
      </c>
      <c r="L5">
        <v>5</v>
      </c>
    </row>
    <row r="6" spans="1:12">
      <c r="A6" s="48" t="s">
        <v>34</v>
      </c>
      <c r="B6">
        <v>6</v>
      </c>
      <c r="H6" t="s">
        <v>47</v>
      </c>
      <c r="J6">
        <v>10</v>
      </c>
      <c r="L6">
        <v>6</v>
      </c>
    </row>
    <row r="7" spans="1:12">
      <c r="A7" s="48"/>
      <c r="H7" t="s">
        <v>48</v>
      </c>
      <c r="J7">
        <v>11</v>
      </c>
      <c r="L7">
        <v>7</v>
      </c>
    </row>
    <row r="8" spans="1:12">
      <c r="A8" s="48"/>
      <c r="J8">
        <v>12</v>
      </c>
      <c r="L8">
        <v>8</v>
      </c>
    </row>
    <row r="9" spans="1:12">
      <c r="A9" s="48"/>
      <c r="J9">
        <v>13</v>
      </c>
      <c r="L9">
        <v>9</v>
      </c>
    </row>
    <row r="10" spans="1:12">
      <c r="J10">
        <v>14</v>
      </c>
      <c r="L10">
        <v>10</v>
      </c>
    </row>
    <row r="11" spans="1:12">
      <c r="A11" t="s">
        <v>60</v>
      </c>
      <c r="J11">
        <v>15</v>
      </c>
      <c r="L11">
        <v>11</v>
      </c>
    </row>
    <row r="12" spans="1:12">
      <c r="A12" t="s">
        <v>54</v>
      </c>
      <c r="J12">
        <v>16</v>
      </c>
      <c r="L12">
        <v>12</v>
      </c>
    </row>
    <row r="13" spans="1:12">
      <c r="D13">
        <v>0</v>
      </c>
      <c r="J13">
        <v>17</v>
      </c>
      <c r="L13">
        <v>13</v>
      </c>
    </row>
    <row r="14" spans="1:12">
      <c r="D14">
        <v>1</v>
      </c>
      <c r="J14">
        <v>18</v>
      </c>
      <c r="L14">
        <v>14</v>
      </c>
    </row>
    <row r="15" spans="1:12">
      <c r="D15">
        <v>2</v>
      </c>
      <c r="G15" s="28" t="s">
        <v>64</v>
      </c>
      <c r="J15">
        <v>19</v>
      </c>
      <c r="L15">
        <v>15</v>
      </c>
    </row>
    <row r="16" spans="1:12">
      <c r="D16">
        <v>3</v>
      </c>
      <c r="G16" s="1" t="s">
        <v>54</v>
      </c>
      <c r="J16">
        <v>20</v>
      </c>
      <c r="L16">
        <v>16</v>
      </c>
    </row>
    <row r="17" spans="4:12">
      <c r="D17">
        <v>4</v>
      </c>
      <c r="J17">
        <v>21</v>
      </c>
      <c r="L17">
        <v>17</v>
      </c>
    </row>
    <row r="18" spans="4:12">
      <c r="D18">
        <v>5</v>
      </c>
      <c r="J18">
        <v>22</v>
      </c>
      <c r="L18">
        <v>18</v>
      </c>
    </row>
    <row r="19" spans="4:12">
      <c r="D19">
        <v>6</v>
      </c>
      <c r="J19">
        <v>23</v>
      </c>
      <c r="L19">
        <v>19</v>
      </c>
    </row>
    <row r="20" spans="4:12">
      <c r="J20">
        <v>24</v>
      </c>
      <c r="L20">
        <v>20</v>
      </c>
    </row>
    <row r="21" spans="4:12">
      <c r="F21" s="28" t="s">
        <v>69</v>
      </c>
      <c r="G21" s="82">
        <v>0.08</v>
      </c>
      <c r="J21">
        <v>25</v>
      </c>
      <c r="L21">
        <v>21</v>
      </c>
    </row>
    <row r="22" spans="4:12">
      <c r="F22" s="1" t="s">
        <v>70</v>
      </c>
      <c r="G22" s="82">
        <v>0.02</v>
      </c>
      <c r="J22">
        <v>26</v>
      </c>
      <c r="L22">
        <v>22</v>
      </c>
    </row>
    <row r="23" spans="4:12">
      <c r="F23" s="1" t="s">
        <v>68</v>
      </c>
      <c r="G23" s="82">
        <v>0.03</v>
      </c>
      <c r="J23">
        <v>27</v>
      </c>
      <c r="L23">
        <v>23</v>
      </c>
    </row>
    <row r="24" spans="4:12">
      <c r="J24">
        <v>28</v>
      </c>
      <c r="L24">
        <v>24</v>
      </c>
    </row>
    <row r="25" spans="4:12">
      <c r="J25">
        <v>29</v>
      </c>
      <c r="L25">
        <v>25</v>
      </c>
    </row>
    <row r="26" spans="4:12">
      <c r="F26" s="80">
        <v>0.08</v>
      </c>
      <c r="J26">
        <v>30</v>
      </c>
      <c r="L26">
        <v>26</v>
      </c>
    </row>
    <row r="27" spans="4:12">
      <c r="F27" s="80">
        <v>0.02</v>
      </c>
      <c r="L27">
        <v>27</v>
      </c>
    </row>
    <row r="28" spans="4:12">
      <c r="F28" s="80">
        <v>0.03</v>
      </c>
      <c r="L28">
        <v>28</v>
      </c>
    </row>
    <row r="29" spans="4:12">
      <c r="L29">
        <v>29</v>
      </c>
    </row>
    <row r="30" spans="4:12">
      <c r="L30">
        <v>30</v>
      </c>
    </row>
    <row r="31" spans="4:12">
      <c r="L31">
        <v>31</v>
      </c>
    </row>
    <row r="32" spans="4:12">
      <c r="L32">
        <v>32</v>
      </c>
    </row>
    <row r="33" spans="12:12">
      <c r="L33">
        <v>33</v>
      </c>
    </row>
    <row r="34" spans="12:12">
      <c r="L34">
        <v>34</v>
      </c>
    </row>
    <row r="35" spans="12:12">
      <c r="L35">
        <v>35</v>
      </c>
    </row>
    <row r="36" spans="12:12">
      <c r="L36">
        <v>36</v>
      </c>
    </row>
    <row r="37" spans="12:12">
      <c r="L37">
        <v>37</v>
      </c>
    </row>
    <row r="38" spans="12:12">
      <c r="L38">
        <v>38</v>
      </c>
    </row>
    <row r="39" spans="12:12">
      <c r="L39">
        <v>39</v>
      </c>
    </row>
    <row r="40" spans="12:12">
      <c r="L40">
        <v>40</v>
      </c>
    </row>
    <row r="41" spans="12:12">
      <c r="L41">
        <v>41</v>
      </c>
    </row>
    <row r="42" spans="12:12">
      <c r="L42">
        <v>42</v>
      </c>
    </row>
    <row r="43" spans="12:12">
      <c r="L43">
        <v>43</v>
      </c>
    </row>
    <row r="44" spans="12:12">
      <c r="L44">
        <v>44</v>
      </c>
    </row>
    <row r="45" spans="12:12">
      <c r="L45">
        <v>45</v>
      </c>
    </row>
    <row r="46" spans="12:12">
      <c r="L46">
        <v>46</v>
      </c>
    </row>
    <row r="47" spans="12:12">
      <c r="L47">
        <v>47</v>
      </c>
    </row>
    <row r="48" spans="12:12">
      <c r="L48">
        <v>48</v>
      </c>
    </row>
    <row r="49" spans="12:12">
      <c r="L49">
        <v>49</v>
      </c>
    </row>
    <row r="50" spans="12:12">
      <c r="L50">
        <v>50</v>
      </c>
    </row>
    <row r="51" spans="12:12">
      <c r="L51">
        <v>51</v>
      </c>
    </row>
    <row r="52" spans="12:12">
      <c r="L52">
        <v>52</v>
      </c>
    </row>
    <row r="53" spans="12:12">
      <c r="L53">
        <v>53</v>
      </c>
    </row>
    <row r="54" spans="12:12">
      <c r="L54">
        <v>54</v>
      </c>
    </row>
    <row r="55" spans="12:12">
      <c r="L55">
        <v>55</v>
      </c>
    </row>
    <row r="56" spans="12:12">
      <c r="L56">
        <v>56</v>
      </c>
    </row>
    <row r="57" spans="12:12">
      <c r="L57">
        <v>57</v>
      </c>
    </row>
    <row r="58" spans="12:12">
      <c r="L58">
        <v>58</v>
      </c>
    </row>
    <row r="59" spans="12:12">
      <c r="L59">
        <v>59</v>
      </c>
    </row>
    <row r="60" spans="12:12">
      <c r="L60">
        <v>60</v>
      </c>
    </row>
    <row r="61" spans="12:12">
      <c r="L61">
        <v>61</v>
      </c>
    </row>
    <row r="62" spans="12:12">
      <c r="L62">
        <v>62</v>
      </c>
    </row>
    <row r="63" spans="12:12">
      <c r="L63">
        <v>63</v>
      </c>
    </row>
    <row r="64" spans="12:12">
      <c r="L64">
        <v>64</v>
      </c>
    </row>
    <row r="65" spans="12:12">
      <c r="L65">
        <v>65</v>
      </c>
    </row>
    <row r="66" spans="12:12">
      <c r="L66">
        <v>66</v>
      </c>
    </row>
    <row r="67" spans="12:12">
      <c r="L67">
        <v>67</v>
      </c>
    </row>
    <row r="68" spans="12:12">
      <c r="L68">
        <v>68</v>
      </c>
    </row>
    <row r="69" spans="12:12">
      <c r="L69">
        <v>69</v>
      </c>
    </row>
    <row r="70" spans="12:12">
      <c r="L70">
        <v>70</v>
      </c>
    </row>
    <row r="71" spans="12:12">
      <c r="L71">
        <v>71</v>
      </c>
    </row>
    <row r="72" spans="12:12">
      <c r="L72">
        <v>72</v>
      </c>
    </row>
    <row r="73" spans="12:12">
      <c r="L73">
        <v>73</v>
      </c>
    </row>
    <row r="74" spans="12:12">
      <c r="L74">
        <v>74</v>
      </c>
    </row>
    <row r="75" spans="12:12">
      <c r="L75">
        <v>75</v>
      </c>
    </row>
    <row r="76" spans="12:12">
      <c r="L76">
        <v>76</v>
      </c>
    </row>
    <row r="77" spans="12:12">
      <c r="L77">
        <v>77</v>
      </c>
    </row>
    <row r="78" spans="12:12">
      <c r="L78">
        <v>78</v>
      </c>
    </row>
    <row r="79" spans="12:12">
      <c r="L79">
        <v>79</v>
      </c>
    </row>
    <row r="80" spans="12:12">
      <c r="L80">
        <v>80</v>
      </c>
    </row>
    <row r="81" spans="12:12">
      <c r="L81">
        <v>81</v>
      </c>
    </row>
    <row r="82" spans="12:12">
      <c r="L82">
        <v>82</v>
      </c>
    </row>
    <row r="83" spans="12:12">
      <c r="L83">
        <v>83</v>
      </c>
    </row>
    <row r="84" spans="12:12">
      <c r="L84">
        <v>84</v>
      </c>
    </row>
    <row r="85" spans="12:12">
      <c r="L85">
        <v>85</v>
      </c>
    </row>
    <row r="86" spans="12:12">
      <c r="L86">
        <v>86</v>
      </c>
    </row>
    <row r="87" spans="12:12">
      <c r="L87">
        <v>87</v>
      </c>
    </row>
    <row r="88" spans="12:12">
      <c r="L88">
        <v>88</v>
      </c>
    </row>
    <row r="89" spans="12:12">
      <c r="L89">
        <v>89</v>
      </c>
    </row>
    <row r="90" spans="12:12">
      <c r="L90">
        <v>90</v>
      </c>
    </row>
    <row r="91" spans="12:12">
      <c r="L91">
        <v>91</v>
      </c>
    </row>
    <row r="92" spans="12:12">
      <c r="L92">
        <v>92</v>
      </c>
    </row>
    <row r="93" spans="12:12">
      <c r="L93">
        <v>93</v>
      </c>
    </row>
    <row r="94" spans="12:12">
      <c r="L94">
        <v>94</v>
      </c>
    </row>
    <row r="95" spans="12:12">
      <c r="L95">
        <v>95</v>
      </c>
    </row>
    <row r="96" spans="12:12">
      <c r="L96">
        <v>96</v>
      </c>
    </row>
    <row r="97" spans="12:12">
      <c r="L97">
        <v>97</v>
      </c>
    </row>
    <row r="98" spans="12:12">
      <c r="L98">
        <v>98</v>
      </c>
    </row>
    <row r="99" spans="12:12">
      <c r="L99">
        <v>99</v>
      </c>
    </row>
    <row r="100" spans="12:12">
      <c r="L100">
        <v>100</v>
      </c>
    </row>
    <row r="101" spans="12:12">
      <c r="L101">
        <v>101</v>
      </c>
    </row>
    <row r="102" spans="12:12">
      <c r="L102">
        <v>102</v>
      </c>
    </row>
    <row r="103" spans="12:12">
      <c r="L103">
        <v>103</v>
      </c>
    </row>
    <row r="104" spans="12:12">
      <c r="L104">
        <v>104</v>
      </c>
    </row>
    <row r="105" spans="12:12">
      <c r="L105">
        <v>105</v>
      </c>
    </row>
    <row r="106" spans="12:12">
      <c r="L106">
        <v>106</v>
      </c>
    </row>
    <row r="107" spans="12:12">
      <c r="L107">
        <v>107</v>
      </c>
    </row>
    <row r="108" spans="12:12">
      <c r="L108">
        <v>108</v>
      </c>
    </row>
    <row r="109" spans="12:12">
      <c r="L109">
        <v>109</v>
      </c>
    </row>
    <row r="110" spans="12:12">
      <c r="L110">
        <v>110</v>
      </c>
    </row>
    <row r="111" spans="12:12">
      <c r="L111">
        <v>111</v>
      </c>
    </row>
    <row r="112" spans="12:12">
      <c r="L112">
        <v>112</v>
      </c>
    </row>
    <row r="113" spans="12:12">
      <c r="L113">
        <v>113</v>
      </c>
    </row>
    <row r="114" spans="12:12">
      <c r="L114">
        <v>114</v>
      </c>
    </row>
    <row r="115" spans="12:12">
      <c r="L115">
        <v>115</v>
      </c>
    </row>
    <row r="116" spans="12:12">
      <c r="L116">
        <v>116</v>
      </c>
    </row>
    <row r="117" spans="12:12">
      <c r="L117">
        <v>117</v>
      </c>
    </row>
    <row r="118" spans="12:12">
      <c r="L118">
        <v>118</v>
      </c>
    </row>
    <row r="119" spans="12:12">
      <c r="L119">
        <v>119</v>
      </c>
    </row>
    <row r="120" spans="12:12">
      <c r="L120">
        <v>120</v>
      </c>
    </row>
    <row r="121" spans="12:12">
      <c r="L121">
        <v>121</v>
      </c>
    </row>
    <row r="122" spans="12:12">
      <c r="L122">
        <v>122</v>
      </c>
    </row>
    <row r="123" spans="12:12">
      <c r="L123">
        <v>123</v>
      </c>
    </row>
    <row r="124" spans="12:12">
      <c r="L124">
        <v>124</v>
      </c>
    </row>
    <row r="125" spans="12:12">
      <c r="L125">
        <v>125</v>
      </c>
    </row>
    <row r="126" spans="12:12">
      <c r="L126">
        <v>126</v>
      </c>
    </row>
    <row r="127" spans="12:12">
      <c r="L127">
        <v>127</v>
      </c>
    </row>
    <row r="128" spans="12:12">
      <c r="L128">
        <v>128</v>
      </c>
    </row>
    <row r="129" spans="12:12">
      <c r="L129">
        <v>129</v>
      </c>
    </row>
    <row r="130" spans="12:12">
      <c r="L130">
        <v>130</v>
      </c>
    </row>
    <row r="131" spans="12:12">
      <c r="L131">
        <v>131</v>
      </c>
    </row>
    <row r="132" spans="12:12">
      <c r="L132">
        <v>132</v>
      </c>
    </row>
    <row r="133" spans="12:12">
      <c r="L133">
        <v>133</v>
      </c>
    </row>
    <row r="134" spans="12:12">
      <c r="L134">
        <v>134</v>
      </c>
    </row>
    <row r="135" spans="12:12">
      <c r="L135">
        <v>135</v>
      </c>
    </row>
    <row r="136" spans="12:12">
      <c r="L136">
        <v>136</v>
      </c>
    </row>
    <row r="137" spans="12:12">
      <c r="L137">
        <v>137</v>
      </c>
    </row>
    <row r="138" spans="12:12">
      <c r="L138">
        <v>138</v>
      </c>
    </row>
    <row r="139" spans="12:12">
      <c r="L139">
        <v>139</v>
      </c>
    </row>
    <row r="140" spans="12:12">
      <c r="L140">
        <v>140</v>
      </c>
    </row>
    <row r="141" spans="12:12">
      <c r="L141">
        <v>141</v>
      </c>
    </row>
    <row r="142" spans="12:12">
      <c r="L142">
        <v>142</v>
      </c>
    </row>
    <row r="143" spans="12:12">
      <c r="L143">
        <v>143</v>
      </c>
    </row>
    <row r="144" spans="12:12">
      <c r="L144">
        <v>144</v>
      </c>
    </row>
    <row r="145" spans="12:12">
      <c r="L145">
        <v>145</v>
      </c>
    </row>
    <row r="146" spans="12:12">
      <c r="L146">
        <v>146</v>
      </c>
    </row>
    <row r="147" spans="12:12">
      <c r="L147">
        <v>147</v>
      </c>
    </row>
    <row r="148" spans="12:12">
      <c r="L148">
        <v>148</v>
      </c>
    </row>
    <row r="149" spans="12:12">
      <c r="L149">
        <v>149</v>
      </c>
    </row>
    <row r="150" spans="12:12">
      <c r="L150">
        <v>150</v>
      </c>
    </row>
    <row r="151" spans="12:12">
      <c r="L151">
        <v>151</v>
      </c>
    </row>
    <row r="152" spans="12:12">
      <c r="L152">
        <v>152</v>
      </c>
    </row>
    <row r="153" spans="12:12">
      <c r="L153">
        <v>153</v>
      </c>
    </row>
    <row r="154" spans="12:12">
      <c r="L154">
        <v>154</v>
      </c>
    </row>
    <row r="155" spans="12:12">
      <c r="L155">
        <v>155</v>
      </c>
    </row>
    <row r="156" spans="12:12">
      <c r="L156">
        <v>156</v>
      </c>
    </row>
    <row r="157" spans="12:12">
      <c r="L157">
        <v>157</v>
      </c>
    </row>
    <row r="158" spans="12:12">
      <c r="L158">
        <v>158</v>
      </c>
    </row>
    <row r="159" spans="12:12">
      <c r="L159">
        <v>159</v>
      </c>
    </row>
    <row r="160" spans="12:12">
      <c r="L160">
        <v>160</v>
      </c>
    </row>
    <row r="161" spans="12:12">
      <c r="L161">
        <v>161</v>
      </c>
    </row>
    <row r="162" spans="12:12">
      <c r="L162">
        <v>162</v>
      </c>
    </row>
    <row r="163" spans="12:12">
      <c r="L163">
        <v>163</v>
      </c>
    </row>
    <row r="164" spans="12:12">
      <c r="L164">
        <v>164</v>
      </c>
    </row>
    <row r="165" spans="12:12">
      <c r="L165">
        <v>165</v>
      </c>
    </row>
    <row r="166" spans="12:12">
      <c r="L166">
        <v>166</v>
      </c>
    </row>
    <row r="167" spans="12:12">
      <c r="L167">
        <v>167</v>
      </c>
    </row>
    <row r="168" spans="12:12">
      <c r="L168">
        <v>168</v>
      </c>
    </row>
    <row r="169" spans="12:12">
      <c r="L169">
        <v>169</v>
      </c>
    </row>
    <row r="170" spans="12:12">
      <c r="L170">
        <v>170</v>
      </c>
    </row>
    <row r="171" spans="12:12">
      <c r="L171">
        <v>171</v>
      </c>
    </row>
    <row r="172" spans="12:12">
      <c r="L172">
        <v>172</v>
      </c>
    </row>
    <row r="173" spans="12:12">
      <c r="L173">
        <v>173</v>
      </c>
    </row>
    <row r="174" spans="12:12">
      <c r="L174">
        <v>174</v>
      </c>
    </row>
    <row r="175" spans="12:12">
      <c r="L175">
        <v>175</v>
      </c>
    </row>
    <row r="176" spans="12:12">
      <c r="L176">
        <v>176</v>
      </c>
    </row>
    <row r="177" spans="12:12">
      <c r="L177">
        <v>177</v>
      </c>
    </row>
    <row r="178" spans="12:12">
      <c r="L178">
        <v>178</v>
      </c>
    </row>
    <row r="179" spans="12:12">
      <c r="L179">
        <v>179</v>
      </c>
    </row>
    <row r="180" spans="12:12">
      <c r="L180">
        <v>180</v>
      </c>
    </row>
    <row r="181" spans="12:12">
      <c r="L181">
        <v>181</v>
      </c>
    </row>
    <row r="182" spans="12:12">
      <c r="L182">
        <v>182</v>
      </c>
    </row>
    <row r="183" spans="12:12">
      <c r="L183">
        <v>183</v>
      </c>
    </row>
    <row r="184" spans="12:12">
      <c r="L184">
        <v>184</v>
      </c>
    </row>
    <row r="185" spans="12:12">
      <c r="L185">
        <v>185</v>
      </c>
    </row>
    <row r="186" spans="12:12">
      <c r="L186">
        <v>186</v>
      </c>
    </row>
    <row r="187" spans="12:12">
      <c r="L187">
        <v>187</v>
      </c>
    </row>
    <row r="188" spans="12:12">
      <c r="L188">
        <v>188</v>
      </c>
    </row>
    <row r="189" spans="12:12">
      <c r="L189">
        <v>189</v>
      </c>
    </row>
    <row r="190" spans="12:12">
      <c r="L190">
        <v>190</v>
      </c>
    </row>
    <row r="191" spans="12:12">
      <c r="L191">
        <v>191</v>
      </c>
    </row>
    <row r="192" spans="12:12">
      <c r="L192">
        <v>192</v>
      </c>
    </row>
    <row r="193" spans="12:12">
      <c r="L193">
        <v>193</v>
      </c>
    </row>
    <row r="194" spans="12:12">
      <c r="L194">
        <v>194</v>
      </c>
    </row>
    <row r="195" spans="12:12">
      <c r="L195">
        <v>195</v>
      </c>
    </row>
    <row r="196" spans="12:12">
      <c r="L196">
        <v>196</v>
      </c>
    </row>
    <row r="197" spans="12:12">
      <c r="L197">
        <v>197</v>
      </c>
    </row>
    <row r="198" spans="12:12">
      <c r="L198">
        <v>198</v>
      </c>
    </row>
    <row r="199" spans="12:12">
      <c r="L199">
        <v>199</v>
      </c>
    </row>
    <row r="200" spans="12:12">
      <c r="L200">
        <v>200</v>
      </c>
    </row>
    <row r="201" spans="12:12">
      <c r="L201">
        <v>201</v>
      </c>
    </row>
    <row r="202" spans="12:12">
      <c r="L202">
        <v>202</v>
      </c>
    </row>
    <row r="203" spans="12:12">
      <c r="L203">
        <v>203</v>
      </c>
    </row>
    <row r="204" spans="12:12">
      <c r="L204">
        <v>204</v>
      </c>
    </row>
    <row r="205" spans="12:12">
      <c r="L205">
        <v>205</v>
      </c>
    </row>
    <row r="206" spans="12:12">
      <c r="L206">
        <v>206</v>
      </c>
    </row>
    <row r="207" spans="12:12">
      <c r="L207">
        <v>207</v>
      </c>
    </row>
    <row r="208" spans="12:12">
      <c r="L208">
        <v>208</v>
      </c>
    </row>
    <row r="209" spans="12:12">
      <c r="L209">
        <v>209</v>
      </c>
    </row>
    <row r="210" spans="12:12">
      <c r="L210">
        <v>210</v>
      </c>
    </row>
    <row r="211" spans="12:12">
      <c r="L211">
        <v>211</v>
      </c>
    </row>
    <row r="212" spans="12:12">
      <c r="L212">
        <v>212</v>
      </c>
    </row>
    <row r="213" spans="12:12">
      <c r="L213">
        <v>213</v>
      </c>
    </row>
    <row r="214" spans="12:12">
      <c r="L214">
        <v>214</v>
      </c>
    </row>
    <row r="215" spans="12:12">
      <c r="L215">
        <v>215</v>
      </c>
    </row>
    <row r="216" spans="12:12">
      <c r="L216">
        <v>216</v>
      </c>
    </row>
    <row r="217" spans="12:12">
      <c r="L217">
        <v>217</v>
      </c>
    </row>
    <row r="218" spans="12:12">
      <c r="L218">
        <v>218</v>
      </c>
    </row>
    <row r="219" spans="12:12">
      <c r="L219">
        <v>219</v>
      </c>
    </row>
    <row r="220" spans="12:12">
      <c r="L220">
        <v>220</v>
      </c>
    </row>
    <row r="221" spans="12:12">
      <c r="L221">
        <v>221</v>
      </c>
    </row>
    <row r="222" spans="12:12">
      <c r="L222">
        <v>222</v>
      </c>
    </row>
    <row r="223" spans="12:12">
      <c r="L223">
        <v>223</v>
      </c>
    </row>
    <row r="224" spans="12:12">
      <c r="L224">
        <v>224</v>
      </c>
    </row>
    <row r="225" spans="12:12">
      <c r="L225">
        <v>225</v>
      </c>
    </row>
    <row r="226" spans="12:12">
      <c r="L226">
        <v>226</v>
      </c>
    </row>
    <row r="227" spans="12:12">
      <c r="L227">
        <v>227</v>
      </c>
    </row>
    <row r="228" spans="12:12">
      <c r="L228">
        <v>228</v>
      </c>
    </row>
    <row r="229" spans="12:12">
      <c r="L229">
        <v>229</v>
      </c>
    </row>
    <row r="230" spans="12:12">
      <c r="L230">
        <v>230</v>
      </c>
    </row>
    <row r="231" spans="12:12">
      <c r="L231">
        <v>231</v>
      </c>
    </row>
    <row r="232" spans="12:12">
      <c r="L232">
        <v>232</v>
      </c>
    </row>
    <row r="233" spans="12:12">
      <c r="L233">
        <v>233</v>
      </c>
    </row>
    <row r="234" spans="12:12">
      <c r="L234">
        <v>234</v>
      </c>
    </row>
    <row r="235" spans="12:12">
      <c r="L235">
        <v>235</v>
      </c>
    </row>
    <row r="236" spans="12:12">
      <c r="L236">
        <v>236</v>
      </c>
    </row>
    <row r="237" spans="12:12">
      <c r="L237">
        <v>237</v>
      </c>
    </row>
    <row r="238" spans="12:12">
      <c r="L238">
        <v>238</v>
      </c>
    </row>
    <row r="239" spans="12:12">
      <c r="L239">
        <v>239</v>
      </c>
    </row>
    <row r="240" spans="12:12">
      <c r="L240">
        <v>240</v>
      </c>
    </row>
  </sheetData>
  <dataValidations count="1">
    <dataValidation type="list" allowBlank="1" showInputMessage="1" showErrorMessage="1" sqref="I21">
      <formula1>tx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22</vt:i4>
      </vt:variant>
    </vt:vector>
  </HeadingPairs>
  <TitlesOfParts>
    <vt:vector size="25" baseType="lpstr">
      <vt:lpstr>Feuil1</vt:lpstr>
      <vt:lpstr>Feuil3</vt:lpstr>
      <vt:lpstr>Feuil2</vt:lpstr>
      <vt:lpstr>achattsttss</vt:lpstr>
      <vt:lpstr>achattt</vt:lpstr>
      <vt:lpstr>bien</vt:lpstr>
      <vt:lpstr>charge</vt:lpstr>
      <vt:lpstr>commerciaux</vt:lpstr>
      <vt:lpstr>Durée</vt:lpstr>
      <vt:lpstr>duréemois</vt:lpstr>
      <vt:lpstr>foyer</vt:lpstr>
      <vt:lpstr>fraisnotaire</vt:lpstr>
      <vt:lpstr>FRNOT</vt:lpstr>
      <vt:lpstr>mois</vt:lpstr>
      <vt:lpstr>moisrachat</vt:lpstr>
      <vt:lpstr>monat</vt:lpstr>
      <vt:lpstr>opéra</vt:lpstr>
      <vt:lpstr>pret</vt:lpstr>
      <vt:lpstr>resid</vt:lpstr>
      <vt:lpstr>residence</vt:lpstr>
      <vt:lpstr>Situation</vt:lpstr>
      <vt:lpstr>tablezaaa</vt:lpstr>
      <vt:lpstr>Taux</vt:lpstr>
      <vt:lpstr>tx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DESNOYERS</dc:creator>
  <cp:lastModifiedBy>tulipe</cp:lastModifiedBy>
  <cp:lastPrinted>2014-09-14T12:24:39Z</cp:lastPrinted>
  <dcterms:created xsi:type="dcterms:W3CDTF">2014-09-13T13:11:27Z</dcterms:created>
  <dcterms:modified xsi:type="dcterms:W3CDTF">2014-09-14T14:16:53Z</dcterms:modified>
</cp:coreProperties>
</file>