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9330" tabRatio="766" activeTab="2"/>
  </bookViews>
  <sheets>
    <sheet name="Clients" sheetId="22" r:id="rId1"/>
    <sheet name="Base" sheetId="19" r:id="rId2"/>
    <sheet name="Saisie" sheetId="20" r:id="rId3"/>
  </sheets>
  <definedNames>
    <definedName name="Designation">OFFSET(Base!$AA$2,,,COUNTIF(Base!$AA:$AA,"&gt;&lt;"))</definedName>
    <definedName name="EQUIPEMENT_1">Base!$B$15:$B$23</definedName>
    <definedName name="EQUIPEMENT_2">Base!$E$15:$E$23</definedName>
    <definedName name="EQUIPEMENT_3">Base!$H$15:$H$23</definedName>
    <definedName name="EQUIPEMENT_4">Base!$K$15:$K$23</definedName>
    <definedName name="EQUIPEMENT_5">Base!$N$15:$N$23</definedName>
    <definedName name="EUGC">Base!$N$8:$N$13</definedName>
    <definedName name="JCAJ">Base!$B$8:$B$13</definedName>
    <definedName name="JEJ">Base!$H$8:$H$13</definedName>
    <definedName name="JPS">Base!$E$8:$E$13</definedName>
    <definedName name="NNFT">Base!$K$8:$K$13</definedName>
  </definedNames>
  <calcPr calcId="124519"/>
  <fileRecoveryPr repairLoad="1"/>
</workbook>
</file>

<file path=xl/calcChain.xml><?xml version="1.0" encoding="utf-8"?>
<calcChain xmlns="http://schemas.openxmlformats.org/spreadsheetml/2006/main">
  <c r="B10" i="20"/>
  <c r="AA3" i="19" a="1"/>
  <c r="AA3" s="1"/>
  <c r="AA4" a="1"/>
  <c r="AA4" s="1"/>
  <c r="AA5" a="1"/>
  <c r="AA5" s="1"/>
  <c r="AA6" a="1"/>
  <c r="AA6" s="1"/>
  <c r="AA7" a="1"/>
  <c r="AA7" s="1"/>
  <c r="AA8" a="1"/>
  <c r="AA8" s="1"/>
  <c r="AA9" a="1"/>
  <c r="AA9" s="1"/>
  <c r="AA10" a="1"/>
  <c r="AA10" s="1"/>
  <c r="AA11" a="1"/>
  <c r="AA11" s="1"/>
  <c r="AA12" a="1"/>
  <c r="AA12" s="1"/>
  <c r="AA13" a="1"/>
  <c r="AA13" s="1"/>
  <c r="AA14" a="1"/>
  <c r="AA14" s="1"/>
  <c r="AA15" a="1"/>
  <c r="AA15" s="1"/>
  <c r="AA16" a="1"/>
  <c r="AA16" s="1"/>
  <c r="AA2" a="1"/>
  <c r="AA2" s="1"/>
  <c r="H18" i="20"/>
  <c r="H19"/>
  <c r="H20"/>
  <c r="H21"/>
  <c r="H17"/>
  <c r="J17" s="1"/>
  <c r="C18"/>
  <c r="C19"/>
  <c r="C20"/>
  <c r="C21"/>
  <c r="C17"/>
  <c r="F10" l="1"/>
  <c r="K3" i="22"/>
  <c r="F12" i="20" s="1"/>
  <c r="K4" i="22"/>
  <c r="K2"/>
  <c r="F3"/>
  <c r="F8" i="20" s="1"/>
  <c r="F4" i="22"/>
  <c r="F2"/>
  <c r="B4"/>
  <c r="B3"/>
  <c r="B2"/>
  <c r="J18" i="20" l="1"/>
  <c r="J19"/>
  <c r="J20"/>
  <c r="J21"/>
  <c r="B11"/>
  <c r="B14" s="1"/>
  <c r="B9"/>
</calcChain>
</file>

<file path=xl/sharedStrings.xml><?xml version="1.0" encoding="utf-8"?>
<sst xmlns="http://schemas.openxmlformats.org/spreadsheetml/2006/main" count="168" uniqueCount="150">
  <si>
    <t>France</t>
  </si>
  <si>
    <t>Pays</t>
  </si>
  <si>
    <t>Code</t>
  </si>
  <si>
    <t>Paris</t>
  </si>
  <si>
    <t>Lyon</t>
  </si>
  <si>
    <t>JCAJ</t>
  </si>
  <si>
    <t>JPS</t>
  </si>
  <si>
    <t>JEJ</t>
  </si>
  <si>
    <t>NNFT</t>
  </si>
  <si>
    <t>EUGC</t>
  </si>
  <si>
    <t>GCM</t>
  </si>
  <si>
    <t>GCV</t>
  </si>
  <si>
    <t>GCSMB2</t>
  </si>
  <si>
    <t>GCSMB3</t>
  </si>
  <si>
    <t>GCSMSB</t>
  </si>
  <si>
    <t>GCSMS2</t>
  </si>
  <si>
    <t>CGSMS3</t>
  </si>
  <si>
    <t>GCSCI</t>
  </si>
  <si>
    <t>GCCT</t>
  </si>
  <si>
    <t>Client</t>
  </si>
  <si>
    <t>Qté</t>
  </si>
  <si>
    <t>Désignation</t>
  </si>
  <si>
    <t>Prix Unitaire</t>
  </si>
  <si>
    <t>Montant Total</t>
  </si>
  <si>
    <t>Nom</t>
  </si>
  <si>
    <t>Ville</t>
  </si>
  <si>
    <t>Code intervention</t>
  </si>
  <si>
    <t>Numéro de série</t>
  </si>
  <si>
    <t>6852DR</t>
  </si>
  <si>
    <t>8035AJ</t>
  </si>
  <si>
    <t>5672OQ</t>
  </si>
  <si>
    <t>5682SP</t>
  </si>
  <si>
    <t>9013VM</t>
  </si>
  <si>
    <t>Nom Equipement</t>
  </si>
  <si>
    <t>Date de debut d'intervention prévisionnelle</t>
  </si>
  <si>
    <t>Lieu</t>
  </si>
  <si>
    <t>Madrid</t>
  </si>
  <si>
    <t>Equipement</t>
  </si>
  <si>
    <t>Durée essai</t>
  </si>
  <si>
    <t>Durée de présence</t>
  </si>
  <si>
    <t>Début</t>
  </si>
  <si>
    <t>Fin</t>
  </si>
  <si>
    <t>Civilité</t>
  </si>
  <si>
    <t>Prénom</t>
  </si>
  <si>
    <t>Civilité, Nom, Prénom</t>
  </si>
  <si>
    <t>Adresse1</t>
  </si>
  <si>
    <t>Complément d'adresse</t>
  </si>
  <si>
    <t>Code Postal</t>
  </si>
  <si>
    <t>Code Postal, Ville</t>
  </si>
  <si>
    <t>Téléphone</t>
  </si>
  <si>
    <t>M</t>
  </si>
  <si>
    <t>Jacques</t>
  </si>
  <si>
    <t>Date</t>
  </si>
  <si>
    <t>Index</t>
  </si>
  <si>
    <t>xxxxxxxxx</t>
  </si>
  <si>
    <t>DURAND</t>
  </si>
  <si>
    <t>3 rue de l'eglise</t>
  </si>
  <si>
    <t>JOLY</t>
  </si>
  <si>
    <t>DUPONT</t>
  </si>
  <si>
    <t>Jean</t>
  </si>
  <si>
    <t>5 rue du cours</t>
  </si>
  <si>
    <t>8 rue de fleurs</t>
  </si>
  <si>
    <t>Rennes</t>
  </si>
  <si>
    <t>EQUIPEMENT_1</t>
  </si>
  <si>
    <t>EQUIPEMENT_2</t>
  </si>
  <si>
    <t>JPSM</t>
  </si>
  <si>
    <t>JPSV</t>
  </si>
  <si>
    <t>JPSSMB2</t>
  </si>
  <si>
    <t>JPSSMB3</t>
  </si>
  <si>
    <t>JPSSMSB</t>
  </si>
  <si>
    <t>JPSSMS2</t>
  </si>
  <si>
    <t>JPSSMS3</t>
  </si>
  <si>
    <t>JPSCI</t>
  </si>
  <si>
    <t>JPSCT</t>
  </si>
  <si>
    <t>JEJM</t>
  </si>
  <si>
    <t>JEJV</t>
  </si>
  <si>
    <t>JEJSMB2</t>
  </si>
  <si>
    <t>JEJSMB3</t>
  </si>
  <si>
    <t>JEJSMSB</t>
  </si>
  <si>
    <t>JEJSMS2</t>
  </si>
  <si>
    <t>JEJSMS3</t>
  </si>
  <si>
    <t>JEJSCI</t>
  </si>
  <si>
    <t>JEJCT</t>
  </si>
  <si>
    <t>NNFTSV</t>
  </si>
  <si>
    <t>NNFTSM</t>
  </si>
  <si>
    <t>NNFTSMB3</t>
  </si>
  <si>
    <t>NNFTSMSB</t>
  </si>
  <si>
    <t>NNFTSMS2</t>
  </si>
  <si>
    <t>NNFTSMS3</t>
  </si>
  <si>
    <t>NNFTSCI</t>
  </si>
  <si>
    <t>NNFTCT</t>
  </si>
  <si>
    <t>EQUIPEMENT_3</t>
  </si>
  <si>
    <t>EQUIPEMENT_4</t>
  </si>
  <si>
    <t>EQUIPEMENT_5</t>
  </si>
  <si>
    <t>NNFTSMB2</t>
  </si>
  <si>
    <t>JCAM</t>
  </si>
  <si>
    <t>JCAV</t>
  </si>
  <si>
    <t>JCASMB2</t>
  </si>
  <si>
    <t>JCASMB3</t>
  </si>
  <si>
    <t>JCASMSB</t>
  </si>
  <si>
    <t>JCASMS2</t>
  </si>
  <si>
    <t>JCASMS3</t>
  </si>
  <si>
    <t>JCASCI</t>
  </si>
  <si>
    <t>JCAJCT</t>
  </si>
  <si>
    <t>Op 1</t>
  </si>
  <si>
    <t>Op A1</t>
  </si>
  <si>
    <t>Op B2</t>
  </si>
  <si>
    <t>Op C2</t>
  </si>
  <si>
    <t>Op D2</t>
  </si>
  <si>
    <t>Op 2</t>
  </si>
  <si>
    <t>Op 3</t>
  </si>
  <si>
    <t>Op 4</t>
  </si>
  <si>
    <t>Op 5</t>
  </si>
  <si>
    <t>Op 6</t>
  </si>
  <si>
    <t>Op 7</t>
  </si>
  <si>
    <t>Op 8</t>
  </si>
  <si>
    <t>Op 9</t>
  </si>
  <si>
    <t>Op A2</t>
  </si>
  <si>
    <t>Op A3</t>
  </si>
  <si>
    <t>Op A4</t>
  </si>
  <si>
    <t>Op A5</t>
  </si>
  <si>
    <t>Op A6</t>
  </si>
  <si>
    <t>Op A7</t>
  </si>
  <si>
    <t>Op A8</t>
  </si>
  <si>
    <t>Op A9</t>
  </si>
  <si>
    <t>Op B3</t>
  </si>
  <si>
    <t>Op B4</t>
  </si>
  <si>
    <t>Op B5</t>
  </si>
  <si>
    <t>Op B6</t>
  </si>
  <si>
    <t>Op B7</t>
  </si>
  <si>
    <t>Op B8</t>
  </si>
  <si>
    <t>Op B9</t>
  </si>
  <si>
    <t>Op B10</t>
  </si>
  <si>
    <t>Op C3</t>
  </si>
  <si>
    <t>Op C4</t>
  </si>
  <si>
    <t>Op C5</t>
  </si>
  <si>
    <t>Op C6</t>
  </si>
  <si>
    <t>Op C7</t>
  </si>
  <si>
    <t>Op C8</t>
  </si>
  <si>
    <t>Op C9</t>
  </si>
  <si>
    <t>Op C10</t>
  </si>
  <si>
    <t>Op D3</t>
  </si>
  <si>
    <t>Op D4</t>
  </si>
  <si>
    <t>Op D5</t>
  </si>
  <si>
    <t>Op D6</t>
  </si>
  <si>
    <t>Op D7</t>
  </si>
  <si>
    <t>Op D8</t>
  </si>
  <si>
    <t>Op D9</t>
  </si>
  <si>
    <t>Op D10</t>
  </si>
  <si>
    <t>Dominique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</si>
</sst>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dd/mm/yy;@"/>
    <numFmt numFmtId="165" formatCode="[$-40C]d\ mmmm\ yyyy;@"/>
    <numFmt numFmtId="166" formatCode="0.0"/>
    <numFmt numFmtId="167" formatCode="00000"/>
    <numFmt numFmtId="168" formatCode="0#&quot; &quot;##&quot; &quot;##&quot; &quot;##&quot; &quot;##"/>
  </numFmts>
  <fonts count="1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5" fillId="0" borderId="1"/>
    <xf numFmtId="0" fontId="4" fillId="0" borderId="1"/>
    <xf numFmtId="43" fontId="4" fillId="0" borderId="1" applyFont="0" applyFill="0" applyBorder="0" applyAlignment="0" applyProtection="0"/>
    <xf numFmtId="0" fontId="6" fillId="2" borderId="1" applyNumberFormat="0" applyBorder="0" applyAlignment="0" applyProtection="0"/>
    <xf numFmtId="0" fontId="3" fillId="0" borderId="1"/>
    <xf numFmtId="0" fontId="10" fillId="0" borderId="1" applyNumberFormat="0" applyFill="0" applyBorder="0" applyAlignment="0" applyProtection="0"/>
    <xf numFmtId="0" fontId="3" fillId="0" borderId="1"/>
    <xf numFmtId="43" fontId="3" fillId="0" borderId="1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22">
    <xf numFmtId="0" fontId="0" fillId="0" borderId="0" xfId="0"/>
    <xf numFmtId="0" fontId="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2" xfId="0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0" xfId="0" applyFont="1"/>
    <xf numFmtId="0" fontId="8" fillId="3" borderId="1" xfId="2" applyFont="1" applyFill="1" applyAlignment="1">
      <alignment vertical="center"/>
    </xf>
    <xf numFmtId="0" fontId="4" fillId="0" borderId="1" xfId="2" applyAlignment="1">
      <alignment vertical="center"/>
    </xf>
    <xf numFmtId="0" fontId="2" fillId="0" borderId="1" xfId="2" applyFont="1" applyAlignment="1">
      <alignment vertical="center"/>
    </xf>
    <xf numFmtId="0" fontId="8" fillId="3" borderId="1" xfId="2" applyFont="1" applyFill="1" applyAlignment="1">
      <alignment horizontal="right" vertical="center"/>
    </xf>
    <xf numFmtId="164" fontId="13" fillId="3" borderId="1" xfId="2" applyNumberFormat="1" applyFont="1" applyFill="1" applyBorder="1" applyAlignment="1">
      <alignment horizontal="center" vertical="center"/>
    </xf>
    <xf numFmtId="164" fontId="13" fillId="3" borderId="1" xfId="2" applyNumberFormat="1" applyFont="1" applyFill="1" applyBorder="1" applyAlignment="1">
      <alignment horizontal="right" vertical="center"/>
    </xf>
    <xf numFmtId="164" fontId="14" fillId="3" borderId="1" xfId="2" applyNumberFormat="1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9" fillId="3" borderId="1" xfId="2" applyFont="1" applyFill="1" applyAlignment="1">
      <alignment horizontal="right" vertical="center"/>
    </xf>
    <xf numFmtId="14" fontId="9" fillId="3" borderId="1" xfId="2" applyNumberFormat="1" applyFont="1" applyFill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8" fillId="3" borderId="1" xfId="2" applyFont="1" applyFill="1" applyAlignment="1">
      <alignment horizontal="left" vertical="center"/>
    </xf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vertical="center"/>
    </xf>
    <xf numFmtId="0" fontId="9" fillId="3" borderId="1" xfId="2" applyFont="1" applyFill="1" applyAlignment="1">
      <alignment horizontal="center" vertical="center"/>
    </xf>
    <xf numFmtId="2" fontId="13" fillId="3" borderId="1" xfId="2" applyNumberFormat="1" applyFont="1" applyFill="1" applyBorder="1" applyAlignment="1">
      <alignment vertical="center"/>
    </xf>
    <xf numFmtId="43" fontId="2" fillId="0" borderId="1" xfId="9" applyFont="1" applyBorder="1" applyAlignment="1">
      <alignment vertical="center"/>
    </xf>
    <xf numFmtId="14" fontId="4" fillId="0" borderId="1" xfId="2" applyNumberFormat="1" applyAlignment="1">
      <alignment vertical="center"/>
    </xf>
    <xf numFmtId="0" fontId="8" fillId="3" borderId="1" xfId="2" applyFont="1" applyFill="1" applyBorder="1" applyAlignment="1">
      <alignment horizontal="right" vertical="center"/>
    </xf>
    <xf numFmtId="0" fontId="15" fillId="3" borderId="1" xfId="2" applyFont="1" applyFill="1" applyBorder="1" applyAlignment="1" applyProtection="1">
      <alignment horizontal="left" vertical="center"/>
      <protection locked="0"/>
    </xf>
    <xf numFmtId="43" fontId="16" fillId="3" borderId="1" xfId="9" applyFont="1" applyFill="1" applyBorder="1" applyAlignment="1">
      <alignment horizontal="center" vertical="center"/>
    </xf>
    <xf numFmtId="43" fontId="17" fillId="3" borderId="1" xfId="9" applyFont="1" applyFill="1" applyBorder="1" applyAlignment="1">
      <alignment horizontal="center" vertical="center"/>
    </xf>
    <xf numFmtId="43" fontId="16" fillId="3" borderId="1" xfId="3" applyFont="1" applyFill="1" applyBorder="1" applyAlignment="1">
      <alignment horizontal="center" vertical="center"/>
    </xf>
    <xf numFmtId="43" fontId="4" fillId="0" borderId="1" xfId="2" applyNumberFormat="1" applyAlignment="1">
      <alignment vertical="center"/>
    </xf>
    <xf numFmtId="0" fontId="18" fillId="3" borderId="1" xfId="2" applyFont="1" applyFill="1" applyAlignment="1">
      <alignment vertical="center"/>
    </xf>
    <xf numFmtId="0" fontId="4" fillId="3" borderId="1" xfId="2" applyFill="1" applyAlignment="1">
      <alignment vertical="center"/>
    </xf>
    <xf numFmtId="0" fontId="2" fillId="3" borderId="1" xfId="2" applyFont="1" applyFill="1" applyAlignment="1">
      <alignment vertical="center"/>
    </xf>
    <xf numFmtId="0" fontId="4" fillId="0" borderId="1" xfId="2" applyFill="1" applyAlignment="1">
      <alignment vertical="center"/>
    </xf>
    <xf numFmtId="0" fontId="18" fillId="0" borderId="1" xfId="2" applyFont="1" applyAlignment="1">
      <alignment vertical="center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wrapText="1"/>
    </xf>
    <xf numFmtId="14" fontId="0" fillId="0" borderId="8" xfId="0" applyNumberForma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43" fontId="0" fillId="0" borderId="2" xfId="9" applyFont="1" applyBorder="1"/>
    <xf numFmtId="43" fontId="13" fillId="0" borderId="2" xfId="9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6" fillId="5" borderId="1" xfId="2" applyFont="1" applyFill="1" applyBorder="1" applyAlignment="1">
      <alignment horizontal="center" vertical="center"/>
    </xf>
    <xf numFmtId="0" fontId="16" fillId="5" borderId="1" xfId="2" applyFont="1" applyFill="1" applyBorder="1" applyAlignment="1">
      <alignment horizontal="left" vertical="center"/>
    </xf>
    <xf numFmtId="0" fontId="17" fillId="5" borderId="1" xfId="2" applyFont="1" applyFill="1" applyBorder="1" applyAlignment="1">
      <alignment horizontal="center" vertical="center"/>
    </xf>
    <xf numFmtId="0" fontId="17" fillId="5" borderId="1" xfId="2" applyFont="1" applyFill="1" applyBorder="1" applyAlignment="1">
      <alignment vertical="center"/>
    </xf>
    <xf numFmtId="0" fontId="16" fillId="6" borderId="1" xfId="0" applyFont="1" applyFill="1" applyBorder="1" applyAlignment="1">
      <alignment horizontal="center" vertical="center" wrapText="1"/>
    </xf>
    <xf numFmtId="167" fontId="16" fillId="6" borderId="1" xfId="0" applyNumberFormat="1" applyFont="1" applyFill="1" applyBorder="1" applyAlignment="1">
      <alignment horizontal="center" vertical="center" wrapText="1"/>
    </xf>
    <xf numFmtId="168" fontId="16" fillId="6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/>
    <xf numFmtId="167" fontId="16" fillId="7" borderId="1" xfId="0" applyNumberFormat="1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left"/>
    </xf>
    <xf numFmtId="168" fontId="16" fillId="7" borderId="1" xfId="0" applyNumberFormat="1" applyFont="1" applyFill="1" applyBorder="1" applyAlignment="1">
      <alignment horizontal="center"/>
    </xf>
    <xf numFmtId="14" fontId="16" fillId="6" borderId="1" xfId="0" applyNumberFormat="1" applyFont="1" applyFill="1" applyBorder="1" applyAlignment="1">
      <alignment horizontal="center" vertical="center" wrapText="1"/>
    </xf>
    <xf numFmtId="0" fontId="16" fillId="6" borderId="1" xfId="0" applyNumberFormat="1" applyFont="1" applyFill="1" applyBorder="1" applyAlignment="1">
      <alignment horizontal="center" vertical="center" wrapText="1"/>
    </xf>
    <xf numFmtId="14" fontId="16" fillId="7" borderId="1" xfId="0" applyNumberFormat="1" applyFont="1" applyFill="1" applyBorder="1" applyAlignment="1">
      <alignment horizontal="center"/>
    </xf>
    <xf numFmtId="0" fontId="16" fillId="7" borderId="1" xfId="0" applyNumberFormat="1" applyFont="1" applyFill="1" applyBorder="1" applyAlignment="1">
      <alignment horizontal="center"/>
    </xf>
    <xf numFmtId="0" fontId="8" fillId="4" borderId="1" xfId="2" applyFont="1" applyFill="1" applyAlignment="1">
      <alignment vertical="center"/>
    </xf>
    <xf numFmtId="43" fontId="16" fillId="7" borderId="1" xfId="9" applyFont="1" applyFill="1" applyBorder="1" applyAlignment="1">
      <alignment horizontal="center" vertical="center"/>
    </xf>
    <xf numFmtId="0" fontId="15" fillId="4" borderId="1" xfId="2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0" fontId="0" fillId="3" borderId="0" xfId="0" applyFill="1" applyAlignment="1">
      <alignment horizontal="center" wrapText="1"/>
    </xf>
    <xf numFmtId="0" fontId="8" fillId="7" borderId="1" xfId="2" applyFont="1" applyFill="1" applyAlignment="1">
      <alignment horizontal="left" vertical="center"/>
    </xf>
    <xf numFmtId="0" fontId="4" fillId="7" borderId="1" xfId="2" applyFill="1" applyAlignment="1">
      <alignment horizontal="left" vertical="center"/>
    </xf>
    <xf numFmtId="43" fontId="16" fillId="7" borderId="1" xfId="9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/>
    </xf>
    <xf numFmtId="14" fontId="5" fillId="0" borderId="13" xfId="0" applyNumberFormat="1" applyFont="1" applyFill="1" applyBorder="1" applyAlignment="1">
      <alignment horizontal="center"/>
    </xf>
    <xf numFmtId="14" fontId="5" fillId="0" borderId="10" xfId="0" applyNumberFormat="1" applyFont="1" applyFill="1" applyBorder="1" applyAlignment="1">
      <alignment horizontal="center"/>
    </xf>
    <xf numFmtId="14" fontId="5" fillId="0" borderId="14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8" fillId="4" borderId="1" xfId="2" applyFont="1" applyFill="1" applyAlignment="1">
      <alignment horizontal="left" vertical="center"/>
    </xf>
    <xf numFmtId="0" fontId="8" fillId="7" borderId="1" xfId="2" applyFont="1" applyFill="1" applyAlignment="1">
      <alignment horizontal="left" vertical="center"/>
    </xf>
    <xf numFmtId="0" fontId="4" fillId="3" borderId="1" xfId="2" applyFill="1" applyAlignment="1">
      <alignment horizontal="left" vertical="center"/>
    </xf>
    <xf numFmtId="2" fontId="16" fillId="5" borderId="1" xfId="2" applyNumberFormat="1" applyFont="1" applyFill="1" applyBorder="1" applyAlignment="1">
      <alignment horizontal="center" vertical="center"/>
    </xf>
    <xf numFmtId="10" fontId="16" fillId="5" borderId="1" xfId="10" applyNumberFormat="1" applyFont="1" applyFill="1" applyBorder="1" applyAlignment="1">
      <alignment horizontal="center" vertical="center"/>
    </xf>
    <xf numFmtId="0" fontId="2" fillId="3" borderId="1" xfId="2" applyFont="1" applyFill="1" applyAlignment="1">
      <alignment horizontal="center" vertical="center"/>
    </xf>
    <xf numFmtId="0" fontId="4" fillId="3" borderId="1" xfId="2" applyFill="1" applyAlignment="1">
      <alignment horizontal="center" vertical="center"/>
    </xf>
    <xf numFmtId="0" fontId="9" fillId="3" borderId="1" xfId="2" applyFont="1" applyFill="1" applyAlignment="1">
      <alignment horizontal="right" vertical="center"/>
    </xf>
    <xf numFmtId="165" fontId="17" fillId="5" borderId="1" xfId="2" applyNumberFormat="1" applyFont="1" applyFill="1" applyBorder="1" applyAlignment="1">
      <alignment horizontal="center" vertical="center"/>
    </xf>
    <xf numFmtId="43" fontId="16" fillId="5" borderId="1" xfId="9" applyFont="1" applyFill="1" applyBorder="1" applyAlignment="1">
      <alignment horizontal="right" vertical="center"/>
    </xf>
    <xf numFmtId="0" fontId="12" fillId="3" borderId="1" xfId="2" applyFont="1" applyFill="1" applyAlignment="1">
      <alignment horizontal="right" vertical="center"/>
    </xf>
    <xf numFmtId="0" fontId="4" fillId="7" borderId="1" xfId="2" applyFill="1" applyAlignment="1">
      <alignment horizontal="left" vertical="center"/>
    </xf>
    <xf numFmtId="0" fontId="13" fillId="3" borderId="1" xfId="2" applyFont="1" applyFill="1" applyBorder="1" applyAlignment="1">
      <alignment horizontal="center" vertical="center"/>
    </xf>
    <xf numFmtId="14" fontId="8" fillId="4" borderId="1" xfId="2" applyNumberFormat="1" applyFont="1" applyFill="1" applyAlignment="1">
      <alignment horizontal="left" vertical="center"/>
    </xf>
    <xf numFmtId="14" fontId="13" fillId="7" borderId="1" xfId="2" applyNumberFormat="1" applyFont="1" applyFill="1" applyAlignment="1">
      <alignment horizontal="left" vertical="center"/>
    </xf>
    <xf numFmtId="0" fontId="1" fillId="7" borderId="1" xfId="2" applyFont="1" applyFill="1" applyAlignment="1">
      <alignment horizontal="left" vertical="center"/>
    </xf>
    <xf numFmtId="0" fontId="1" fillId="7" borderId="1" xfId="2" applyFont="1" applyFill="1" applyAlignment="1">
      <alignment horizontal="left" vertical="center"/>
    </xf>
  </cellXfs>
  <cellStyles count="11">
    <cellStyle name="Accent6 2" xfId="4"/>
    <cellStyle name="Lien hypertexte 2" xfId="6"/>
    <cellStyle name="Milliers" xfId="9" builtinId="3"/>
    <cellStyle name="Milliers 2" xfId="3"/>
    <cellStyle name="Milliers 3" xfId="8"/>
    <cellStyle name="Normal" xfId="0" builtinId="0"/>
    <cellStyle name="Normal 2" xfId="1"/>
    <cellStyle name="Normal 3" xfId="2"/>
    <cellStyle name="Normal 3 2" xfId="7"/>
    <cellStyle name="Normal 4" xfId="5"/>
    <cellStyle name="Pourcentage" xfId="10" builtinId="5"/>
  </cellStyles>
  <dxfs count="1">
    <dxf>
      <fill>
        <patternFill>
          <bgColor theme="9" tint="0.79998168889431442"/>
        </patternFill>
      </fill>
    </dxf>
  </dxfs>
  <tableStyles count="0" defaultTableStyle="TableStyleMedium9" defaultPivotStyle="PivotStyleMedium4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sqref="A1:XFD1048576"/>
    </sheetView>
  </sheetViews>
  <sheetFormatPr baseColWidth="10" defaultRowHeight="12.5"/>
  <cols>
    <col min="2" max="2" width="14.1796875" customWidth="1"/>
    <col min="3" max="3" width="18" customWidth="1"/>
    <col min="4" max="4" width="25" customWidth="1"/>
    <col min="5" max="5" width="19.1796875" customWidth="1"/>
    <col min="6" max="6" width="33.81640625" customWidth="1"/>
    <col min="7" max="7" width="26.7265625" customWidth="1"/>
    <col min="8" max="8" width="16" customWidth="1"/>
    <col min="10" max="10" width="17.26953125" bestFit="1" customWidth="1"/>
    <col min="11" max="11" width="27" customWidth="1"/>
    <col min="13" max="13" width="18" customWidth="1"/>
  </cols>
  <sheetData>
    <row r="1" spans="1:13" ht="29">
      <c r="A1" s="65" t="s">
        <v>52</v>
      </c>
      <c r="B1" s="66" t="s">
        <v>53</v>
      </c>
      <c r="C1" s="57" t="s">
        <v>42</v>
      </c>
      <c r="D1" s="57" t="s">
        <v>43</v>
      </c>
      <c r="E1" s="57" t="s">
        <v>24</v>
      </c>
      <c r="F1" s="57" t="s">
        <v>44</v>
      </c>
      <c r="G1" s="57" t="s">
        <v>45</v>
      </c>
      <c r="H1" s="57" t="s">
        <v>46</v>
      </c>
      <c r="I1" s="58" t="s">
        <v>47</v>
      </c>
      <c r="J1" s="57" t="s">
        <v>25</v>
      </c>
      <c r="K1" s="57" t="s">
        <v>48</v>
      </c>
      <c r="L1" s="57" t="s">
        <v>1</v>
      </c>
      <c r="M1" s="59" t="s">
        <v>49</v>
      </c>
    </row>
    <row r="2" spans="1:13" ht="14.5">
      <c r="A2" s="67">
        <v>42410</v>
      </c>
      <c r="B2" s="68" t="str">
        <f t="shared" ref="B2:B4" si="0">E2</f>
        <v>DURAND</v>
      </c>
      <c r="C2" s="60" t="s">
        <v>50</v>
      </c>
      <c r="D2" s="60" t="s">
        <v>51</v>
      </c>
      <c r="E2" s="60" t="s">
        <v>55</v>
      </c>
      <c r="F2" s="60" t="str">
        <f>Clients!C2 &amp; " " &amp; Clients!D2 &amp; " " &amp; Clients!E2</f>
        <v>M Jacques DURAND</v>
      </c>
      <c r="G2" s="60" t="s">
        <v>56</v>
      </c>
      <c r="H2" s="60"/>
      <c r="I2" s="61">
        <v>75010</v>
      </c>
      <c r="J2" s="62" t="s">
        <v>3</v>
      </c>
      <c r="K2" s="63" t="str">
        <f>Clients!I2 &amp; " " &amp; Clients!J2</f>
        <v>75010 Paris</v>
      </c>
      <c r="L2" s="62" t="s">
        <v>0</v>
      </c>
      <c r="M2" s="64" t="s">
        <v>54</v>
      </c>
    </row>
    <row r="3" spans="1:13" ht="14.5">
      <c r="A3" s="67">
        <v>42411</v>
      </c>
      <c r="B3" s="68" t="str">
        <f t="shared" si="0"/>
        <v>JOLY</v>
      </c>
      <c r="C3" s="60"/>
      <c r="D3" s="60" t="s">
        <v>149</v>
      </c>
      <c r="E3" s="60" t="s">
        <v>57</v>
      </c>
      <c r="F3" s="60" t="str">
        <f>Clients!C3 &amp; " " &amp; Clients!D3 &amp; " " &amp; Clients!E3</f>
        <v xml:space="preserve"> Dominique JOLY</v>
      </c>
      <c r="G3" s="60" t="s">
        <v>60</v>
      </c>
      <c r="H3" s="60"/>
      <c r="I3" s="61">
        <v>69005</v>
      </c>
      <c r="J3" s="62" t="s">
        <v>4</v>
      </c>
      <c r="K3" s="63" t="str">
        <f>Clients!I3 &amp; " " &amp; Clients!J3</f>
        <v>69005 Lyon</v>
      </c>
      <c r="L3" s="62" t="s">
        <v>0</v>
      </c>
      <c r="M3" s="64"/>
    </row>
    <row r="4" spans="1:13" ht="14.5">
      <c r="A4" s="67">
        <v>42411</v>
      </c>
      <c r="B4" s="68" t="str">
        <f t="shared" si="0"/>
        <v>DUPONT</v>
      </c>
      <c r="C4" s="60" t="s">
        <v>50</v>
      </c>
      <c r="D4" s="60" t="s">
        <v>59</v>
      </c>
      <c r="E4" s="60" t="s">
        <v>58</v>
      </c>
      <c r="F4" s="60" t="str">
        <f>Clients!C4 &amp; " " &amp; Clients!D4 &amp; " " &amp; Clients!E4</f>
        <v>M Jean DUPONT</v>
      </c>
      <c r="G4" s="60" t="s">
        <v>61</v>
      </c>
      <c r="H4" s="60"/>
      <c r="I4" s="61">
        <v>35000</v>
      </c>
      <c r="J4" s="62" t="s">
        <v>62</v>
      </c>
      <c r="K4" s="63" t="str">
        <f>Clients!I4 &amp; " " &amp; Clients!J4</f>
        <v>35000 Rennes</v>
      </c>
      <c r="L4" s="62" t="s">
        <v>0</v>
      </c>
      <c r="M4" s="64" t="s">
        <v>54</v>
      </c>
    </row>
  </sheetData>
  <conditionalFormatting sqref="A2:M4">
    <cfRule type="notContainsBlanks" dxfId="0" priority="1">
      <formula>LEN(TRIM(A2))&gt;0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AA32"/>
  <sheetViews>
    <sheetView zoomScale="50" zoomScaleNormal="50" workbookViewId="0">
      <selection activeCell="Y5" sqref="Y5"/>
    </sheetView>
  </sheetViews>
  <sheetFormatPr baseColWidth="10" defaultRowHeight="12.5"/>
  <cols>
    <col min="1" max="1" width="19.1796875" style="43" customWidth="1"/>
    <col min="2" max="16" width="11" customWidth="1"/>
    <col min="17" max="19" width="18.81640625" customWidth="1"/>
    <col min="20" max="20" width="13.26953125" bestFit="1" customWidth="1"/>
    <col min="22" max="22" width="9.453125" customWidth="1"/>
    <col min="23" max="23" width="12.26953125" customWidth="1"/>
    <col min="24" max="24" width="13.26953125" bestFit="1" customWidth="1"/>
    <col min="26" max="26" width="10" customWidth="1"/>
    <col min="27" max="27" width="12.26953125" customWidth="1"/>
    <col min="28" max="28" width="12.26953125" bestFit="1" customWidth="1"/>
  </cols>
  <sheetData>
    <row r="1" spans="1:27">
      <c r="A1" s="73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</row>
    <row r="2" spans="1:27" ht="15.5">
      <c r="A2" s="46" t="s">
        <v>21</v>
      </c>
      <c r="B2" s="93" t="s">
        <v>5</v>
      </c>
      <c r="C2" s="94"/>
      <c r="D2" s="95"/>
      <c r="E2" s="93" t="s">
        <v>6</v>
      </c>
      <c r="F2" s="94"/>
      <c r="G2" s="95"/>
      <c r="H2" s="93" t="s">
        <v>7</v>
      </c>
      <c r="I2" s="94"/>
      <c r="J2" s="95"/>
      <c r="K2" s="93" t="s">
        <v>8</v>
      </c>
      <c r="L2" s="94"/>
      <c r="M2" s="95"/>
      <c r="N2" s="93" t="s">
        <v>9</v>
      </c>
      <c r="O2" s="94"/>
      <c r="P2" s="95"/>
      <c r="Q2" s="3"/>
      <c r="R2" s="3"/>
      <c r="S2" s="3"/>
      <c r="AA2" t="str">
        <f t="array" ref="AA2">INDEX(B$2:S$2,SMALL(IF(B$2:S$2&lt;&gt;"",COLUMN(B:S)-1,""),ROW($A1)))</f>
        <v>JCAJ</v>
      </c>
    </row>
    <row r="3" spans="1:27" ht="15.5">
      <c r="A3" s="46" t="s">
        <v>33</v>
      </c>
      <c r="B3" s="93" t="s">
        <v>63</v>
      </c>
      <c r="C3" s="94"/>
      <c r="D3" s="95"/>
      <c r="E3" s="93" t="s">
        <v>64</v>
      </c>
      <c r="F3" s="94"/>
      <c r="G3" s="95"/>
      <c r="H3" s="93" t="s">
        <v>91</v>
      </c>
      <c r="I3" s="94"/>
      <c r="J3" s="95"/>
      <c r="K3" s="93" t="s">
        <v>92</v>
      </c>
      <c r="L3" s="94"/>
      <c r="M3" s="95"/>
      <c r="N3" s="93" t="s">
        <v>93</v>
      </c>
      <c r="O3" s="94"/>
      <c r="P3" s="95"/>
      <c r="Q3" s="3"/>
      <c r="R3" s="3"/>
      <c r="S3" s="3"/>
      <c r="AA3" t="str">
        <f t="array" ref="AA3">INDEX(B$2:S$2,SMALL(IF(B$2:S$2&lt;&gt;"",COLUMN(B:S)-1,""),ROW($A2)))</f>
        <v>JPS</v>
      </c>
    </row>
    <row r="4" spans="1:27">
      <c r="A4" s="46" t="s">
        <v>35</v>
      </c>
      <c r="B4" s="96" t="s">
        <v>3</v>
      </c>
      <c r="C4" s="97"/>
      <c r="D4" s="98"/>
      <c r="E4" s="96" t="s">
        <v>3</v>
      </c>
      <c r="F4" s="97"/>
      <c r="G4" s="98"/>
      <c r="H4" s="96" t="s">
        <v>4</v>
      </c>
      <c r="I4" s="97"/>
      <c r="J4" s="98"/>
      <c r="K4" s="96" t="s">
        <v>4</v>
      </c>
      <c r="L4" s="97"/>
      <c r="M4" s="98"/>
      <c r="N4" s="96" t="s">
        <v>36</v>
      </c>
      <c r="O4" s="97"/>
      <c r="P4" s="98"/>
      <c r="Q4" s="1"/>
      <c r="R4" s="1"/>
      <c r="S4" s="1"/>
      <c r="AA4" t="str">
        <f t="array" ref="AA4">INDEX(B$2:S$2,SMALL(IF(B$2:S$2&lt;&gt;"",COLUMN(B:S)-1,""),ROW($A3)))</f>
        <v>JEJ</v>
      </c>
    </row>
    <row r="5" spans="1:27">
      <c r="A5" s="47" t="s">
        <v>39</v>
      </c>
      <c r="B5" s="99">
        <v>9</v>
      </c>
      <c r="C5" s="100"/>
      <c r="D5" s="101"/>
      <c r="E5" s="99">
        <v>5</v>
      </c>
      <c r="F5" s="100"/>
      <c r="G5" s="101"/>
      <c r="H5" s="99">
        <v>7</v>
      </c>
      <c r="I5" s="100"/>
      <c r="J5" s="101"/>
      <c r="K5" s="99">
        <v>9</v>
      </c>
      <c r="L5" s="100"/>
      <c r="M5" s="101"/>
      <c r="N5" s="99">
        <v>13</v>
      </c>
      <c r="O5" s="100"/>
      <c r="P5" s="101"/>
      <c r="Q5" s="2"/>
      <c r="R5" s="2"/>
      <c r="S5" s="2"/>
      <c r="AA5" t="str">
        <f t="array" ref="AA5">INDEX(B$2:S$2,SMALL(IF(B$2:S$2&lt;&gt;"",COLUMN(B:S)-1,""),ROW($A4)))</f>
        <v>NNFT</v>
      </c>
    </row>
    <row r="6" spans="1:27">
      <c r="A6" s="46" t="s">
        <v>27</v>
      </c>
      <c r="B6" s="96" t="s">
        <v>28</v>
      </c>
      <c r="C6" s="97"/>
      <c r="D6" s="98"/>
      <c r="E6" s="96" t="s">
        <v>29</v>
      </c>
      <c r="F6" s="97"/>
      <c r="G6" s="98"/>
      <c r="H6" s="96" t="s">
        <v>30</v>
      </c>
      <c r="I6" s="97"/>
      <c r="J6" s="98"/>
      <c r="K6" s="96" t="s">
        <v>31</v>
      </c>
      <c r="L6" s="97"/>
      <c r="M6" s="98"/>
      <c r="N6" s="96" t="s">
        <v>32</v>
      </c>
      <c r="O6" s="97"/>
      <c r="P6" s="98"/>
      <c r="Q6" s="1"/>
      <c r="R6" s="1"/>
      <c r="S6" s="1"/>
      <c r="AA6" t="str">
        <f t="array" ref="AA6">INDEX(B$2:S$2,SMALL(IF(B$2:S$2&lt;&gt;"",COLUMN(B:S)-1,""),ROW($A5)))</f>
        <v>EUGC</v>
      </c>
    </row>
    <row r="7" spans="1:27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AA7" t="e">
        <f t="array" ref="AA7">INDEX(B$2:S$2,SMALL(IF(B$2:S$2&lt;&gt;"",COLUMN(B:S)-1,""),ROW($A6)))</f>
        <v>#NUM!</v>
      </c>
    </row>
    <row r="8" spans="1:27">
      <c r="A8" s="78" t="s">
        <v>34</v>
      </c>
      <c r="B8" s="81">
        <v>42566</v>
      </c>
      <c r="C8" s="82"/>
      <c r="D8" s="83"/>
      <c r="E8" s="102">
        <v>42454</v>
      </c>
      <c r="F8" s="103"/>
      <c r="G8" s="104"/>
      <c r="H8" s="102">
        <v>42664</v>
      </c>
      <c r="I8" s="103"/>
      <c r="J8" s="104"/>
      <c r="K8" s="102">
        <v>42559</v>
      </c>
      <c r="L8" s="103"/>
      <c r="M8" s="104"/>
      <c r="N8" s="102">
        <v>42489</v>
      </c>
      <c r="O8" s="103"/>
      <c r="P8" s="104"/>
      <c r="Q8" s="45"/>
      <c r="R8" s="45"/>
      <c r="S8" s="45"/>
      <c r="AA8" t="e">
        <f t="array" ref="AA8">INDEX(B$2:S$2,SMALL(IF(B$2:S$2&lt;&gt;"",COLUMN(B:S)-1,""),ROW($A7)))</f>
        <v>#NUM!</v>
      </c>
    </row>
    <row r="9" spans="1:27">
      <c r="A9" s="79"/>
      <c r="B9" s="84">
        <v>42594</v>
      </c>
      <c r="C9" s="85"/>
      <c r="D9" s="86"/>
      <c r="E9" s="87">
        <v>42496</v>
      </c>
      <c r="F9" s="88"/>
      <c r="G9" s="89"/>
      <c r="H9" s="87">
        <v>42719</v>
      </c>
      <c r="I9" s="88"/>
      <c r="J9" s="89"/>
      <c r="K9" s="87">
        <v>42601</v>
      </c>
      <c r="L9" s="88"/>
      <c r="M9" s="89"/>
      <c r="N9" s="87">
        <v>42589</v>
      </c>
      <c r="O9" s="88"/>
      <c r="P9" s="89"/>
      <c r="Q9" s="4"/>
      <c r="R9" s="4"/>
      <c r="S9" s="4"/>
      <c r="AA9" t="e">
        <f t="array" ref="AA9">INDEX(B$2:S$2,SMALL(IF(B$2:S$2&lt;&gt;"",COLUMN(B:S)-1,""),ROW($A8)))</f>
        <v>#NUM!</v>
      </c>
    </row>
    <row r="10" spans="1:27">
      <c r="A10" s="79"/>
      <c r="B10" s="87">
        <v>42661</v>
      </c>
      <c r="C10" s="88"/>
      <c r="D10" s="89"/>
      <c r="E10" s="87">
        <v>42636</v>
      </c>
      <c r="F10" s="88"/>
      <c r="G10" s="89"/>
      <c r="H10" s="87"/>
      <c r="I10" s="88"/>
      <c r="J10" s="89"/>
      <c r="K10" s="87"/>
      <c r="L10" s="88"/>
      <c r="M10" s="89"/>
      <c r="N10" s="87">
        <v>42654</v>
      </c>
      <c r="O10" s="88"/>
      <c r="P10" s="89"/>
      <c r="Q10" s="4"/>
      <c r="R10" s="4"/>
      <c r="S10" s="4"/>
      <c r="AA10" t="e">
        <f t="array" ref="AA10">INDEX(B$2:S$2,SMALL(IF(B$2:S$2&lt;&gt;"",COLUMN(B:S)-1,""),ROW($A9)))</f>
        <v>#NUM!</v>
      </c>
    </row>
    <row r="11" spans="1:27">
      <c r="A11" s="79"/>
      <c r="B11" s="87"/>
      <c r="C11" s="88"/>
      <c r="D11" s="89"/>
      <c r="E11" s="87">
        <v>42664</v>
      </c>
      <c r="F11" s="88"/>
      <c r="G11" s="89"/>
      <c r="H11" s="87"/>
      <c r="I11" s="88"/>
      <c r="J11" s="89"/>
      <c r="K11" s="87"/>
      <c r="L11" s="88"/>
      <c r="M11" s="89"/>
      <c r="N11" s="87"/>
      <c r="O11" s="88"/>
      <c r="P11" s="89"/>
      <c r="Q11" s="4"/>
      <c r="R11" s="4"/>
      <c r="S11" s="4"/>
      <c r="AA11" t="e">
        <f t="array" ref="AA11">INDEX(B$2:S$2,SMALL(IF(B$2:S$2&lt;&gt;"",COLUMN(B:S)-1,""),ROW($A10)))</f>
        <v>#NUM!</v>
      </c>
    </row>
    <row r="12" spans="1:27">
      <c r="A12" s="79"/>
      <c r="B12" s="87"/>
      <c r="C12" s="88"/>
      <c r="D12" s="89"/>
      <c r="E12" s="87"/>
      <c r="F12" s="88"/>
      <c r="G12" s="89"/>
      <c r="H12" s="87"/>
      <c r="I12" s="88"/>
      <c r="J12" s="89"/>
      <c r="K12" s="87"/>
      <c r="L12" s="88"/>
      <c r="M12" s="89"/>
      <c r="N12" s="87"/>
      <c r="O12" s="88"/>
      <c r="P12" s="89"/>
      <c r="Q12" s="4"/>
      <c r="R12" s="4"/>
      <c r="S12" s="4"/>
      <c r="AA12" t="e">
        <f t="array" ref="AA12">INDEX(B$2:S$2,SMALL(IF(B$2:S$2&lt;&gt;"",COLUMN(B:S)-1,""),ROW($A11)))</f>
        <v>#NUM!</v>
      </c>
    </row>
    <row r="13" spans="1:27">
      <c r="A13" s="80"/>
      <c r="B13" s="90"/>
      <c r="C13" s="91"/>
      <c r="D13" s="92"/>
      <c r="E13" s="90"/>
      <c r="F13" s="91"/>
      <c r="G13" s="92"/>
      <c r="H13" s="90"/>
      <c r="I13" s="91"/>
      <c r="J13" s="92"/>
      <c r="K13" s="90"/>
      <c r="L13" s="91"/>
      <c r="M13" s="92"/>
      <c r="N13" s="90"/>
      <c r="O13" s="91"/>
      <c r="P13" s="92"/>
      <c r="Q13" s="5"/>
      <c r="R13" s="5"/>
      <c r="S13" s="5"/>
      <c r="AA13" t="e">
        <f t="array" ref="AA13">INDEX(B$2:S$2,SMALL(IF(B$2:S$2&lt;&gt;"",COLUMN(B:S)-1,""),ROW($A12)))</f>
        <v>#NUM!</v>
      </c>
    </row>
    <row r="14" spans="1:27">
      <c r="A14" s="73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AA14" t="e">
        <f t="array" ref="AA14">INDEX(B$2:S$2,SMALL(IF(B$2:S$2&lt;&gt;"",COLUMN(B:S)-1,""),ROW($A13)))</f>
        <v>#NUM!</v>
      </c>
    </row>
    <row r="15" spans="1:27" ht="15.5">
      <c r="A15" s="77" t="s">
        <v>26</v>
      </c>
      <c r="B15" s="6" t="s">
        <v>95</v>
      </c>
      <c r="C15" s="1" t="s">
        <v>104</v>
      </c>
      <c r="D15" s="49">
        <v>5</v>
      </c>
      <c r="E15" s="6" t="s">
        <v>65</v>
      </c>
      <c r="F15" s="1" t="s">
        <v>105</v>
      </c>
      <c r="G15" s="50">
        <v>4</v>
      </c>
      <c r="H15" s="6" t="s">
        <v>74</v>
      </c>
      <c r="I15" s="48" t="s">
        <v>106</v>
      </c>
      <c r="J15" s="50">
        <v>5</v>
      </c>
      <c r="K15" s="6" t="s">
        <v>84</v>
      </c>
      <c r="L15" s="48" t="s">
        <v>107</v>
      </c>
      <c r="M15" s="51">
        <v>2</v>
      </c>
      <c r="N15" s="7" t="s">
        <v>10</v>
      </c>
      <c r="O15" s="52" t="s">
        <v>108</v>
      </c>
      <c r="P15" s="50">
        <v>6</v>
      </c>
      <c r="Q15" s="6"/>
      <c r="R15" s="6"/>
      <c r="S15" s="6"/>
      <c r="AA15" t="e">
        <f t="array" ref="AA15">INDEX(B$2:S$2,SMALL(IF(B$2:S$2&lt;&gt;"",COLUMN(B:S)-1,""),ROW($A14)))</f>
        <v>#NUM!</v>
      </c>
    </row>
    <row r="16" spans="1:27" ht="15.5">
      <c r="A16" s="77"/>
      <c r="B16" s="8" t="s">
        <v>96</v>
      </c>
      <c r="C16" s="1" t="s">
        <v>109</v>
      </c>
      <c r="D16" s="49">
        <v>8</v>
      </c>
      <c r="E16" s="8" t="s">
        <v>66</v>
      </c>
      <c r="F16" s="1" t="s">
        <v>117</v>
      </c>
      <c r="G16" s="50">
        <v>6</v>
      </c>
      <c r="H16" s="8" t="s">
        <v>75</v>
      </c>
      <c r="I16" s="48" t="s">
        <v>125</v>
      </c>
      <c r="J16" s="50">
        <v>6</v>
      </c>
      <c r="K16" s="8" t="s">
        <v>83</v>
      </c>
      <c r="L16" s="48" t="s">
        <v>133</v>
      </c>
      <c r="M16" s="51">
        <v>6</v>
      </c>
      <c r="N16" s="9" t="s">
        <v>11</v>
      </c>
      <c r="O16" s="52" t="s">
        <v>141</v>
      </c>
      <c r="P16" s="50">
        <v>4</v>
      </c>
      <c r="Q16" s="8"/>
      <c r="R16" s="8"/>
      <c r="S16" s="8"/>
      <c r="AA16" t="e">
        <f t="array" ref="AA16">INDEX(B$2:S$2,SMALL(IF(B$2:S$2&lt;&gt;"",COLUMN(B:S)-1,""),ROW($A15)))</f>
        <v>#NUM!</v>
      </c>
    </row>
    <row r="17" spans="1:19" ht="15.5">
      <c r="A17" s="77"/>
      <c r="B17" s="8" t="s">
        <v>97</v>
      </c>
      <c r="C17" s="1" t="s">
        <v>110</v>
      </c>
      <c r="D17" s="49">
        <v>42</v>
      </c>
      <c r="E17" s="8" t="s">
        <v>67</v>
      </c>
      <c r="F17" s="1" t="s">
        <v>118</v>
      </c>
      <c r="G17" s="50">
        <v>8</v>
      </c>
      <c r="H17" s="8" t="s">
        <v>76</v>
      </c>
      <c r="I17" s="48" t="s">
        <v>126</v>
      </c>
      <c r="J17" s="50">
        <v>7</v>
      </c>
      <c r="K17" s="8" t="s">
        <v>94</v>
      </c>
      <c r="L17" s="48" t="s">
        <v>134</v>
      </c>
      <c r="M17" s="51">
        <v>4</v>
      </c>
      <c r="N17" s="9" t="s">
        <v>12</v>
      </c>
      <c r="O17" s="52" t="s">
        <v>142</v>
      </c>
      <c r="P17" s="50">
        <v>5</v>
      </c>
      <c r="Q17" s="8"/>
      <c r="R17" s="8"/>
      <c r="S17" s="8"/>
    </row>
    <row r="18" spans="1:19" ht="15.5">
      <c r="A18" s="77"/>
      <c r="B18" s="8" t="s">
        <v>98</v>
      </c>
      <c r="C18" s="1" t="s">
        <v>111</v>
      </c>
      <c r="D18" s="49">
        <v>53</v>
      </c>
      <c r="E18" s="8" t="s">
        <v>68</v>
      </c>
      <c r="F18" s="1" t="s">
        <v>119</v>
      </c>
      <c r="G18" s="50">
        <v>9</v>
      </c>
      <c r="H18" s="8" t="s">
        <v>77</v>
      </c>
      <c r="I18" s="48" t="s">
        <v>127</v>
      </c>
      <c r="J18" s="50">
        <v>12</v>
      </c>
      <c r="K18" s="8" t="s">
        <v>85</v>
      </c>
      <c r="L18" s="48" t="s">
        <v>135</v>
      </c>
      <c r="M18" s="51">
        <v>85</v>
      </c>
      <c r="N18" s="9" t="s">
        <v>13</v>
      </c>
      <c r="O18" s="52" t="s">
        <v>143</v>
      </c>
      <c r="P18" s="50">
        <v>8</v>
      </c>
      <c r="Q18" s="8"/>
      <c r="R18" s="8"/>
      <c r="S18" s="8"/>
    </row>
    <row r="19" spans="1:19" ht="15.5">
      <c r="A19" s="77"/>
      <c r="B19" s="8" t="s">
        <v>99</v>
      </c>
      <c r="C19" s="1" t="s">
        <v>112</v>
      </c>
      <c r="D19" s="49">
        <v>12</v>
      </c>
      <c r="E19" s="8" t="s">
        <v>69</v>
      </c>
      <c r="F19" s="1" t="s">
        <v>120</v>
      </c>
      <c r="G19" s="50">
        <v>5</v>
      </c>
      <c r="H19" s="8" t="s">
        <v>78</v>
      </c>
      <c r="I19" s="48" t="s">
        <v>128</v>
      </c>
      <c r="J19" s="50">
        <v>52</v>
      </c>
      <c r="K19" s="8" t="s">
        <v>86</v>
      </c>
      <c r="L19" s="48" t="s">
        <v>136</v>
      </c>
      <c r="M19" s="51">
        <v>25</v>
      </c>
      <c r="N19" s="9" t="s">
        <v>14</v>
      </c>
      <c r="O19" s="52" t="s">
        <v>144</v>
      </c>
      <c r="P19" s="50">
        <v>12</v>
      </c>
      <c r="Q19" s="8"/>
      <c r="R19" s="8"/>
      <c r="S19" s="8"/>
    </row>
    <row r="20" spans="1:19" s="10" customFormat="1" ht="15.5">
      <c r="A20" s="77"/>
      <c r="B20" s="8" t="s">
        <v>100</v>
      </c>
      <c r="C20" s="1" t="s">
        <v>113</v>
      </c>
      <c r="D20" s="49">
        <v>85</v>
      </c>
      <c r="E20" s="8" t="s">
        <v>70</v>
      </c>
      <c r="F20" s="1" t="s">
        <v>121</v>
      </c>
      <c r="G20" s="50">
        <v>6</v>
      </c>
      <c r="H20" s="8" t="s">
        <v>79</v>
      </c>
      <c r="I20" s="48" t="s">
        <v>129</v>
      </c>
      <c r="J20" s="50">
        <v>63</v>
      </c>
      <c r="K20" s="8" t="s">
        <v>87</v>
      </c>
      <c r="L20" s="48" t="s">
        <v>137</v>
      </c>
      <c r="M20" s="51">
        <v>32</v>
      </c>
      <c r="N20" s="9" t="s">
        <v>15</v>
      </c>
      <c r="O20" s="52" t="s">
        <v>145</v>
      </c>
      <c r="P20" s="50">
        <v>11</v>
      </c>
      <c r="Q20" s="8"/>
      <c r="R20" s="8"/>
      <c r="S20" s="8"/>
    </row>
    <row r="21" spans="1:19" ht="15.5">
      <c r="A21" s="77"/>
      <c r="B21" s="8" t="s">
        <v>101</v>
      </c>
      <c r="C21" s="1" t="s">
        <v>114</v>
      </c>
      <c r="D21" s="49">
        <v>96</v>
      </c>
      <c r="E21" s="8" t="s">
        <v>71</v>
      </c>
      <c r="F21" s="1" t="s">
        <v>122</v>
      </c>
      <c r="G21" s="50">
        <v>41</v>
      </c>
      <c r="H21" s="8" t="s">
        <v>80</v>
      </c>
      <c r="I21" s="48" t="s">
        <v>130</v>
      </c>
      <c r="J21" s="50">
        <v>41</v>
      </c>
      <c r="K21" s="8" t="s">
        <v>88</v>
      </c>
      <c r="L21" s="48" t="s">
        <v>138</v>
      </c>
      <c r="M21" s="51">
        <v>63</v>
      </c>
      <c r="N21" s="9" t="s">
        <v>16</v>
      </c>
      <c r="O21" s="52" t="s">
        <v>146</v>
      </c>
      <c r="P21" s="50">
        <v>23</v>
      </c>
      <c r="Q21" s="8"/>
      <c r="R21" s="8"/>
      <c r="S21" s="8"/>
    </row>
    <row r="22" spans="1:19" ht="15.5">
      <c r="A22" s="77"/>
      <c r="B22" s="8" t="s">
        <v>102</v>
      </c>
      <c r="C22" s="1" t="s">
        <v>115</v>
      </c>
      <c r="D22" s="49">
        <v>74</v>
      </c>
      <c r="E22" s="8" t="s">
        <v>72</v>
      </c>
      <c r="F22" s="1" t="s">
        <v>123</v>
      </c>
      <c r="G22" s="50">
        <v>75</v>
      </c>
      <c r="H22" s="8" t="s">
        <v>81</v>
      </c>
      <c r="I22" s="48" t="s">
        <v>131</v>
      </c>
      <c r="J22" s="50">
        <v>25</v>
      </c>
      <c r="K22" s="8" t="s">
        <v>89</v>
      </c>
      <c r="L22" s="48" t="s">
        <v>139</v>
      </c>
      <c r="M22" s="51">
        <v>41</v>
      </c>
      <c r="N22" s="9" t="s">
        <v>17</v>
      </c>
      <c r="O22" s="52" t="s">
        <v>147</v>
      </c>
      <c r="P22" s="50">
        <v>25</v>
      </c>
      <c r="Q22" s="8"/>
      <c r="R22" s="8"/>
      <c r="S22" s="8"/>
    </row>
    <row r="23" spans="1:19" ht="15.5">
      <c r="A23" s="77"/>
      <c r="B23" s="11" t="s">
        <v>103</v>
      </c>
      <c r="C23" s="1" t="s">
        <v>116</v>
      </c>
      <c r="D23" s="49">
        <v>5</v>
      </c>
      <c r="E23" s="11" t="s">
        <v>73</v>
      </c>
      <c r="F23" s="1" t="s">
        <v>124</v>
      </c>
      <c r="G23" s="50">
        <v>25</v>
      </c>
      <c r="H23" s="11" t="s">
        <v>82</v>
      </c>
      <c r="I23" s="48" t="s">
        <v>132</v>
      </c>
      <c r="J23" s="50">
        <v>74</v>
      </c>
      <c r="K23" s="11" t="s">
        <v>90</v>
      </c>
      <c r="L23" s="48" t="s">
        <v>140</v>
      </c>
      <c r="M23" s="51">
        <v>24</v>
      </c>
      <c r="N23" s="12" t="s">
        <v>18</v>
      </c>
      <c r="O23" s="52" t="s">
        <v>148</v>
      </c>
      <c r="P23" s="50">
        <v>35</v>
      </c>
      <c r="Q23" s="11"/>
      <c r="R23" s="11"/>
      <c r="S23" s="11"/>
    </row>
    <row r="29" spans="1:19" s="13" customFormat="1" ht="15.5">
      <c r="A29" s="44"/>
    </row>
    <row r="30" spans="1:19" s="13" customFormat="1" ht="15.5">
      <c r="A30" s="44"/>
    </row>
    <row r="31" spans="1:19" s="13" customFormat="1" ht="15.5">
      <c r="A31" s="44"/>
    </row>
    <row r="32" spans="1:19" s="13" customFormat="1" ht="15.5">
      <c r="A32" s="44"/>
    </row>
  </sheetData>
  <mergeCells count="57">
    <mergeCell ref="K13:M13"/>
    <mergeCell ref="N2:P2"/>
    <mergeCell ref="N3:P3"/>
    <mergeCell ref="N4:P4"/>
    <mergeCell ref="N5:P5"/>
    <mergeCell ref="N6:P6"/>
    <mergeCell ref="N8:P8"/>
    <mergeCell ref="N9:P9"/>
    <mergeCell ref="N10:P10"/>
    <mergeCell ref="N11:P11"/>
    <mergeCell ref="N12:P12"/>
    <mergeCell ref="N13:P13"/>
    <mergeCell ref="K8:M8"/>
    <mergeCell ref="K9:M9"/>
    <mergeCell ref="K10:M10"/>
    <mergeCell ref="K11:M11"/>
    <mergeCell ref="K12:M12"/>
    <mergeCell ref="K2:M2"/>
    <mergeCell ref="K3:M3"/>
    <mergeCell ref="K4:M4"/>
    <mergeCell ref="K5:M5"/>
    <mergeCell ref="K6:M6"/>
    <mergeCell ref="E13:G13"/>
    <mergeCell ref="H2:J2"/>
    <mergeCell ref="H3:J3"/>
    <mergeCell ref="H4:J4"/>
    <mergeCell ref="H5:J5"/>
    <mergeCell ref="H6:J6"/>
    <mergeCell ref="H8:J8"/>
    <mergeCell ref="H9:J9"/>
    <mergeCell ref="H10:J10"/>
    <mergeCell ref="H11:J11"/>
    <mergeCell ref="H12:J12"/>
    <mergeCell ref="H13:J13"/>
    <mergeCell ref="E8:G8"/>
    <mergeCell ref="E9:G9"/>
    <mergeCell ref="E10:G10"/>
    <mergeCell ref="E11:G11"/>
    <mergeCell ref="E12:G12"/>
    <mergeCell ref="E2:G2"/>
    <mergeCell ref="E3:G3"/>
    <mergeCell ref="E4:G4"/>
    <mergeCell ref="E5:G5"/>
    <mergeCell ref="E6:G6"/>
    <mergeCell ref="B2:D2"/>
    <mergeCell ref="B3:D3"/>
    <mergeCell ref="B4:D4"/>
    <mergeCell ref="B5:D5"/>
    <mergeCell ref="B6:D6"/>
    <mergeCell ref="A15:A23"/>
    <mergeCell ref="A8:A13"/>
    <mergeCell ref="B8:D8"/>
    <mergeCell ref="B9:D9"/>
    <mergeCell ref="B10:D10"/>
    <mergeCell ref="B11:D11"/>
    <mergeCell ref="B12:D12"/>
    <mergeCell ref="B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4"/>
  <sheetViews>
    <sheetView tabSelected="1" topLeftCell="A4" workbookViewId="0">
      <selection activeCell="O14" sqref="O14"/>
    </sheetView>
  </sheetViews>
  <sheetFormatPr baseColWidth="10" defaultColWidth="11.54296875" defaultRowHeight="22.9" customHeight="1"/>
  <cols>
    <col min="1" max="1" width="12.54296875" style="15" bestFit="1" customWidth="1"/>
    <col min="2" max="3" width="10.81640625" style="15" customWidth="1"/>
    <col min="4" max="4" width="11.453125" style="15" customWidth="1"/>
    <col min="5" max="5" width="8.7265625" style="15" customWidth="1"/>
    <col min="6" max="6" width="9.54296875" style="15" customWidth="1"/>
    <col min="7" max="7" width="5.7265625" style="15" customWidth="1"/>
    <col min="8" max="8" width="11.1796875" style="15" customWidth="1"/>
    <col min="9" max="9" width="3.7265625" style="15" bestFit="1" customWidth="1"/>
    <col min="10" max="10" width="15" style="15" customWidth="1"/>
    <col min="11" max="11" width="5" style="15" customWidth="1"/>
    <col min="12" max="12" width="14.453125" style="15" customWidth="1"/>
    <col min="13" max="13" width="14.54296875" style="15" customWidth="1"/>
    <col min="14" max="14" width="5.7265625" style="15" customWidth="1"/>
    <col min="15" max="15" width="33" style="15" bestFit="1" customWidth="1"/>
    <col min="16" max="16" width="13.26953125" style="15" customWidth="1"/>
    <col min="17" max="18" width="11.54296875" style="15"/>
    <col min="19" max="19" width="11.54296875" style="15" customWidth="1"/>
    <col min="20" max="20" width="11.54296875" style="15"/>
    <col min="21" max="21" width="11.54296875" style="15" customWidth="1"/>
    <col min="22" max="16384" width="11.54296875" style="15"/>
  </cols>
  <sheetData>
    <row r="1" spans="1:18" ht="15.5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8" ht="15.5">
      <c r="A2" s="14"/>
      <c r="B2" s="14"/>
      <c r="C2" s="14"/>
      <c r="D2" s="14"/>
      <c r="E2" s="14"/>
      <c r="F2" s="14"/>
      <c r="G2" s="14"/>
      <c r="H2" s="14"/>
      <c r="I2" s="14"/>
      <c r="J2" s="14"/>
      <c r="K2" s="16"/>
    </row>
    <row r="3" spans="1:18" ht="15.5">
      <c r="A3" s="14"/>
      <c r="B3" s="17"/>
      <c r="C3" s="14"/>
      <c r="D3" s="14"/>
      <c r="E3" s="14"/>
      <c r="F3" s="14"/>
      <c r="G3" s="14"/>
      <c r="H3" s="14"/>
      <c r="I3" s="14"/>
      <c r="J3" s="14"/>
    </row>
    <row r="4" spans="1:18" ht="15.5">
      <c r="A4" s="117"/>
      <c r="B4" s="117"/>
      <c r="C4" s="117"/>
      <c r="D4" s="117"/>
      <c r="E4" s="18"/>
      <c r="F4" s="18"/>
      <c r="G4" s="19"/>
      <c r="H4" s="20"/>
      <c r="I4" s="18"/>
      <c r="J4" s="18"/>
    </row>
    <row r="5" spans="1:18" ht="15.5">
      <c r="A5" s="117"/>
      <c r="B5" s="117"/>
      <c r="C5" s="117"/>
      <c r="D5" s="117"/>
      <c r="E5" s="21"/>
      <c r="G5" s="14"/>
      <c r="H5" s="14"/>
      <c r="I5" s="22"/>
      <c r="J5" s="23"/>
    </row>
    <row r="6" spans="1:18" ht="15.5">
      <c r="A6" s="24" t="s">
        <v>19</v>
      </c>
      <c r="B6" s="105" t="s">
        <v>57</v>
      </c>
      <c r="C6" s="105"/>
      <c r="D6" s="21"/>
      <c r="E6" s="21"/>
      <c r="F6" s="14"/>
      <c r="G6" s="14"/>
      <c r="H6" s="14"/>
      <c r="I6" s="14"/>
      <c r="J6" s="14"/>
    </row>
    <row r="7" spans="1:18" ht="15.75" customHeight="1">
      <c r="A7" s="14"/>
      <c r="B7" s="14"/>
      <c r="C7" s="14"/>
      <c r="D7" s="14"/>
      <c r="E7" s="21"/>
      <c r="F7" s="14"/>
      <c r="G7" s="14"/>
      <c r="H7" s="14"/>
      <c r="I7" s="14"/>
      <c r="J7" s="14"/>
    </row>
    <row r="8" spans="1:18" ht="15.5">
      <c r="A8" s="24" t="s">
        <v>21</v>
      </c>
      <c r="B8" s="74" t="s">
        <v>5</v>
      </c>
      <c r="C8" s="25"/>
      <c r="D8" s="25"/>
      <c r="E8" s="21"/>
      <c r="F8" s="105" t="str">
        <f>VLOOKUP(B6,Clients!$B$1:$M$18,5,FALSE)</f>
        <v xml:space="preserve"> Dominique JOLY</v>
      </c>
      <c r="G8" s="105"/>
      <c r="H8" s="105"/>
      <c r="I8" s="14"/>
      <c r="J8" s="14"/>
    </row>
    <row r="9" spans="1:18" ht="15.5">
      <c r="A9" s="24" t="s">
        <v>35</v>
      </c>
      <c r="B9" s="69" t="str">
        <f>HLOOKUP(B8,Base!B2:R6,3,FALSE)</f>
        <v>Paris</v>
      </c>
      <c r="C9" s="69"/>
      <c r="D9" s="26"/>
      <c r="E9" s="14"/>
      <c r="F9" s="14"/>
      <c r="G9" s="14"/>
      <c r="H9" s="14"/>
      <c r="I9" s="14"/>
      <c r="J9" s="14"/>
    </row>
    <row r="10" spans="1:18" ht="15.5">
      <c r="A10" s="28" t="s">
        <v>37</v>
      </c>
      <c r="B10" s="106" t="str">
        <f>SUBSTITUTE(HLOOKUP(B8,Base!B2:R6,2,FALSE),"_","  ")</f>
        <v>EQUIPEMENT  1</v>
      </c>
      <c r="C10" s="106"/>
      <c r="D10" s="14"/>
      <c r="E10" s="14"/>
      <c r="F10" s="105" t="str">
        <f>VLOOKUP(B6,Clients!$B$1:$M$18,6,FALSE)</f>
        <v>5 rue du cours</v>
      </c>
      <c r="G10" s="105"/>
      <c r="H10" s="105"/>
      <c r="I10" s="29"/>
      <c r="J10" s="14"/>
    </row>
    <row r="11" spans="1:18" ht="15.5">
      <c r="A11" s="28" t="s">
        <v>38</v>
      </c>
      <c r="B11" s="105">
        <f>HLOOKUP(B8,Base!B2:R6,4,FALSE)</f>
        <v>9</v>
      </c>
      <c r="C11" s="105"/>
      <c r="D11" s="25"/>
      <c r="E11" s="14"/>
      <c r="F11" s="14"/>
      <c r="G11" s="14"/>
      <c r="H11" s="14"/>
      <c r="I11" s="14"/>
      <c r="J11" s="14"/>
    </row>
    <row r="12" spans="1:18" ht="15.5">
      <c r="A12" s="14"/>
      <c r="B12" s="14"/>
      <c r="C12" s="14"/>
      <c r="D12" s="14"/>
      <c r="E12" s="14"/>
      <c r="F12" s="105" t="str">
        <f>VLOOKUP(B6,Clients!$B$1:$M$18,10,FALSE)</f>
        <v>69005 Lyon</v>
      </c>
      <c r="G12" s="105"/>
      <c r="H12" s="105"/>
      <c r="I12" s="29"/>
      <c r="J12" s="14"/>
      <c r="L12" s="31"/>
      <c r="M12" s="31"/>
      <c r="N12" s="31"/>
      <c r="O12" s="31"/>
      <c r="P12" s="31"/>
      <c r="Q12" s="31"/>
      <c r="R12" s="31"/>
    </row>
    <row r="13" spans="1:18" ht="15.5">
      <c r="A13" s="24" t="s">
        <v>40</v>
      </c>
      <c r="B13" s="118">
        <v>42601</v>
      </c>
      <c r="C13" s="118"/>
      <c r="D13" s="14"/>
      <c r="E13" s="25"/>
      <c r="G13" s="14"/>
      <c r="H13" s="32"/>
      <c r="I13" s="29"/>
      <c r="J13" s="14"/>
      <c r="L13" s="31"/>
      <c r="M13" s="31"/>
      <c r="N13" s="31"/>
      <c r="O13" s="31"/>
      <c r="P13" s="31"/>
      <c r="Q13" s="31"/>
      <c r="R13" s="31"/>
    </row>
    <row r="14" spans="1:18" ht="15.5">
      <c r="A14" s="24" t="s">
        <v>41</v>
      </c>
      <c r="B14" s="119">
        <f>B13+B11</f>
        <v>42610</v>
      </c>
      <c r="C14" s="119"/>
      <c r="D14" s="26"/>
      <c r="E14" s="26"/>
      <c r="F14" s="27"/>
      <c r="G14" s="14"/>
      <c r="I14" s="32"/>
      <c r="J14" s="14"/>
    </row>
    <row r="15" spans="1:18" ht="15.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8" ht="14.5">
      <c r="A16" s="55" t="s">
        <v>2</v>
      </c>
      <c r="B16" s="55" t="s">
        <v>20</v>
      </c>
      <c r="C16" s="56" t="s">
        <v>21</v>
      </c>
      <c r="D16" s="56"/>
      <c r="E16" s="56"/>
      <c r="F16" s="56"/>
      <c r="G16" s="56"/>
      <c r="H16" s="56" t="s">
        <v>22</v>
      </c>
      <c r="I16" s="56"/>
      <c r="J16" s="55" t="s">
        <v>23</v>
      </c>
    </row>
    <row r="17" spans="1:18" ht="14.5">
      <c r="A17" s="71" t="s">
        <v>97</v>
      </c>
      <c r="B17" s="53">
        <v>1</v>
      </c>
      <c r="C17" s="120" t="str">
        <f>INDEX(Base!$B$15:$P$23,SUMPRODUCT(MAX((Base!$B$15:$P$23=Saisie!$A17)*ROW(Base!$B$15:$E$23)-14)),SUMPRODUCT(MAX((Base!$B$15:$P$23=Saisie!$A17)*COLUMN(Base!$B$15:$P$15)-1))+1)</f>
        <v>Op 3</v>
      </c>
      <c r="D17" s="116"/>
      <c r="E17" s="116"/>
      <c r="F17" s="116"/>
      <c r="G17" s="116"/>
      <c r="H17" s="121">
        <f>INDEX(Base!$B$15:$P$23,SUMPRODUCT(MAX((Base!$B$15:$P$23=Saisie!$A17)*ROW(Base!$B$15:$E$23)-14)),SUMPRODUCT(MAX((Base!$B$15:$P$23=Saisie!$A17)*COLUMN(Base!$B$15:$P$15)-1))+2)</f>
        <v>42</v>
      </c>
      <c r="I17" s="75"/>
      <c r="J17" s="70">
        <f t="shared" ref="J17:J21" si="0">IF(B17&gt;0,H17*B17,"")</f>
        <v>42</v>
      </c>
      <c r="K17" s="75"/>
      <c r="L17" s="75"/>
    </row>
    <row r="18" spans="1:18" ht="14.5">
      <c r="A18" s="71" t="s">
        <v>12</v>
      </c>
      <c r="B18" s="53">
        <v>2</v>
      </c>
      <c r="C18" s="120" t="str">
        <f>INDEX(Base!$B$15:$P$23,SUMPRODUCT(MAX((Base!$B$15:$P$23=Saisie!$A18)*ROW(Base!$B$15:$E$23)-14)),SUMPRODUCT(MAX((Base!$B$15:$P$23=Saisie!$A18)*COLUMN(Base!$B$15:$P$15)-1))+1)</f>
        <v>Op D4</v>
      </c>
      <c r="D18" s="116"/>
      <c r="E18" s="116"/>
      <c r="F18" s="116"/>
      <c r="G18" s="116"/>
      <c r="H18" s="121">
        <f>INDEX(Base!$B$15:$P$23,SUMPRODUCT(MAX((Base!$B$15:$P$23=Saisie!$A18)*ROW(Base!$B$15:$E$23)-14)),SUMPRODUCT(MAX((Base!$B$15:$P$23=Saisie!$A18)*COLUMN(Base!$B$15:$P$15)-1))+2)</f>
        <v>5</v>
      </c>
      <c r="I18" s="76"/>
      <c r="J18" s="70">
        <f t="shared" si="0"/>
        <v>10</v>
      </c>
    </row>
    <row r="19" spans="1:18" ht="14.5">
      <c r="A19" s="71" t="s">
        <v>13</v>
      </c>
      <c r="B19" s="53">
        <v>1</v>
      </c>
      <c r="C19" s="120" t="str">
        <f>INDEX(Base!$B$15:$P$23,SUMPRODUCT(MAX((Base!$B$15:$P$23=Saisie!$A19)*ROW(Base!$B$15:$E$23)-14)),SUMPRODUCT(MAX((Base!$B$15:$P$23=Saisie!$A19)*COLUMN(Base!$B$15:$P$15)-1))+1)</f>
        <v>Op D5</v>
      </c>
      <c r="D19" s="116"/>
      <c r="E19" s="116"/>
      <c r="F19" s="116"/>
      <c r="G19" s="116"/>
      <c r="H19" s="121">
        <f>INDEX(Base!$B$15:$P$23,SUMPRODUCT(MAX((Base!$B$15:$P$23=Saisie!$A19)*ROW(Base!$B$15:$E$23)-14)),SUMPRODUCT(MAX((Base!$B$15:$P$23=Saisie!$A19)*COLUMN(Base!$B$15:$P$15)-1))+2)</f>
        <v>8</v>
      </c>
      <c r="I19" s="76"/>
      <c r="J19" s="70">
        <f t="shared" si="0"/>
        <v>8</v>
      </c>
    </row>
    <row r="20" spans="1:18" ht="14.5">
      <c r="A20" s="71" t="s">
        <v>14</v>
      </c>
      <c r="B20" s="53">
        <v>1</v>
      </c>
      <c r="C20" s="120" t="str">
        <f>INDEX(Base!$B$15:$P$23,SUMPRODUCT(MAX((Base!$B$15:$P$23=Saisie!$A20)*ROW(Base!$B$15:$E$23)-14)),SUMPRODUCT(MAX((Base!$B$15:$P$23=Saisie!$A20)*COLUMN(Base!$B$15:$P$15)-1))+1)</f>
        <v>Op D6</v>
      </c>
      <c r="D20" s="116"/>
      <c r="E20" s="116"/>
      <c r="F20" s="116"/>
      <c r="G20" s="116"/>
      <c r="H20" s="121">
        <f>INDEX(Base!$B$15:$P$23,SUMPRODUCT(MAX((Base!$B$15:$P$23=Saisie!$A20)*ROW(Base!$B$15:$E$23)-14)),SUMPRODUCT(MAX((Base!$B$15:$P$23=Saisie!$A20)*COLUMN(Base!$B$15:$P$15)-1))+2)</f>
        <v>12</v>
      </c>
      <c r="I20" s="76"/>
      <c r="J20" s="70">
        <f t="shared" si="0"/>
        <v>12</v>
      </c>
    </row>
    <row r="21" spans="1:18" ht="14.5">
      <c r="A21" s="71" t="s">
        <v>15</v>
      </c>
      <c r="B21" s="53">
        <v>1</v>
      </c>
      <c r="C21" s="120" t="str">
        <f>INDEX(Base!$B$15:$P$23,SUMPRODUCT(MAX((Base!$B$15:$P$23=Saisie!$A21)*ROW(Base!$B$15:$E$23)-14)),SUMPRODUCT(MAX((Base!$B$15:$P$23=Saisie!$A21)*COLUMN(Base!$B$15:$P$15)-1))+1)</f>
        <v>Op D7</v>
      </c>
      <c r="D21" s="116"/>
      <c r="E21" s="116"/>
      <c r="F21" s="116"/>
      <c r="G21" s="116"/>
      <c r="H21" s="121">
        <f>INDEX(Base!$B$15:$P$23,SUMPRODUCT(MAX((Base!$B$15:$P$23=Saisie!$A21)*ROW(Base!$B$15:$E$23)-14)),SUMPRODUCT(MAX((Base!$B$15:$P$23=Saisie!$A21)*COLUMN(Base!$B$15:$P$15)-1))+2)</f>
        <v>11</v>
      </c>
      <c r="I21" s="76"/>
      <c r="J21" s="70">
        <f t="shared" si="0"/>
        <v>11</v>
      </c>
    </row>
    <row r="22" spans="1:18" ht="14.5">
      <c r="A22" s="33"/>
      <c r="B22" s="53"/>
      <c r="C22" s="107"/>
      <c r="D22" s="107"/>
      <c r="E22" s="107"/>
      <c r="F22" s="107"/>
      <c r="G22" s="107"/>
      <c r="H22" s="114"/>
      <c r="I22" s="114"/>
      <c r="J22" s="34"/>
    </row>
    <row r="23" spans="1:18" ht="14.5">
      <c r="A23" s="33"/>
      <c r="B23" s="53"/>
      <c r="C23" s="107"/>
      <c r="D23" s="107"/>
      <c r="E23" s="107"/>
      <c r="F23" s="107"/>
      <c r="G23" s="107"/>
      <c r="H23" s="114"/>
      <c r="I23" s="114"/>
      <c r="J23" s="34"/>
      <c r="L23" s="30"/>
      <c r="M23" s="30"/>
      <c r="N23" s="30"/>
      <c r="O23" s="30"/>
      <c r="P23" s="30"/>
      <c r="Q23" s="30"/>
      <c r="R23" s="30"/>
    </row>
    <row r="24" spans="1:18" ht="14.5">
      <c r="A24" s="33"/>
      <c r="B24" s="53"/>
      <c r="C24" s="107"/>
      <c r="D24" s="107"/>
      <c r="E24" s="107"/>
      <c r="F24" s="107"/>
      <c r="G24" s="107"/>
      <c r="H24" s="114"/>
      <c r="I24" s="114"/>
      <c r="J24" s="34"/>
      <c r="L24" s="30"/>
      <c r="M24" s="30"/>
      <c r="N24" s="30"/>
      <c r="O24" s="30"/>
      <c r="P24" s="30"/>
      <c r="Q24" s="30"/>
      <c r="R24" s="30"/>
    </row>
    <row r="25" spans="1:18" ht="14.5">
      <c r="A25" s="33"/>
      <c r="B25" s="53"/>
      <c r="C25" s="107"/>
      <c r="D25" s="107"/>
      <c r="E25" s="107"/>
      <c r="F25" s="107"/>
      <c r="G25" s="107"/>
      <c r="H25" s="114"/>
      <c r="I25" s="114"/>
      <c r="J25" s="35"/>
      <c r="L25" s="30"/>
      <c r="M25" s="30"/>
      <c r="N25" s="30"/>
      <c r="O25" s="30"/>
      <c r="P25" s="30"/>
      <c r="Q25" s="30"/>
      <c r="R25" s="30"/>
    </row>
    <row r="26" spans="1:18" ht="14.5">
      <c r="A26" s="33"/>
      <c r="B26" s="53"/>
      <c r="C26" s="115"/>
      <c r="D26" s="115"/>
      <c r="E26" s="115"/>
      <c r="F26" s="115"/>
      <c r="G26" s="115"/>
      <c r="H26" s="114"/>
      <c r="I26" s="114"/>
      <c r="J26" s="35"/>
      <c r="P26" s="30"/>
      <c r="Q26" s="30"/>
      <c r="R26" s="30"/>
    </row>
    <row r="27" spans="1:18" ht="14.5">
      <c r="A27" s="33"/>
      <c r="B27" s="53"/>
      <c r="C27" s="107"/>
      <c r="D27" s="107"/>
      <c r="E27" s="107"/>
      <c r="F27" s="107"/>
      <c r="G27" s="107"/>
      <c r="H27" s="114"/>
      <c r="I27" s="114"/>
      <c r="J27" s="36"/>
      <c r="O27" s="37"/>
    </row>
    <row r="28" spans="1:18" ht="14.5">
      <c r="A28" s="33"/>
      <c r="B28" s="53"/>
      <c r="C28" s="107"/>
      <c r="D28" s="107"/>
      <c r="E28" s="107"/>
      <c r="F28" s="107"/>
      <c r="G28" s="107"/>
      <c r="H28" s="109"/>
      <c r="I28" s="109"/>
      <c r="J28" s="36"/>
    </row>
    <row r="29" spans="1:18" ht="14.5">
      <c r="A29" s="38"/>
      <c r="B29" s="53"/>
      <c r="C29" s="107"/>
      <c r="D29" s="107"/>
      <c r="E29" s="107"/>
      <c r="F29" s="107"/>
      <c r="G29" s="107"/>
      <c r="H29" s="109"/>
      <c r="I29" s="109"/>
      <c r="J29" s="36"/>
      <c r="O29" s="37"/>
    </row>
    <row r="30" spans="1:18" ht="14.5">
      <c r="A30" s="39"/>
      <c r="B30" s="53"/>
      <c r="C30" s="40"/>
      <c r="D30" s="40"/>
      <c r="E30" s="40"/>
      <c r="F30" s="40"/>
      <c r="G30" s="40"/>
      <c r="H30" s="109"/>
      <c r="I30" s="109"/>
      <c r="J30" s="36"/>
      <c r="L30" s="41"/>
      <c r="M30" s="41"/>
      <c r="N30" s="41"/>
      <c r="O30" s="41"/>
      <c r="P30" s="41"/>
      <c r="Q30" s="41"/>
    </row>
    <row r="31" spans="1:18" ht="14.5">
      <c r="A31" s="39"/>
      <c r="B31" s="54"/>
      <c r="C31" s="40"/>
      <c r="D31" s="39"/>
      <c r="E31" s="40"/>
      <c r="F31" s="39"/>
      <c r="G31" s="39"/>
      <c r="H31" s="108"/>
      <c r="I31" s="108"/>
      <c r="J31" s="36"/>
      <c r="L31" s="41"/>
      <c r="M31" s="41"/>
      <c r="N31" s="41"/>
      <c r="O31" s="41"/>
      <c r="P31" s="41"/>
      <c r="Q31" s="41"/>
    </row>
    <row r="32" spans="1:18" ht="14.5">
      <c r="A32" s="39"/>
      <c r="B32" s="53"/>
      <c r="C32" s="110"/>
      <c r="D32" s="111"/>
      <c r="E32" s="111"/>
      <c r="F32" s="111"/>
      <c r="G32" s="111"/>
      <c r="H32" s="108"/>
      <c r="I32" s="108"/>
      <c r="J32" s="36"/>
      <c r="L32" s="41"/>
      <c r="M32" s="41"/>
      <c r="N32" s="41"/>
      <c r="O32" s="41"/>
      <c r="P32" s="41"/>
    </row>
    <row r="33" spans="1:16" ht="15.5">
      <c r="A33" s="39"/>
      <c r="B33" s="54"/>
      <c r="C33" s="112"/>
      <c r="D33" s="112"/>
      <c r="E33" s="112"/>
      <c r="F33" s="112"/>
      <c r="G33" s="112"/>
      <c r="H33" s="113"/>
      <c r="I33" s="113"/>
      <c r="J33" s="36"/>
      <c r="M33" s="41"/>
      <c r="N33" s="41"/>
      <c r="O33" s="41"/>
      <c r="P33" s="41"/>
    </row>
    <row r="34" spans="1:16" ht="14.5">
      <c r="A34" s="39"/>
      <c r="B34" s="53"/>
      <c r="C34" s="107"/>
      <c r="D34" s="107"/>
      <c r="E34" s="107"/>
      <c r="F34" s="107"/>
      <c r="G34" s="107"/>
      <c r="H34" s="108"/>
      <c r="I34" s="108"/>
      <c r="J34" s="36"/>
    </row>
    <row r="35" spans="1:16" ht="14.5">
      <c r="A35" s="39"/>
      <c r="B35" s="53"/>
      <c r="C35" s="107"/>
      <c r="D35" s="107"/>
      <c r="E35" s="107"/>
      <c r="F35" s="107"/>
      <c r="G35" s="107"/>
      <c r="H35" s="108"/>
      <c r="I35" s="108"/>
      <c r="J35" s="36"/>
    </row>
    <row r="36" spans="1:16" ht="14.5"/>
    <row r="37" spans="1:16" ht="14.5"/>
    <row r="38" spans="1:16" ht="14.5"/>
    <row r="39" spans="1:16" ht="14.5"/>
    <row r="40" spans="1:16" ht="14.5"/>
    <row r="41" spans="1:16" ht="14.5"/>
    <row r="42" spans="1:16" s="42" customFormat="1" ht="12.75" customHeight="1"/>
    <row r="43" spans="1:16" s="42" customFormat="1" ht="13"/>
    <row r="44" spans="1:16" ht="14.5"/>
    <row r="45" spans="1:16" ht="14.5"/>
    <row r="46" spans="1:16" ht="14.5"/>
    <row r="54" ht="14.5"/>
  </sheetData>
  <mergeCells count="41">
    <mergeCell ref="A4:D4"/>
    <mergeCell ref="A5:D5"/>
    <mergeCell ref="B6:C6"/>
    <mergeCell ref="B13:C13"/>
    <mergeCell ref="B14:C14"/>
    <mergeCell ref="C19:G19"/>
    <mergeCell ref="C20:G20"/>
    <mergeCell ref="C17:G17"/>
    <mergeCell ref="C18:G18"/>
    <mergeCell ref="C21:G21"/>
    <mergeCell ref="C22:G22"/>
    <mergeCell ref="H22:I22"/>
    <mergeCell ref="C23:G23"/>
    <mergeCell ref="H23:I23"/>
    <mergeCell ref="C24:G24"/>
    <mergeCell ref="H24:I24"/>
    <mergeCell ref="C25:G25"/>
    <mergeCell ref="H25:I25"/>
    <mergeCell ref="C26:G26"/>
    <mergeCell ref="H26:I26"/>
    <mergeCell ref="C27:G27"/>
    <mergeCell ref="H27:I27"/>
    <mergeCell ref="C28:G28"/>
    <mergeCell ref="H28:I28"/>
    <mergeCell ref="C29:G29"/>
    <mergeCell ref="H29:I29"/>
    <mergeCell ref="C34:G34"/>
    <mergeCell ref="H34:I34"/>
    <mergeCell ref="C35:G35"/>
    <mergeCell ref="H35:I35"/>
    <mergeCell ref="H30:I30"/>
    <mergeCell ref="H31:I31"/>
    <mergeCell ref="C32:G32"/>
    <mergeCell ref="H32:I32"/>
    <mergeCell ref="C33:G33"/>
    <mergeCell ref="H33:I33"/>
    <mergeCell ref="F8:H8"/>
    <mergeCell ref="F10:H10"/>
    <mergeCell ref="F12:H12"/>
    <mergeCell ref="B10:C10"/>
    <mergeCell ref="B11:C11"/>
  </mergeCells>
  <dataValidations count="7">
    <dataValidation type="list" allowBlank="1" showInputMessage="1" showErrorMessage="1" sqref="B13:C13">
      <formula1>INDIRECT(B8)</formula1>
    </dataValidation>
    <dataValidation type="list" allowBlank="1" showInputMessage="1" showErrorMessage="1" sqref="B8">
      <formula1>Designation</formula1>
    </dataValidation>
    <dataValidation type="list" allowBlank="1" showInputMessage="1" showErrorMessage="1" sqref="A17">
      <formula1>INDIRECT(B10)</formula1>
    </dataValidation>
    <dataValidation type="list" allowBlank="1" showInputMessage="1" showErrorMessage="1" sqref="A18">
      <formula1>INDIRECT(B10)</formula1>
    </dataValidation>
    <dataValidation type="list" allowBlank="1" showInputMessage="1" showErrorMessage="1" sqref="A19">
      <formula1>INDIRECT(B10)</formula1>
    </dataValidation>
    <dataValidation type="list" allowBlank="1" showInputMessage="1" showErrorMessage="1" sqref="A20">
      <formula1>INDIRECT(B10)</formula1>
    </dataValidation>
    <dataValidation type="list" allowBlank="1" showInputMessage="1" showErrorMessage="1" sqref="A21">
      <formula1>INDIRECT(B10)</formula1>
    </dataValidation>
  </dataValidations>
  <pageMargins left="0.7" right="0.7" top="0.75" bottom="0.75" header="0.3" footer="0.3"/>
  <pageSetup paperSize="9" orientation="portrait" horizontalDpi="4294967293" verticalDpi="4294967293" r:id="rId1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showInputMessage="1" showErrorMessage="1" error="Saisir le non d'un client">
          <x14:formula1>
            <xm:f>Clients!$B$2:$B$9</xm:f>
          </x14:formula1>
          <xm:sqref>B6:C6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Clients</vt:lpstr>
      <vt:lpstr>Base</vt:lpstr>
      <vt:lpstr>Saisie</vt:lpstr>
      <vt:lpstr>EQUIPEMENT_1</vt:lpstr>
      <vt:lpstr>EQUIPEMENT_2</vt:lpstr>
      <vt:lpstr>EQUIPEMENT_3</vt:lpstr>
      <vt:lpstr>EQUIPEMENT_4</vt:lpstr>
      <vt:lpstr>EQUIPEMENT_5</vt:lpstr>
      <vt:lpstr>EUGC</vt:lpstr>
      <vt:lpstr>JCAJ</vt:lpstr>
      <vt:lpstr>JEJ</vt:lpstr>
      <vt:lpstr>JPS</vt:lpstr>
      <vt:lpstr>NNFT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Billy-Dom</dc:creator>
  <cp:lastModifiedBy>tulipe</cp:lastModifiedBy>
  <cp:lastPrinted>2016-01-10T16:59:38Z</cp:lastPrinted>
  <dcterms:created xsi:type="dcterms:W3CDTF">2015-01-08T09:31:14Z</dcterms:created>
  <dcterms:modified xsi:type="dcterms:W3CDTF">2016-02-12T14:14:43Z</dcterms:modified>
</cp:coreProperties>
</file>