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220" yWindow="330" windowWidth="19420" windowHeight="11020"/>
  </bookViews>
  <sheets>
    <sheet name="Indicateurs" sheetId="8" r:id="rId1"/>
    <sheet name="QC" sheetId="1" r:id="rId2"/>
    <sheet name="Typage_Erreurs" sheetId="3" r:id="rId3"/>
    <sheet name="Données" sheetId="7" r:id="rId4"/>
  </sheets>
  <definedNames>
    <definedName name="bdval">OFFSET(QC!$M$3:$AA$3,,,ROWS(critere2))</definedName>
    <definedName name="critere1">QC!$M$1:$AA$1</definedName>
    <definedName name="critere2">OFFSET(QC!$H$3,,,COUNTIF(QC!$H$3:$H$2000,"&gt;&lt;"))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8"/>
  <c r="B3"/>
  <c r="C3"/>
  <c r="D3"/>
  <c r="B4"/>
  <c r="C4"/>
  <c r="D4"/>
  <c r="B5"/>
  <c r="C5"/>
  <c r="D5"/>
  <c r="B6"/>
  <c r="C6"/>
  <c r="D6"/>
  <c r="B7"/>
  <c r="C7"/>
  <c r="D7"/>
  <c r="B8"/>
  <c r="C8"/>
  <c r="D8"/>
  <c r="B9"/>
  <c r="C9"/>
  <c r="D9"/>
  <c r="B10"/>
  <c r="C10"/>
  <c r="D10"/>
  <c r="B11"/>
  <c r="C11"/>
  <c r="D11"/>
  <c r="B12"/>
  <c r="C12"/>
  <c r="D12"/>
  <c r="B13"/>
  <c r="C13"/>
  <c r="D13"/>
  <c r="B14"/>
  <c r="C14"/>
  <c r="D14"/>
  <c r="B15"/>
  <c r="C15"/>
  <c r="D15"/>
  <c r="C2"/>
  <c r="D2"/>
  <c r="AD5" i="1" l="1"/>
  <c r="AE5" s="1"/>
  <c r="AD6"/>
  <c r="AE6" s="1"/>
  <c r="A5" l="1"/>
  <c r="A6"/>
  <c r="AD4" l="1"/>
  <c r="AE4" s="1"/>
  <c r="A4" l="1"/>
  <c r="AA2" l="1"/>
  <c r="Z2"/>
  <c r="Y2"/>
  <c r="X2"/>
  <c r="W2"/>
  <c r="V2"/>
  <c r="U2"/>
  <c r="T2"/>
  <c r="S2"/>
  <c r="R2"/>
  <c r="N2"/>
  <c r="O2"/>
  <c r="P2"/>
  <c r="Q2"/>
  <c r="M2"/>
  <c r="K6" l="1"/>
  <c r="K5"/>
  <c r="K4"/>
  <c r="K3"/>
  <c r="A3"/>
  <c r="L3" l="1"/>
  <c r="L4"/>
  <c r="AF4"/>
  <c r="AF5"/>
  <c r="L5"/>
  <c r="AF6"/>
  <c r="L6"/>
  <c r="AD3"/>
  <c r="AE3" s="1"/>
  <c r="AF3" l="1"/>
</calcChain>
</file>

<file path=xl/sharedStrings.xml><?xml version="1.0" encoding="utf-8"?>
<sst xmlns="http://schemas.openxmlformats.org/spreadsheetml/2006/main" count="151" uniqueCount="82">
  <si>
    <t>Type d'erreur</t>
  </si>
  <si>
    <t>Coefficient</t>
  </si>
  <si>
    <t>QUESTION</t>
  </si>
  <si>
    <t>NORMALISATION D'UNE REF JURISPRUDENCE</t>
  </si>
  <si>
    <t>NORMALISATION D'UNE REF BIBLIO</t>
  </si>
  <si>
    <t>NORMALISATION D'UN HISTO</t>
  </si>
  <si>
    <t>Opérateur</t>
  </si>
  <si>
    <t>Contrôleur</t>
  </si>
  <si>
    <t>DREV-FREV</t>
  </si>
  <si>
    <t>MICRO-STRUCTURE* - Autre</t>
  </si>
  <si>
    <t>* MICROSTRUCTURE = MISE EN VALEUR, ATTRIBUT, TAG INLINE</t>
  </si>
  <si>
    <t>MACRO-STRUCTURE</t>
  </si>
  <si>
    <t>PONCTUATION/SEPARATEUR/ESPACE</t>
  </si>
  <si>
    <t>INTEGRITE DU TEXTE</t>
  </si>
  <si>
    <t>MICRO-STRUCTURE* - RENV-INT</t>
  </si>
  <si>
    <t>semaine</t>
  </si>
  <si>
    <t>Contrôle 
externe</t>
  </si>
  <si>
    <t>Total erreurs 
pondérées</t>
  </si>
  <si>
    <t>Taux qualité 
externe</t>
  </si>
  <si>
    <t>Ecart 
interne/externe</t>
  </si>
  <si>
    <t>Taux qualité 
interne</t>
  </si>
  <si>
    <t>ponct_espace</t>
  </si>
  <si>
    <t>j_refjuri</t>
  </si>
  <si>
    <t>micro-struct_autre</t>
  </si>
  <si>
    <t>macro-struct</t>
  </si>
  <si>
    <t>drev_frev</t>
  </si>
  <si>
    <t>micro-struct_renv-int</t>
  </si>
  <si>
    <t>integrite</t>
  </si>
  <si>
    <t>question</t>
  </si>
  <si>
    <t>autre</t>
  </si>
  <si>
    <t>AUTRE</t>
  </si>
  <si>
    <t>type de la _pi err</t>
  </si>
  <si>
    <t>ref_juri</t>
  </si>
  <si>
    <t>ref_bib</t>
  </si>
  <si>
    <t>histo</t>
  </si>
  <si>
    <t>nettoyage</t>
  </si>
  <si>
    <t>abréviation</t>
  </si>
  <si>
    <t>date du QC</t>
  </si>
  <si>
    <t>Ud</t>
  </si>
  <si>
    <t>Opé struct</t>
  </si>
  <si>
    <t>Clara</t>
  </si>
  <si>
    <t>Edouard</t>
  </si>
  <si>
    <t>Feno</t>
  </si>
  <si>
    <t>Hery Tiana</t>
  </si>
  <si>
    <t>Lalatiana</t>
  </si>
  <si>
    <t>Lofo</t>
  </si>
  <si>
    <t>Nirina ACP</t>
  </si>
  <si>
    <t>Rinah</t>
  </si>
  <si>
    <t>Tahina</t>
  </si>
  <si>
    <t>Tantely</t>
  </si>
  <si>
    <t>Zo ACP</t>
  </si>
  <si>
    <t>nettoyage**</t>
  </si>
  <si>
    <t>** suppression des textes générés par la structure</t>
  </si>
  <si>
    <t>Opé
norm</t>
  </si>
  <si>
    <t>Étape</t>
  </si>
  <si>
    <t>Placard</t>
  </si>
  <si>
    <t>Bouclage</t>
  </si>
  <si>
    <t>Finalisation Mep</t>
  </si>
  <si>
    <t>Corr Mep</t>
  </si>
  <si>
    <t>08cja_L7</t>
  </si>
  <si>
    <t>nb signes</t>
  </si>
  <si>
    <t>taux de mise à jour</t>
  </si>
  <si>
    <t>JCA</t>
  </si>
  <si>
    <t>J_REFJURI</t>
  </si>
  <si>
    <t>02CMF_L2</t>
  </si>
  <si>
    <t>Jérôme</t>
  </si>
  <si>
    <t>dans gestionnaire de nom  (dans le bandeau ou touches Ctrl+F3</t>
  </si>
  <si>
    <t>critère1</t>
  </si>
  <si>
    <t>QC!$M$1:$AA$1</t>
  </si>
  <si>
    <t>critére2</t>
  </si>
  <si>
    <t>DECALER(QC!$H$3;;;NB.SI(QC!$H$3:$H$2000;"&gt;&lt;"))</t>
  </si>
  <si>
    <t>on dimensionne la plage des  controleurs</t>
  </si>
  <si>
    <t>grace àNB.SI qui compte les "textes"</t>
  </si>
  <si>
    <t>bdval</t>
  </si>
  <si>
    <t>DECALER(QC!$M$3:$AA$3;;;LIGNES(critere2))</t>
  </si>
  <si>
    <t>on dimensionnela plage des valeurs à recupérer grace à</t>
  </si>
  <si>
    <t>à la dimension de critère2 déjà dimensionné</t>
  </si>
  <si>
    <t>la formule d'extraction</t>
  </si>
  <si>
    <t>SOMMEPROD((critere1=$A2)*(critere2=B$1)*(bdval))</t>
  </si>
  <si>
    <t>sommeprod part à la chasse aux critères qui croisent l'énoncé de la formule</t>
  </si>
  <si>
    <t>ce qui va donner une matrice virtuelle de 1 ou de 0 selon</t>
  </si>
  <si>
    <t>cette matrice se voit multipliée par celle de bdval  et comme X fois 0=0……….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</si>
</sst>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i/>
      <sz val="11"/>
      <color theme="7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3" borderId="0" xfId="0" applyFont="1" applyFill="1"/>
    <xf numFmtId="0" fontId="4" fillId="3" borderId="0" xfId="0" applyFont="1" applyFill="1" applyAlignment="1"/>
    <xf numFmtId="0" fontId="1" fillId="4" borderId="0" xfId="0" applyFont="1" applyFill="1"/>
    <xf numFmtId="0" fontId="4" fillId="4" borderId="0" xfId="0" applyFont="1" applyFill="1" applyAlignment="1"/>
    <xf numFmtId="0" fontId="1" fillId="4" borderId="1" xfId="0" applyFont="1" applyFill="1" applyBorder="1"/>
    <xf numFmtId="0" fontId="1" fillId="4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textRotation="90"/>
    </xf>
    <xf numFmtId="0" fontId="1" fillId="3" borderId="1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0" fillId="0" borderId="1" xfId="0" applyBorder="1"/>
    <xf numFmtId="0" fontId="5" fillId="0" borderId="1" xfId="0" applyFont="1" applyBorder="1" applyAlignment="1"/>
    <xf numFmtId="0" fontId="2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1" fillId="5" borderId="1" xfId="0" applyFont="1" applyFill="1" applyBorder="1"/>
    <xf numFmtId="0" fontId="5" fillId="0" borderId="2" xfId="0" applyFont="1" applyBorder="1" applyAlignment="1"/>
    <xf numFmtId="0" fontId="3" fillId="0" borderId="0" xfId="0" applyFont="1" applyFill="1" applyBorder="1" applyAlignment="1">
      <alignment vertical="center"/>
    </xf>
    <xf numFmtId="0" fontId="5" fillId="0" borderId="0" xfId="0" applyFont="1" applyFill="1" applyBorder="1" applyAlignment="1"/>
    <xf numFmtId="0" fontId="0" fillId="0" borderId="0" xfId="0"/>
    <xf numFmtId="0" fontId="1" fillId="0" borderId="0" xfId="0" applyFont="1"/>
    <xf numFmtId="0" fontId="0" fillId="0" borderId="0" xfId="0" applyAlignment="1">
      <alignment vertical="center" wrapText="1"/>
    </xf>
    <xf numFmtId="0" fontId="1" fillId="0" borderId="1" xfId="0" applyFont="1" applyFill="1" applyBorder="1"/>
    <xf numFmtId="0" fontId="1" fillId="0" borderId="0" xfId="0" applyFont="1" applyFill="1"/>
    <xf numFmtId="0" fontId="0" fillId="0" borderId="0" xfId="0" applyFill="1"/>
    <xf numFmtId="0" fontId="0" fillId="5" borderId="0" xfId="0" applyFill="1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10" fontId="0" fillId="0" borderId="0" xfId="0" applyNumberFormat="1"/>
    <xf numFmtId="10" fontId="0" fillId="5" borderId="0" xfId="0" applyNumberFormat="1" applyFill="1"/>
    <xf numFmtId="1" fontId="0" fillId="5" borderId="0" xfId="0" applyNumberFormat="1" applyFill="1"/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8"/>
  <sheetViews>
    <sheetView tabSelected="1" workbookViewId="0">
      <selection activeCell="G18" sqref="G18"/>
    </sheetView>
  </sheetViews>
  <sheetFormatPr baseColWidth="10" defaultRowHeight="14.5"/>
  <cols>
    <col min="1" max="1" width="35.54296875" customWidth="1"/>
  </cols>
  <sheetData>
    <row r="1" spans="1:9">
      <c r="A1" t="s">
        <v>0</v>
      </c>
      <c r="B1" s="30" t="s">
        <v>50</v>
      </c>
      <c r="C1" s="30" t="s">
        <v>46</v>
      </c>
      <c r="D1" t="s">
        <v>65</v>
      </c>
    </row>
    <row r="2" spans="1:9">
      <c r="A2" s="13" t="s">
        <v>13</v>
      </c>
      <c r="B2" s="10">
        <f ca="1">SUMPRODUCT((critere1=$A2)*(critere2=B$1)*(bdval))</f>
        <v>1</v>
      </c>
      <c r="C2" s="10">
        <f t="shared" ref="B2:D15" ca="1" si="0">SUMPRODUCT((critere1=$A2)*(critere2=C$1)*(bdval))</f>
        <v>0</v>
      </c>
      <c r="D2" s="10">
        <f t="shared" ca="1" si="0"/>
        <v>0</v>
      </c>
      <c r="G2" s="30" t="s">
        <v>66</v>
      </c>
    </row>
    <row r="3" spans="1:9">
      <c r="A3" s="13" t="s">
        <v>11</v>
      </c>
      <c r="B3" s="10">
        <f t="shared" ca="1" si="0"/>
        <v>2</v>
      </c>
      <c r="C3" s="10">
        <f t="shared" ca="1" si="0"/>
        <v>0</v>
      </c>
      <c r="D3" s="10">
        <f t="shared" ca="1" si="0"/>
        <v>0</v>
      </c>
    </row>
    <row r="4" spans="1:9">
      <c r="A4" s="13" t="s">
        <v>14</v>
      </c>
      <c r="B4" s="10">
        <f t="shared" ca="1" si="0"/>
        <v>3</v>
      </c>
      <c r="C4" s="10">
        <f t="shared" ca="1" si="0"/>
        <v>6</v>
      </c>
      <c r="D4" s="10">
        <f t="shared" ca="1" si="0"/>
        <v>0</v>
      </c>
      <c r="G4" s="30" t="s">
        <v>67</v>
      </c>
      <c r="H4" t="s">
        <v>68</v>
      </c>
    </row>
    <row r="5" spans="1:9">
      <c r="A5" s="13" t="s">
        <v>9</v>
      </c>
      <c r="B5" s="10">
        <f t="shared" ca="1" si="0"/>
        <v>7</v>
      </c>
      <c r="C5" s="10">
        <f t="shared" ca="1" si="0"/>
        <v>1</v>
      </c>
      <c r="D5" s="10">
        <f t="shared" ca="1" si="0"/>
        <v>0</v>
      </c>
      <c r="G5" s="30" t="s">
        <v>69</v>
      </c>
      <c r="H5" t="s">
        <v>70</v>
      </c>
    </row>
    <row r="6" spans="1:9">
      <c r="A6" s="13" t="s">
        <v>8</v>
      </c>
      <c r="B6" s="10">
        <f t="shared" ca="1" si="0"/>
        <v>9</v>
      </c>
      <c r="C6" s="10">
        <f t="shared" ca="1" si="0"/>
        <v>46</v>
      </c>
      <c r="D6" s="10">
        <f t="shared" ca="1" si="0"/>
        <v>0</v>
      </c>
      <c r="H6" s="30" t="s">
        <v>71</v>
      </c>
    </row>
    <row r="7" spans="1:9">
      <c r="A7" s="13" t="s">
        <v>63</v>
      </c>
      <c r="B7" s="10">
        <f t="shared" ca="1" si="0"/>
        <v>12</v>
      </c>
      <c r="C7" s="10">
        <f t="shared" ca="1" si="0"/>
        <v>1</v>
      </c>
      <c r="D7" s="10">
        <f t="shared" ca="1" si="0"/>
        <v>0</v>
      </c>
      <c r="H7" s="30" t="s">
        <v>72</v>
      </c>
    </row>
    <row r="8" spans="1:9">
      <c r="A8" s="13" t="s">
        <v>51</v>
      </c>
      <c r="B8" s="10">
        <f t="shared" ca="1" si="0"/>
        <v>6</v>
      </c>
      <c r="C8" s="10">
        <f t="shared" ca="1" si="0"/>
        <v>1</v>
      </c>
      <c r="D8" s="10">
        <f t="shared" ca="1" si="0"/>
        <v>0</v>
      </c>
    </row>
    <row r="9" spans="1:9">
      <c r="A9" s="13" t="s">
        <v>5</v>
      </c>
      <c r="B9" s="10">
        <f t="shared" ca="1" si="0"/>
        <v>90</v>
      </c>
      <c r="C9" s="10">
        <f t="shared" ca="1" si="0"/>
        <v>83</v>
      </c>
      <c r="D9" s="10">
        <f t="shared" ca="1" si="0"/>
        <v>0</v>
      </c>
      <c r="G9" s="30" t="s">
        <v>73</v>
      </c>
      <c r="H9" t="s">
        <v>74</v>
      </c>
    </row>
    <row r="10" spans="1:9">
      <c r="A10" s="13" t="s">
        <v>12</v>
      </c>
      <c r="B10" s="10">
        <f t="shared" ca="1" si="0"/>
        <v>55</v>
      </c>
      <c r="C10" s="10">
        <f t="shared" ca="1" si="0"/>
        <v>9</v>
      </c>
      <c r="D10" s="10">
        <f t="shared" ca="1" si="0"/>
        <v>0</v>
      </c>
      <c r="H10" s="30" t="s">
        <v>75</v>
      </c>
    </row>
    <row r="11" spans="1:9">
      <c r="A11" s="13" t="s">
        <v>36</v>
      </c>
      <c r="B11" s="10">
        <f t="shared" ca="1" si="0"/>
        <v>21</v>
      </c>
      <c r="C11" s="10">
        <f t="shared" ca="1" si="0"/>
        <v>0</v>
      </c>
      <c r="D11" s="10">
        <f t="shared" ca="1" si="0"/>
        <v>0</v>
      </c>
      <c r="H11" s="30" t="s">
        <v>76</v>
      </c>
    </row>
    <row r="12" spans="1:9">
      <c r="A12" s="13" t="s">
        <v>3</v>
      </c>
      <c r="B12" s="10">
        <f t="shared" ca="1" si="0"/>
        <v>13</v>
      </c>
      <c r="C12" s="10">
        <f t="shared" ca="1" si="0"/>
        <v>18</v>
      </c>
      <c r="D12" s="10">
        <f t="shared" ca="1" si="0"/>
        <v>0</v>
      </c>
    </row>
    <row r="13" spans="1:9">
      <c r="A13" s="13" t="s">
        <v>4</v>
      </c>
      <c r="B13" s="10">
        <f t="shared" ca="1" si="0"/>
        <v>1</v>
      </c>
      <c r="C13" s="10">
        <f t="shared" ca="1" si="0"/>
        <v>2</v>
      </c>
      <c r="D13" s="10">
        <f t="shared" ca="1" si="0"/>
        <v>0</v>
      </c>
    </row>
    <row r="14" spans="1:9">
      <c r="A14" s="13" t="s">
        <v>2</v>
      </c>
      <c r="B14" s="10">
        <f t="shared" ca="1" si="0"/>
        <v>1</v>
      </c>
      <c r="C14" s="10">
        <f t="shared" ca="1" si="0"/>
        <v>2</v>
      </c>
      <c r="D14" s="10">
        <f t="shared" ca="1" si="0"/>
        <v>0</v>
      </c>
      <c r="G14" s="30" t="s">
        <v>77</v>
      </c>
      <c r="I14" t="s">
        <v>78</v>
      </c>
    </row>
    <row r="15" spans="1:9">
      <c r="A15" s="13" t="s">
        <v>30</v>
      </c>
      <c r="B15" s="10">
        <f t="shared" ca="1" si="0"/>
        <v>25</v>
      </c>
      <c r="C15" s="10">
        <f t="shared" ca="1" si="0"/>
        <v>81</v>
      </c>
      <c r="D15" s="10">
        <f t="shared" ca="1" si="0"/>
        <v>0</v>
      </c>
    </row>
    <row r="16" spans="1:9">
      <c r="G16" s="30" t="s">
        <v>79</v>
      </c>
    </row>
    <row r="17" spans="7:7">
      <c r="G17" s="30" t="s">
        <v>80</v>
      </c>
    </row>
    <row r="18" spans="7:7">
      <c r="G18" s="30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U6"/>
  <sheetViews>
    <sheetView zoomScale="80" zoomScaleNormal="80" workbookViewId="0">
      <selection activeCell="U12" sqref="U12"/>
    </sheetView>
  </sheetViews>
  <sheetFormatPr baseColWidth="10" defaultRowHeight="14.5"/>
  <cols>
    <col min="1" max="1" width="9" bestFit="1" customWidth="1"/>
    <col min="2" max="2" width="22.1796875" customWidth="1"/>
    <col min="3" max="3" width="12.81640625" style="18" customWidth="1"/>
    <col min="4" max="4" width="4" style="23" customWidth="1"/>
    <col min="5" max="5" width="13.54296875" customWidth="1"/>
    <col min="6" max="6" width="8.81640625" bestFit="1" customWidth="1"/>
    <col min="7" max="7" width="10.1796875" bestFit="1" customWidth="1"/>
    <col min="8" max="8" width="10.54296875" bestFit="1" customWidth="1"/>
    <col min="9" max="10" width="10.54296875" style="18" customWidth="1"/>
    <col min="11" max="11" width="12.26953125" bestFit="1" customWidth="1"/>
    <col min="12" max="12" width="12" bestFit="1" customWidth="1"/>
    <col min="13" max="24" width="3.7265625" bestFit="1" customWidth="1"/>
    <col min="25" max="26" width="3.7265625" style="18" customWidth="1"/>
    <col min="27" max="27" width="3.7265625" bestFit="1" customWidth="1"/>
    <col min="28" max="28" width="4.453125" customWidth="1"/>
    <col min="29" max="29" width="8.7265625" bestFit="1" customWidth="1"/>
    <col min="30" max="30" width="12.26953125" bestFit="1" customWidth="1"/>
    <col min="31" max="31" width="12" bestFit="1" customWidth="1"/>
    <col min="32" max="32" width="15.453125" bestFit="1" customWidth="1"/>
    <col min="33" max="44" width="3.7265625" bestFit="1" customWidth="1"/>
    <col min="45" max="46" width="3.7265625" style="18" customWidth="1"/>
    <col min="47" max="47" width="3.7265625" bestFit="1" customWidth="1"/>
  </cols>
  <sheetData>
    <row r="1" spans="1:47" ht="213">
      <c r="A1" s="9" t="s">
        <v>15</v>
      </c>
      <c r="B1" s="5" t="s">
        <v>38</v>
      </c>
      <c r="C1" s="5" t="s">
        <v>54</v>
      </c>
      <c r="D1" s="21"/>
      <c r="E1" s="5" t="s">
        <v>37</v>
      </c>
      <c r="F1" s="9" t="s">
        <v>39</v>
      </c>
      <c r="G1" s="9" t="s">
        <v>53</v>
      </c>
      <c r="H1" s="5" t="s">
        <v>7</v>
      </c>
      <c r="I1" s="5" t="s">
        <v>60</v>
      </c>
      <c r="J1" s="9" t="s">
        <v>61</v>
      </c>
      <c r="K1" s="9" t="s">
        <v>17</v>
      </c>
      <c r="L1" s="9" t="s">
        <v>20</v>
      </c>
      <c r="M1" s="6" t="s">
        <v>13</v>
      </c>
      <c r="N1" s="6" t="s">
        <v>11</v>
      </c>
      <c r="O1" s="6" t="s">
        <v>14</v>
      </c>
      <c r="P1" s="6" t="s">
        <v>9</v>
      </c>
      <c r="Q1" s="6" t="s">
        <v>8</v>
      </c>
      <c r="R1" s="6" t="s">
        <v>63</v>
      </c>
      <c r="S1" s="6" t="s">
        <v>51</v>
      </c>
      <c r="T1" s="6" t="s">
        <v>5</v>
      </c>
      <c r="U1" s="6" t="s">
        <v>12</v>
      </c>
      <c r="V1" s="6" t="s">
        <v>36</v>
      </c>
      <c r="W1" s="6" t="s">
        <v>3</v>
      </c>
      <c r="X1" s="6" t="s">
        <v>4</v>
      </c>
      <c r="Y1" s="6" t="s">
        <v>2</v>
      </c>
      <c r="Z1" s="6" t="s">
        <v>30</v>
      </c>
      <c r="AA1" s="6">
        <v>0</v>
      </c>
      <c r="AC1" s="8" t="s">
        <v>16</v>
      </c>
      <c r="AD1" s="8" t="s">
        <v>17</v>
      </c>
      <c r="AE1" s="8" t="s">
        <v>18</v>
      </c>
      <c r="AF1" s="8" t="s">
        <v>19</v>
      </c>
      <c r="AG1" s="7" t="s">
        <v>13</v>
      </c>
      <c r="AH1" s="7" t="s">
        <v>11</v>
      </c>
      <c r="AI1" s="7" t="s">
        <v>14</v>
      </c>
      <c r="AJ1" s="7" t="s">
        <v>9</v>
      </c>
      <c r="AK1" s="7" t="s">
        <v>8</v>
      </c>
      <c r="AL1" s="7" t="s">
        <v>63</v>
      </c>
      <c r="AM1" s="7" t="s">
        <v>51</v>
      </c>
      <c r="AN1" s="7" t="s">
        <v>5</v>
      </c>
      <c r="AO1" s="7" t="s">
        <v>12</v>
      </c>
      <c r="AP1" s="7" t="s">
        <v>36</v>
      </c>
      <c r="AQ1" s="7" t="s">
        <v>3</v>
      </c>
      <c r="AR1" s="7" t="s">
        <v>4</v>
      </c>
      <c r="AS1" s="7" t="s">
        <v>2</v>
      </c>
      <c r="AT1" s="7" t="s">
        <v>30</v>
      </c>
      <c r="AU1" s="7">
        <v>0</v>
      </c>
    </row>
    <row r="2" spans="1:47">
      <c r="A2" s="3"/>
      <c r="B2" s="3"/>
      <c r="C2" s="3"/>
      <c r="D2" s="22"/>
      <c r="E2" s="3"/>
      <c r="F2" s="3"/>
      <c r="G2" s="3"/>
      <c r="H2" s="3"/>
      <c r="I2" s="3"/>
      <c r="J2" s="3"/>
      <c r="K2" s="3"/>
      <c r="L2" s="3"/>
      <c r="M2" s="4">
        <f>Typage_Erreurs!$B2</f>
        <v>5</v>
      </c>
      <c r="N2" s="4">
        <f>Typage_Erreurs!B3</f>
        <v>3</v>
      </c>
      <c r="O2" s="4">
        <f>Typage_Erreurs!B4</f>
        <v>2</v>
      </c>
      <c r="P2" s="4">
        <f>Typage_Erreurs!B5</f>
        <v>2</v>
      </c>
      <c r="Q2" s="4">
        <f>Typage_Erreurs!B6</f>
        <v>1</v>
      </c>
      <c r="R2" s="4">
        <f>Typage_Erreurs!B7</f>
        <v>1</v>
      </c>
      <c r="S2" s="4">
        <f>Typage_Erreurs!B8</f>
        <v>3</v>
      </c>
      <c r="T2" s="4">
        <f>Typage_Erreurs!B9</f>
        <v>3</v>
      </c>
      <c r="U2" s="4">
        <f>Typage_Erreurs!B10</f>
        <v>1</v>
      </c>
      <c r="V2" s="4">
        <f>Typage_Erreurs!B11</f>
        <v>3</v>
      </c>
      <c r="W2" s="4">
        <f>Typage_Erreurs!B12</f>
        <v>2</v>
      </c>
      <c r="X2" s="4">
        <f>Typage_Erreurs!B13</f>
        <v>1</v>
      </c>
      <c r="Y2" s="4">
        <f>Typage_Erreurs!B14</f>
        <v>1</v>
      </c>
      <c r="Z2" s="4">
        <f>Typage_Erreurs!B15</f>
        <v>1</v>
      </c>
      <c r="AA2" s="4">
        <f>Typage_Erreurs!B16</f>
        <v>0</v>
      </c>
      <c r="AC2" s="1"/>
      <c r="AD2" s="1"/>
      <c r="AE2" s="1"/>
      <c r="AF2" s="1"/>
      <c r="AG2" s="2">
        <v>5</v>
      </c>
      <c r="AH2" s="2">
        <v>3</v>
      </c>
      <c r="AI2" s="2">
        <v>2</v>
      </c>
      <c r="AJ2" s="2">
        <v>2</v>
      </c>
      <c r="AK2" s="2">
        <v>1</v>
      </c>
      <c r="AL2" s="2">
        <v>1</v>
      </c>
      <c r="AM2" s="2">
        <v>3</v>
      </c>
      <c r="AN2" s="2">
        <v>3</v>
      </c>
      <c r="AO2" s="2">
        <v>1</v>
      </c>
      <c r="AP2" s="2">
        <v>3</v>
      </c>
      <c r="AQ2" s="2">
        <v>2</v>
      </c>
      <c r="AR2" s="2">
        <v>1</v>
      </c>
      <c r="AS2" s="2">
        <v>1</v>
      </c>
      <c r="AT2" s="2">
        <v>1</v>
      </c>
      <c r="AU2" s="2">
        <v>0</v>
      </c>
    </row>
    <row r="3" spans="1:47">
      <c r="A3" s="24" t="str">
        <f>CONCATENATE(YEAR(E3),IF(WEEKNUM(E3)&lt;10,"_S0","_S"),WEEKNUM(E3))</f>
        <v>2019_S38</v>
      </c>
      <c r="B3" t="s">
        <v>59</v>
      </c>
      <c r="C3" s="18" t="s">
        <v>55</v>
      </c>
      <c r="E3" s="25">
        <v>43724</v>
      </c>
      <c r="F3" t="s">
        <v>49</v>
      </c>
      <c r="G3" t="s">
        <v>43</v>
      </c>
      <c r="H3" t="s">
        <v>50</v>
      </c>
      <c r="I3" s="18">
        <v>5171834</v>
      </c>
      <c r="J3" s="27">
        <v>0.4134169812874891</v>
      </c>
      <c r="K3" s="24">
        <f>M3*M$2+N3*N$2+O3*O$2+P3*P$2+Q3*Q$2+R3*R$2+S3*S$2+T3*T$2+U3*U$2+V3*V$2+W3*W$2+X3*X$2+Y3*Y$2+Z3*Z$2+AA3*AA$2</f>
        <v>410</v>
      </c>
      <c r="L3" s="28">
        <f>K3*100/(I3*J3)</f>
        <v>1.9175688594300425E-2</v>
      </c>
      <c r="M3">
        <v>1</v>
      </c>
      <c r="N3">
        <v>0</v>
      </c>
      <c r="O3">
        <v>3</v>
      </c>
      <c r="P3">
        <v>4</v>
      </c>
      <c r="Q3">
        <v>9</v>
      </c>
      <c r="R3">
        <v>10</v>
      </c>
      <c r="S3">
        <v>1</v>
      </c>
      <c r="T3">
        <v>75</v>
      </c>
      <c r="U3">
        <v>28</v>
      </c>
      <c r="V3">
        <v>21</v>
      </c>
      <c r="W3">
        <v>13</v>
      </c>
      <c r="X3">
        <v>1</v>
      </c>
      <c r="Y3" s="18">
        <v>1</v>
      </c>
      <c r="Z3" s="18">
        <v>25</v>
      </c>
      <c r="AA3">
        <v>0</v>
      </c>
      <c r="AC3" t="s">
        <v>62</v>
      </c>
      <c r="AD3" s="24">
        <f>AG3*AG$2+AH3*AH$2+AI3*AI$2+AJ3*AJ$2+AK3*AK$2+AL3*AL$2+AM3*AM$2+AN3*AN$2+AO3*AO$2+AP3*AP$2+AQ3*AQ$2+AR3*AR$2+AU3*AU$2</f>
        <v>171</v>
      </c>
      <c r="AE3" s="28">
        <f>AD3*100/(I3*J3)</f>
        <v>7.9976652429887135E-3</v>
      </c>
      <c r="AF3" s="29">
        <f>K3-AD3</f>
        <v>239</v>
      </c>
      <c r="AG3">
        <v>6</v>
      </c>
      <c r="AH3">
        <v>2</v>
      </c>
      <c r="AI3">
        <v>0</v>
      </c>
      <c r="AJ3">
        <v>0</v>
      </c>
      <c r="AK3">
        <v>21</v>
      </c>
      <c r="AL3">
        <v>3</v>
      </c>
      <c r="AM3">
        <v>2</v>
      </c>
      <c r="AN3">
        <v>9</v>
      </c>
      <c r="AO3">
        <v>1</v>
      </c>
      <c r="AP3">
        <v>9</v>
      </c>
      <c r="AQ3">
        <v>24</v>
      </c>
      <c r="AR3">
        <v>2</v>
      </c>
      <c r="AS3" s="18">
        <v>2</v>
      </c>
      <c r="AT3" s="18">
        <v>6</v>
      </c>
      <c r="AU3">
        <v>0</v>
      </c>
    </row>
    <row r="4" spans="1:47">
      <c r="A4" s="24" t="str">
        <f>CONCATENATE(YEAR(E4),IF(WEEKNUM(E4)&lt;10,"_S0","_S"),WEEKNUM(E4))</f>
        <v>2019_S38</v>
      </c>
      <c r="B4" t="s">
        <v>59</v>
      </c>
      <c r="C4" s="30" t="s">
        <v>55</v>
      </c>
      <c r="E4" s="25">
        <v>43724</v>
      </c>
      <c r="F4" s="30" t="s">
        <v>49</v>
      </c>
      <c r="G4" s="30" t="s">
        <v>43</v>
      </c>
      <c r="H4" s="18" t="s">
        <v>46</v>
      </c>
      <c r="I4" s="18">
        <v>5171834</v>
      </c>
      <c r="J4" s="27">
        <v>0.4134169812874891</v>
      </c>
      <c r="K4" s="24">
        <f>M4*M$2+N4*N$2+O4*O$2+P4*P$2+Q4*Q$2+R4*R$2+S4*S$2+T4*T$2+U4*U$2+V4*V$2+W4*W$2+X4*X$2+Y4*Y$2+Z4*Z$2+AA4*AA$2</f>
        <v>355</v>
      </c>
      <c r="L4" s="28">
        <f>K4*100/(I4*J4)</f>
        <v>1.6603340124333295E-2</v>
      </c>
      <c r="M4" s="26">
        <v>0</v>
      </c>
      <c r="N4" s="26">
        <v>0</v>
      </c>
      <c r="O4" s="26">
        <v>5</v>
      </c>
      <c r="P4" s="26">
        <v>1</v>
      </c>
      <c r="Q4" s="26">
        <v>24</v>
      </c>
      <c r="R4" s="26">
        <v>1</v>
      </c>
      <c r="S4" s="26">
        <v>1</v>
      </c>
      <c r="T4" s="26">
        <v>68</v>
      </c>
      <c r="U4" s="26">
        <v>8</v>
      </c>
      <c r="V4" s="26">
        <v>0</v>
      </c>
      <c r="W4" s="26">
        <v>17</v>
      </c>
      <c r="X4" s="26">
        <v>2</v>
      </c>
      <c r="Y4" s="26">
        <v>2</v>
      </c>
      <c r="Z4" s="26">
        <v>65</v>
      </c>
      <c r="AA4" s="26">
        <v>0</v>
      </c>
      <c r="AC4" t="s">
        <v>62</v>
      </c>
      <c r="AD4" s="24">
        <f>AG4*AG$2+AH4*AH$2+AI4*AI$2+AJ4*AJ$2+AK4*AK$2+AL4*AL$2+AM4*AM$2+AN4*AN$2+AO4*AO$2+AP4*AP$2+AQ4*AQ$2+AR4*AR$2+AU4*AU$2</f>
        <v>171</v>
      </c>
      <c r="AE4" s="28">
        <f>AD4*100/(I4*J4)</f>
        <v>7.9976652429887135E-3</v>
      </c>
      <c r="AF4" s="29">
        <f t="shared" ref="AF4:AF6" si="0">K4-AD4</f>
        <v>184</v>
      </c>
      <c r="AG4" s="18">
        <v>6</v>
      </c>
      <c r="AH4" s="18">
        <v>2</v>
      </c>
      <c r="AI4" s="18">
        <v>0</v>
      </c>
      <c r="AJ4" s="18">
        <v>0</v>
      </c>
      <c r="AK4" s="18">
        <v>21</v>
      </c>
      <c r="AL4" s="18">
        <v>3</v>
      </c>
      <c r="AM4" s="18">
        <v>2</v>
      </c>
      <c r="AN4" s="18">
        <v>9</v>
      </c>
      <c r="AO4" s="18">
        <v>1</v>
      </c>
      <c r="AP4" s="18">
        <v>9</v>
      </c>
      <c r="AQ4" s="18">
        <v>24</v>
      </c>
      <c r="AR4" s="18">
        <v>2</v>
      </c>
      <c r="AS4" s="18">
        <v>2</v>
      </c>
      <c r="AT4" s="18">
        <v>6</v>
      </c>
      <c r="AU4" s="18">
        <v>0</v>
      </c>
    </row>
    <row r="5" spans="1:47">
      <c r="A5" s="24" t="str">
        <f t="shared" ref="A5:A6" si="1">CONCATENATE(YEAR(E5),IF(WEEKNUM(E5)&lt;10,"_S0","_S"),WEEKNUM(E5))</f>
        <v>2019_S38</v>
      </c>
      <c r="B5" t="s">
        <v>64</v>
      </c>
      <c r="C5" s="30" t="s">
        <v>55</v>
      </c>
      <c r="E5" s="25">
        <v>43724</v>
      </c>
      <c r="F5" s="30" t="s">
        <v>49</v>
      </c>
      <c r="G5" s="30" t="s">
        <v>43</v>
      </c>
      <c r="H5" s="18" t="s">
        <v>50</v>
      </c>
      <c r="I5" s="18">
        <v>12265114</v>
      </c>
      <c r="J5" s="27">
        <v>4.2121907713210003E-3</v>
      </c>
      <c r="K5" s="24">
        <f>M5*M$2+N5*N$2+O5*O$2+P5*P$2+Q5*Q$2+R5*R$2+S5*S$2+T5*T$2+U5*U$2+V5*V$2+W5*W$2+X5*X$2+Y5*Y$2+Z5*Z$2+AA5*AA$2</f>
        <v>101</v>
      </c>
      <c r="L5" s="28">
        <f>K5*100/(I5*J5)</f>
        <v>0.19549774500125816</v>
      </c>
      <c r="M5" s="18"/>
      <c r="N5" s="18">
        <v>2</v>
      </c>
      <c r="O5" s="18"/>
      <c r="P5" s="18">
        <v>3</v>
      </c>
      <c r="Q5" s="18"/>
      <c r="R5" s="18">
        <v>2</v>
      </c>
      <c r="S5" s="18">
        <v>5</v>
      </c>
      <c r="T5" s="18">
        <v>15</v>
      </c>
      <c r="U5" s="18">
        <v>27</v>
      </c>
      <c r="V5" s="18"/>
      <c r="W5" s="18"/>
      <c r="X5" s="18"/>
      <c r="AA5" s="18"/>
      <c r="AC5" t="s">
        <v>62</v>
      </c>
      <c r="AD5" s="24">
        <f t="shared" ref="AD5:AD6" si="2">AG5*AG$2+AH5*AH$2+AI5*AI$2+AJ5*AJ$2+AK5*AK$2+AL5*AL$2+AM5*AM$2+AN5*AN$2+AO5*AO$2+AP5*AP$2+AQ5*AQ$2+AR5*AR$2+AU5*AU$2</f>
        <v>61</v>
      </c>
      <c r="AE5" s="28">
        <f t="shared" ref="AE5:AE6" si="3">AD5*100/(I5*J5)</f>
        <v>0.11807289549580938</v>
      </c>
      <c r="AF5" s="29">
        <f t="shared" si="0"/>
        <v>40</v>
      </c>
      <c r="AG5">
        <v>0</v>
      </c>
      <c r="AH5">
        <v>2</v>
      </c>
      <c r="AI5">
        <v>0</v>
      </c>
      <c r="AJ5">
        <v>0</v>
      </c>
      <c r="AK5">
        <v>0</v>
      </c>
      <c r="AL5">
        <v>1</v>
      </c>
      <c r="AM5">
        <v>5</v>
      </c>
      <c r="AN5">
        <v>13</v>
      </c>
      <c r="AO5">
        <v>0</v>
      </c>
      <c r="AP5">
        <v>0</v>
      </c>
      <c r="AQ5">
        <v>0</v>
      </c>
      <c r="AR5">
        <v>0</v>
      </c>
      <c r="AS5" s="18">
        <v>0</v>
      </c>
      <c r="AT5" s="18">
        <v>0</v>
      </c>
      <c r="AU5">
        <v>0</v>
      </c>
    </row>
    <row r="6" spans="1:47">
      <c r="A6" s="24" t="str">
        <f t="shared" si="1"/>
        <v>2019_S38</v>
      </c>
      <c r="B6" t="s">
        <v>64</v>
      </c>
      <c r="C6" s="30" t="s">
        <v>55</v>
      </c>
      <c r="E6" s="25">
        <v>43724</v>
      </c>
      <c r="F6" s="30" t="s">
        <v>49</v>
      </c>
      <c r="G6" s="30" t="s">
        <v>43</v>
      </c>
      <c r="H6" s="18" t="s">
        <v>46</v>
      </c>
      <c r="I6" s="18">
        <v>12265114</v>
      </c>
      <c r="J6" s="27">
        <v>4.2121907713210003E-3</v>
      </c>
      <c r="K6" s="24">
        <f>M6*M$2+N6*N$2+O6*O$2+P6*P$2+Q6*Q$2+R6*R$2+S6*S$2+T6*T$2+U6*U$2+V6*V$2+W6*W$2+X6*X$2+Y6*Y$2+Z6*Z$2+AA6*AA$2</f>
        <v>88</v>
      </c>
      <c r="L6" s="28">
        <f>K6*100/(I6*J6)</f>
        <v>0.17033466891198731</v>
      </c>
      <c r="M6" s="30"/>
      <c r="N6" s="30"/>
      <c r="O6" s="30">
        <v>1</v>
      </c>
      <c r="P6" s="30"/>
      <c r="Q6" s="30">
        <v>22</v>
      </c>
      <c r="R6" s="30"/>
      <c r="S6" s="30"/>
      <c r="T6" s="30">
        <v>15</v>
      </c>
      <c r="U6" s="30">
        <v>1</v>
      </c>
      <c r="V6" s="30"/>
      <c r="W6" s="30">
        <v>1</v>
      </c>
      <c r="X6" s="30"/>
      <c r="Y6" s="30"/>
      <c r="Z6" s="30">
        <v>16</v>
      </c>
      <c r="AC6" t="s">
        <v>62</v>
      </c>
      <c r="AD6" s="24">
        <f t="shared" si="2"/>
        <v>61</v>
      </c>
      <c r="AE6" s="28">
        <f t="shared" si="3"/>
        <v>0.11807289549580938</v>
      </c>
      <c r="AF6" s="29">
        <f t="shared" si="0"/>
        <v>27</v>
      </c>
      <c r="AG6">
        <v>0</v>
      </c>
      <c r="AH6">
        <v>2</v>
      </c>
      <c r="AI6">
        <v>0</v>
      </c>
      <c r="AJ6">
        <v>0</v>
      </c>
      <c r="AK6">
        <v>0</v>
      </c>
      <c r="AL6">
        <v>1</v>
      </c>
      <c r="AM6">
        <v>5</v>
      </c>
      <c r="AN6">
        <v>13</v>
      </c>
      <c r="AO6">
        <v>0</v>
      </c>
      <c r="AP6">
        <v>0</v>
      </c>
      <c r="AQ6">
        <v>0</v>
      </c>
      <c r="AR6">
        <v>0</v>
      </c>
      <c r="AS6" s="18">
        <v>0</v>
      </c>
      <c r="AT6" s="18">
        <v>0</v>
      </c>
      <c r="AU6">
        <v>0</v>
      </c>
    </row>
  </sheetData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Données!$A$3:$A$13</xm:f>
          </x14:formula1>
          <xm:sqref>F3:H6</xm:sqref>
        </x14:dataValidation>
        <x14:dataValidation type="list" allowBlank="1" showInputMessage="1" showErrorMessage="1" xr:uid="{00000000-0002-0000-0000-000001000000}">
          <x14:formula1>
            <xm:f>Données!$B$3:$B$4</xm:f>
          </x14:formula1>
          <xm:sqref>C3:C6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C33"/>
  <sheetViews>
    <sheetView workbookViewId="0">
      <selection activeCell="D26" sqref="D26"/>
    </sheetView>
  </sheetViews>
  <sheetFormatPr baseColWidth="10" defaultRowHeight="14.5"/>
  <cols>
    <col min="1" max="1" width="67.1796875" bestFit="1" customWidth="1"/>
    <col min="3" max="3" width="20" bestFit="1" customWidth="1"/>
  </cols>
  <sheetData>
    <row r="1" spans="1:3">
      <c r="A1" s="12" t="s">
        <v>0</v>
      </c>
      <c r="B1" s="12" t="s">
        <v>1</v>
      </c>
      <c r="C1" s="14" t="s">
        <v>31</v>
      </c>
    </row>
    <row r="2" spans="1:3">
      <c r="A2" s="13" t="s">
        <v>13</v>
      </c>
      <c r="B2" s="13">
        <v>5</v>
      </c>
      <c r="C2" s="11" t="s">
        <v>27</v>
      </c>
    </row>
    <row r="3" spans="1:3">
      <c r="A3" s="13" t="s">
        <v>11</v>
      </c>
      <c r="B3" s="13">
        <v>3</v>
      </c>
      <c r="C3" s="11" t="s">
        <v>24</v>
      </c>
    </row>
    <row r="4" spans="1:3">
      <c r="A4" s="13" t="s">
        <v>14</v>
      </c>
      <c r="B4" s="13">
        <v>2</v>
      </c>
      <c r="C4" s="11" t="s">
        <v>26</v>
      </c>
    </row>
    <row r="5" spans="1:3">
      <c r="A5" s="13" t="s">
        <v>9</v>
      </c>
      <c r="B5" s="13">
        <v>2</v>
      </c>
      <c r="C5" s="11" t="s">
        <v>23</v>
      </c>
    </row>
    <row r="6" spans="1:3">
      <c r="A6" s="13" t="s">
        <v>8</v>
      </c>
      <c r="B6" s="13">
        <v>1</v>
      </c>
      <c r="C6" s="11" t="s">
        <v>25</v>
      </c>
    </row>
    <row r="7" spans="1:3">
      <c r="A7" s="13" t="s">
        <v>63</v>
      </c>
      <c r="B7" s="13">
        <v>1</v>
      </c>
      <c r="C7" s="11" t="s">
        <v>22</v>
      </c>
    </row>
    <row r="8" spans="1:3">
      <c r="A8" s="13" t="s">
        <v>51</v>
      </c>
      <c r="B8" s="13">
        <v>3</v>
      </c>
      <c r="C8" s="11" t="s">
        <v>35</v>
      </c>
    </row>
    <row r="9" spans="1:3">
      <c r="A9" s="13" t="s">
        <v>5</v>
      </c>
      <c r="B9" s="13">
        <v>3</v>
      </c>
      <c r="C9" s="15" t="s">
        <v>34</v>
      </c>
    </row>
    <row r="10" spans="1:3">
      <c r="A10" s="13" t="s">
        <v>12</v>
      </c>
      <c r="B10" s="13">
        <v>1</v>
      </c>
      <c r="C10" s="15" t="s">
        <v>21</v>
      </c>
    </row>
    <row r="11" spans="1:3">
      <c r="A11" s="13" t="s">
        <v>36</v>
      </c>
      <c r="B11" s="13">
        <v>3</v>
      </c>
      <c r="C11" s="15" t="s">
        <v>36</v>
      </c>
    </row>
    <row r="12" spans="1:3">
      <c r="A12" s="13" t="s">
        <v>3</v>
      </c>
      <c r="B12" s="13">
        <v>2</v>
      </c>
      <c r="C12" s="15" t="s">
        <v>32</v>
      </c>
    </row>
    <row r="13" spans="1:3">
      <c r="A13" s="13" t="s">
        <v>4</v>
      </c>
      <c r="B13" s="13">
        <v>1</v>
      </c>
      <c r="C13" s="15" t="s">
        <v>33</v>
      </c>
    </row>
    <row r="14" spans="1:3">
      <c r="A14" s="13" t="s">
        <v>2</v>
      </c>
      <c r="B14" s="13">
        <v>1</v>
      </c>
      <c r="C14" s="11" t="s">
        <v>28</v>
      </c>
    </row>
    <row r="15" spans="1:3">
      <c r="A15" s="13" t="s">
        <v>30</v>
      </c>
      <c r="B15" s="13">
        <v>1</v>
      </c>
      <c r="C15" s="11" t="s">
        <v>29</v>
      </c>
    </row>
    <row r="16" spans="1:3">
      <c r="A16" s="13"/>
      <c r="B16" s="13"/>
      <c r="C16" s="10"/>
    </row>
    <row r="17" spans="1:3">
      <c r="A17" s="13"/>
      <c r="B17" s="13"/>
      <c r="C17" s="10"/>
    </row>
    <row r="21" spans="1:3">
      <c r="A21" t="s">
        <v>10</v>
      </c>
    </row>
    <row r="22" spans="1:3">
      <c r="A22" t="s">
        <v>52</v>
      </c>
    </row>
    <row r="33" spans="1:3">
      <c r="A33" s="16"/>
      <c r="B33" s="16"/>
      <c r="C33" s="1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B13"/>
  <sheetViews>
    <sheetView workbookViewId="0">
      <selection activeCell="B2" sqref="B2"/>
    </sheetView>
  </sheetViews>
  <sheetFormatPr baseColWidth="10" defaultRowHeight="14.5"/>
  <cols>
    <col min="2" max="2" width="22" customWidth="1"/>
  </cols>
  <sheetData>
    <row r="2" spans="1:2">
      <c r="A2" s="19" t="s">
        <v>6</v>
      </c>
      <c r="B2" s="19" t="s">
        <v>54</v>
      </c>
    </row>
    <row r="3" spans="1:2">
      <c r="A3" s="20" t="s">
        <v>40</v>
      </c>
      <c r="B3" t="s">
        <v>55</v>
      </c>
    </row>
    <row r="4" spans="1:2">
      <c r="A4" s="20" t="s">
        <v>41</v>
      </c>
      <c r="B4" t="s">
        <v>56</v>
      </c>
    </row>
    <row r="5" spans="1:2">
      <c r="A5" s="20" t="s">
        <v>42</v>
      </c>
      <c r="B5" t="s">
        <v>57</v>
      </c>
    </row>
    <row r="6" spans="1:2">
      <c r="A6" s="20" t="s">
        <v>43</v>
      </c>
      <c r="B6" t="s">
        <v>58</v>
      </c>
    </row>
    <row r="7" spans="1:2">
      <c r="A7" s="20" t="s">
        <v>44</v>
      </c>
    </row>
    <row r="8" spans="1:2">
      <c r="A8" s="20" t="s">
        <v>45</v>
      </c>
    </row>
    <row r="9" spans="1:2">
      <c r="A9" s="20" t="s">
        <v>46</v>
      </c>
    </row>
    <row r="10" spans="1:2">
      <c r="A10" s="20" t="s">
        <v>47</v>
      </c>
    </row>
    <row r="11" spans="1:2">
      <c r="A11" s="20" t="s">
        <v>48</v>
      </c>
    </row>
    <row r="12" spans="1:2">
      <c r="A12" s="20" t="s">
        <v>49</v>
      </c>
    </row>
    <row r="13" spans="1:2">
      <c r="A13" s="2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Indicateurs</vt:lpstr>
      <vt:lpstr>QC</vt:lpstr>
      <vt:lpstr>Typage_Erreurs</vt:lpstr>
      <vt:lpstr>Données</vt:lpstr>
      <vt:lpstr>critere1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DEMANGE Laurent</dc:creator>
  <cp:lastModifiedBy>tulipe</cp:lastModifiedBy>
  <dcterms:created xsi:type="dcterms:W3CDTF">2018-11-26T09:08:32Z</dcterms:created>
  <dcterms:modified xsi:type="dcterms:W3CDTF">2019-10-07T09:42:54Z</dcterms:modified>
</cp:coreProperties>
</file>