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720" yWindow="180" windowWidth="15830" windowHeight="8990" activeTab="2"/>
  </bookViews>
  <sheets>
    <sheet name="Production Mois" sheetId="1" r:id="rId1"/>
    <sheet name="Recap Commande Individuelle" sheetId="2" r:id="rId2"/>
    <sheet name="Recap Reglement Mois" sheetId="3" r:id="rId3"/>
  </sheets>
  <externalReferences>
    <externalReference r:id="rId4"/>
  </externalReferences>
  <definedNames>
    <definedName name="_xlnm._FilterDatabase" localSheetId="2" hidden="1">'Recap Reglement Mois'!$A$5:$N$42</definedName>
    <definedName name="bdd">OFFSET(index,1,,ROWS(liste))</definedName>
    <definedName name="dates">OFFSET(index,-2,)</definedName>
    <definedName name="index">OFFSET('Production Mois'!$B$4,,,,MATCH("z^z",'Production Mois'!$4:$4)-1)</definedName>
    <definedName name="liste">OFFSET('Production Mois'!$A$5,,,COUNTIF('Production Mois'!$A:$A,"&gt;&lt;"))</definedName>
    <definedName name="paiement">#REF!</definedName>
    <definedName name="payer">'Recap Reglement Mois'!$P$13:$P$14</definedName>
    <definedName name="reglement">#REF!</definedName>
    <definedName name="tarif">OFFSET(index,-1,,)</definedName>
  </definedNames>
  <calcPr calcId="124519"/>
</workbook>
</file>

<file path=xl/calcChain.xml><?xml version="1.0" encoding="utf-8"?>
<calcChain xmlns="http://schemas.openxmlformats.org/spreadsheetml/2006/main">
  <c r="K9" i="3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8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6" a="1"/>
  <c r="E26" s="1"/>
  <c r="E27" a="1"/>
  <c r="E27" s="1"/>
  <c r="E28" a="1"/>
  <c r="E28" s="1"/>
  <c r="E29" a="1"/>
  <c r="E29" s="1"/>
  <c r="E30" a="1"/>
  <c r="E30" s="1"/>
  <c r="E31" a="1"/>
  <c r="E31" s="1"/>
  <c r="E32" a="1"/>
  <c r="E32" s="1"/>
  <c r="E33" a="1"/>
  <c r="E33" s="1"/>
  <c r="E34" a="1"/>
  <c r="E34" s="1"/>
  <c r="E35" a="1"/>
  <c r="E35" s="1"/>
  <c r="E36" a="1"/>
  <c r="E36" s="1"/>
  <c r="E37" a="1"/>
  <c r="E37" s="1"/>
  <c r="E38" a="1"/>
  <c r="E38" s="1"/>
  <c r="E8" a="1"/>
  <c r="E8" s="1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8"/>
  <c r="R9" i="2"/>
  <c r="R11" s="1"/>
  <c r="S9"/>
  <c r="S11" s="1"/>
  <c r="T9"/>
  <c r="T11" s="1"/>
  <c r="U9"/>
  <c r="U11" s="1"/>
  <c r="V9"/>
  <c r="V11" s="1"/>
  <c r="Q9"/>
  <c r="Q11" s="1"/>
  <c r="C9"/>
  <c r="C11" s="1"/>
  <c r="D9"/>
  <c r="D11" s="1"/>
  <c r="E9"/>
  <c r="E11" s="1"/>
  <c r="F9"/>
  <c r="F11" s="1"/>
  <c r="G9"/>
  <c r="G11" s="1"/>
  <c r="H9"/>
  <c r="H11" s="1"/>
  <c r="I9"/>
  <c r="I11" s="1"/>
  <c r="J9"/>
  <c r="J11" s="1"/>
  <c r="K9"/>
  <c r="K11" s="1"/>
  <c r="L9"/>
  <c r="L11" s="1"/>
  <c r="M9"/>
  <c r="M11" s="1"/>
  <c r="N9"/>
  <c r="N11" s="1"/>
  <c r="O9"/>
  <c r="O11" s="1"/>
  <c r="P9"/>
  <c r="P11" s="1"/>
  <c r="B9"/>
  <c r="B11" s="1"/>
  <c r="N8" i="3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I38"/>
  <c r="B38"/>
  <c r="I37"/>
  <c r="B37"/>
  <c r="I36"/>
  <c r="B36"/>
  <c r="I35"/>
  <c r="B35"/>
  <c r="I34"/>
  <c r="B34"/>
  <c r="I33"/>
  <c r="B33"/>
  <c r="I32"/>
  <c r="B32"/>
  <c r="I31"/>
  <c r="B31"/>
  <c r="I30"/>
  <c r="B30"/>
  <c r="I29"/>
  <c r="B29"/>
  <c r="I28"/>
  <c r="B28"/>
  <c r="I27"/>
  <c r="B27"/>
  <c r="I26"/>
  <c r="B26"/>
  <c r="I25"/>
  <c r="B25"/>
  <c r="I24"/>
  <c r="B24"/>
  <c r="I23"/>
  <c r="B23"/>
  <c r="I22"/>
  <c r="B22"/>
  <c r="I21"/>
  <c r="B21"/>
  <c r="I20"/>
  <c r="B20"/>
  <c r="I19"/>
  <c r="B19"/>
  <c r="I18"/>
  <c r="B18"/>
  <c r="I17"/>
  <c r="B17"/>
  <c r="I16"/>
  <c r="B16"/>
  <c r="I15"/>
  <c r="B15"/>
  <c r="I14"/>
  <c r="B14"/>
  <c r="I13"/>
  <c r="B13"/>
  <c r="I12"/>
  <c r="B12"/>
  <c r="I11"/>
  <c r="B11"/>
  <c r="I10"/>
  <c r="B10"/>
  <c r="I9"/>
  <c r="B9"/>
  <c r="I8"/>
  <c r="B8"/>
  <c r="U7" i="2"/>
  <c r="R7"/>
  <c r="O7"/>
  <c r="L7"/>
  <c r="I7"/>
  <c r="F7"/>
  <c r="C7"/>
  <c r="O27" i="3" l="1"/>
  <c r="O19"/>
  <c r="O11"/>
  <c r="O34"/>
  <c r="O26"/>
  <c r="O18"/>
  <c r="O10"/>
  <c r="G37"/>
  <c r="O37" s="1"/>
  <c r="G33"/>
  <c r="O33" s="1"/>
  <c r="G29"/>
  <c r="O29" s="1"/>
  <c r="G25"/>
  <c r="O25" s="1"/>
  <c r="G21"/>
  <c r="O21" s="1"/>
  <c r="G17"/>
  <c r="O17" s="1"/>
  <c r="G13"/>
  <c r="O13" s="1"/>
  <c r="G9"/>
  <c r="O9" s="1"/>
  <c r="G34"/>
  <c r="G31"/>
  <c r="O31" s="1"/>
  <c r="G26"/>
  <c r="G23"/>
  <c r="O23" s="1"/>
  <c r="G18"/>
  <c r="G15"/>
  <c r="O15" s="1"/>
  <c r="G10"/>
  <c r="G38"/>
  <c r="O38" s="1"/>
  <c r="G35"/>
  <c r="O35" s="1"/>
  <c r="G30"/>
  <c r="O30" s="1"/>
  <c r="G27"/>
  <c r="G22"/>
  <c r="O22" s="1"/>
  <c r="G19"/>
  <c r="G14"/>
  <c r="O14" s="1"/>
  <c r="G11"/>
  <c r="K14" i="2"/>
  <c r="G36" i="3"/>
  <c r="O36" s="1"/>
  <c r="G32"/>
  <c r="O32" s="1"/>
  <c r="G28"/>
  <c r="O28" s="1"/>
  <c r="G24"/>
  <c r="O24" s="1"/>
  <c r="G20"/>
  <c r="O20" s="1"/>
  <c r="G16"/>
  <c r="O16" s="1"/>
  <c r="G12"/>
  <c r="O12" s="1"/>
  <c r="G8"/>
  <c r="N39"/>
  <c r="G39" l="1"/>
  <c r="O8"/>
</calcChain>
</file>

<file path=xl/sharedStrings.xml><?xml version="1.0" encoding="utf-8"?>
<sst xmlns="http://schemas.openxmlformats.org/spreadsheetml/2006/main" count="199" uniqueCount="81">
  <si>
    <t>Nom</t>
  </si>
  <si>
    <t>Octobre</t>
  </si>
  <si>
    <t>E1</t>
  </si>
  <si>
    <t>P1</t>
  </si>
  <si>
    <t>D1</t>
  </si>
  <si>
    <t>E2</t>
  </si>
  <si>
    <t>P2</t>
  </si>
  <si>
    <t>D2</t>
  </si>
  <si>
    <t>E3</t>
  </si>
  <si>
    <t>P3</t>
  </si>
  <si>
    <t>D3</t>
  </si>
  <si>
    <t>E4</t>
  </si>
  <si>
    <t>P4</t>
  </si>
  <si>
    <t>D4</t>
  </si>
  <si>
    <t>E5</t>
  </si>
  <si>
    <t>P5</t>
  </si>
  <si>
    <t>D5</t>
  </si>
  <si>
    <t>E6</t>
  </si>
  <si>
    <t>P6</t>
  </si>
  <si>
    <t>D6</t>
  </si>
  <si>
    <t>E7</t>
  </si>
  <si>
    <t>P7</t>
  </si>
  <si>
    <t>D7</t>
  </si>
  <si>
    <t>ADDEO L.</t>
  </si>
  <si>
    <t>ADDEO SERVICE</t>
  </si>
  <si>
    <t>BOURNETON</t>
  </si>
  <si>
    <t>BOURRAND</t>
  </si>
  <si>
    <t>CARTEGNIE L.</t>
  </si>
  <si>
    <t>DAMPRUN</t>
  </si>
  <si>
    <t>DELPEUCH G.</t>
  </si>
  <si>
    <t>DEMARET</t>
  </si>
  <si>
    <t>DOMAS V.</t>
  </si>
  <si>
    <t>DUFOUR</t>
  </si>
  <si>
    <t>DUNAND C.</t>
  </si>
  <si>
    <t>GERGOIS</t>
  </si>
  <si>
    <t>GOUGET D.</t>
  </si>
  <si>
    <t>GROSSO E.</t>
  </si>
  <si>
    <t>LANGLADE</t>
  </si>
  <si>
    <t>LAURENT T.</t>
  </si>
  <si>
    <t>LESGUILLONS</t>
  </si>
  <si>
    <t>MIALON</t>
  </si>
  <si>
    <t>NECHAOUNI</t>
  </si>
  <si>
    <t>PIERRET</t>
  </si>
  <si>
    <t>POTEVIN C.</t>
  </si>
  <si>
    <t>ROUX N.</t>
  </si>
  <si>
    <t>SABATIER D.</t>
  </si>
  <si>
    <t>SAVY J.</t>
  </si>
  <si>
    <t>SOYER</t>
  </si>
  <si>
    <t>ANNE VIE SCO.</t>
  </si>
  <si>
    <t>THOMAS A.</t>
  </si>
  <si>
    <t>ATELIER PERMANENT Hôtellerie restauration  - Suivi des OC</t>
  </si>
  <si>
    <t>Nom Prénom :</t>
  </si>
  <si>
    <t xml:space="preserve">Mois :  </t>
  </si>
  <si>
    <r>
      <t xml:space="preserve">Date </t>
    </r>
    <r>
      <rPr>
        <b/>
        <sz val="12"/>
        <rFont val="Times New Roman"/>
        <family val="1"/>
      </rPr>
      <t>:</t>
    </r>
  </si>
  <si>
    <t>Date :</t>
  </si>
  <si>
    <t>Nombre</t>
  </si>
  <si>
    <t>Prix unit</t>
  </si>
  <si>
    <t>2.70</t>
  </si>
  <si>
    <t>0.80</t>
  </si>
  <si>
    <t>Total</t>
  </si>
  <si>
    <t xml:space="preserve">Total du mois : </t>
  </si>
  <si>
    <t>OCTOBRE 2014</t>
  </si>
  <si>
    <t>Entrées et desserts - 0,80€</t>
  </si>
  <si>
    <t>Plats - 2,70€</t>
  </si>
  <si>
    <t>Date</t>
  </si>
  <si>
    <t>Prénom</t>
  </si>
  <si>
    <t>Quantité Entrée</t>
  </si>
  <si>
    <t>Quantité Dessert</t>
  </si>
  <si>
    <t>Règlement</t>
  </si>
  <si>
    <t>Quantité</t>
  </si>
  <si>
    <t>Libellé (Plats)</t>
  </si>
  <si>
    <t>Selectionner Chéque ou Espèces</t>
  </si>
  <si>
    <t>TOTAL</t>
  </si>
  <si>
    <t xml:space="preserve"> </t>
  </si>
  <si>
    <t>LE REGISSEUR</t>
  </si>
  <si>
    <t>L'AGENT COMPTABLE</t>
  </si>
  <si>
    <t>André THOMAS</t>
  </si>
  <si>
    <t>Eva RUAULT</t>
  </si>
  <si>
    <t>2.7</t>
  </si>
  <si>
    <t>cheque</t>
  </si>
  <si>
    <t>montant mensuel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</si>
</sst>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[$-40C]d\-mmm;@"/>
  </numFmts>
  <fonts count="16">
    <font>
      <sz val="10"/>
      <name val="Arial"/>
    </font>
    <font>
      <b/>
      <sz val="10"/>
      <name val="Arial"/>
      <family val="2"/>
    </font>
    <font>
      <b/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color indexed="14"/>
      <name val="Times New Roman"/>
      <family val="1"/>
    </font>
    <font>
      <b/>
      <i/>
      <sz val="10"/>
      <color indexed="57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i/>
      <sz val="10"/>
      <color indexed="53"/>
      <name val="Times New Roman"/>
      <family val="1"/>
    </font>
    <font>
      <b/>
      <i/>
      <sz val="10"/>
      <color indexed="49"/>
      <name val="Times New Roman"/>
      <family val="1"/>
    </font>
    <font>
      <sz val="8"/>
      <name val="Arial"/>
      <family val="2"/>
    </font>
    <font>
      <sz val="12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1" fillId="0" borderId="2" xfId="0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justify"/>
    </xf>
    <xf numFmtId="0" fontId="4" fillId="0" borderId="0" xfId="0" applyFont="1" applyAlignment="1">
      <alignment horizontal="justify"/>
    </xf>
    <xf numFmtId="0" fontId="1" fillId="0" borderId="0" xfId="0" applyFont="1" applyBorder="1" applyAlignment="1">
      <alignment vertical="center"/>
    </xf>
    <xf numFmtId="0" fontId="4" fillId="0" borderId="5" xfId="0" applyFont="1" applyBorder="1" applyAlignment="1">
      <alignment horizontal="center" vertical="top" wrapText="1"/>
    </xf>
    <xf numFmtId="0" fontId="0" fillId="0" borderId="0" xfId="0" applyBorder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justify" vertical="top" wrapText="1"/>
    </xf>
    <xf numFmtId="0" fontId="8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16" fontId="5" fillId="0" borderId="14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164" fontId="12" fillId="0" borderId="11" xfId="0" applyNumberFormat="1" applyFont="1" applyBorder="1" applyAlignment="1">
      <alignment horizontal="center" vertical="center"/>
    </xf>
    <xf numFmtId="164" fontId="11" fillId="2" borderId="33" xfId="0" applyNumberFormat="1" applyFont="1" applyFill="1" applyBorder="1" applyAlignment="1">
      <alignment horizontal="center" vertical="center"/>
    </xf>
    <xf numFmtId="0" fontId="7" fillId="0" borderId="34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4" fillId="0" borderId="39" xfId="0" applyFont="1" applyBorder="1" applyAlignment="1">
      <alignment horizontal="justify" vertical="top" wrapText="1"/>
    </xf>
    <xf numFmtId="0" fontId="0" fillId="0" borderId="0" xfId="0" applyNumberFormat="1" applyAlignment="1">
      <alignment horizontal="center"/>
    </xf>
    <xf numFmtId="0" fontId="4" fillId="0" borderId="39" xfId="0" applyFont="1" applyBorder="1" applyAlignment="1">
      <alignment horizontal="center" vertical="center"/>
    </xf>
    <xf numFmtId="0" fontId="4" fillId="0" borderId="39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justify" vertical="top"/>
    </xf>
    <xf numFmtId="0" fontId="4" fillId="0" borderId="39" xfId="0" applyFont="1" applyBorder="1" applyAlignment="1">
      <alignment horizontal="center" vertical="top"/>
    </xf>
    <xf numFmtId="0" fontId="4" fillId="0" borderId="39" xfId="0" applyNumberFormat="1" applyFont="1" applyBorder="1" applyAlignment="1">
      <alignment horizontal="center" vertical="top"/>
    </xf>
    <xf numFmtId="0" fontId="4" fillId="0" borderId="54" xfId="0" applyFont="1" applyBorder="1" applyAlignment="1">
      <alignment vertical="top" wrapText="1"/>
    </xf>
    <xf numFmtId="165" fontId="1" fillId="0" borderId="55" xfId="0" applyNumberFormat="1" applyFont="1" applyBorder="1" applyAlignment="1">
      <alignment horizontal="center"/>
    </xf>
    <xf numFmtId="0" fontId="14" fillId="0" borderId="0" xfId="0" applyFont="1" applyAlignment="1"/>
    <xf numFmtId="0" fontId="14" fillId="0" borderId="0" xfId="0" applyFont="1"/>
    <xf numFmtId="165" fontId="1" fillId="0" borderId="56" xfId="0" applyNumberFormat="1" applyFont="1" applyBorder="1" applyAlignment="1">
      <alignment horizontal="center" vertical="center"/>
    </xf>
    <xf numFmtId="2" fontId="14" fillId="3" borderId="0" xfId="0" applyNumberFormat="1" applyFont="1" applyFill="1" applyAlignment="1">
      <alignment horizontal="center" vertical="center"/>
    </xf>
    <xf numFmtId="0" fontId="3" fillId="0" borderId="39" xfId="0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top" wrapText="1"/>
    </xf>
    <xf numFmtId="0" fontId="0" fillId="0" borderId="6" xfId="0" applyBorder="1" applyAlignment="1">
      <alignment horizontal="center" textRotation="90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16" fontId="1" fillId="0" borderId="2" xfId="0" applyNumberFormat="1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44" xfId="0" applyNumberFormat="1" applyFont="1" applyBorder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34" xfId="0" applyFont="1" applyBorder="1" applyAlignment="1">
      <alignment horizontal="center" vertical="center"/>
    </xf>
    <xf numFmtId="0" fontId="0" fillId="0" borderId="35" xfId="0" applyBorder="1"/>
    <xf numFmtId="0" fontId="0" fillId="0" borderId="50" xfId="0" applyBorder="1"/>
    <xf numFmtId="0" fontId="0" fillId="0" borderId="36" xfId="0" applyBorder="1"/>
    <xf numFmtId="0" fontId="0" fillId="0" borderId="0" xfId="0"/>
    <xf numFmtId="0" fontId="0" fillId="0" borderId="37" xfId="0" applyBorder="1"/>
    <xf numFmtId="0" fontId="7" fillId="0" borderId="7" xfId="0" applyFont="1" applyBorder="1" applyAlignment="1">
      <alignment vertical="center"/>
    </xf>
    <xf numFmtId="0" fontId="0" fillId="0" borderId="8" xfId="0" applyBorder="1"/>
    <xf numFmtId="0" fontId="0" fillId="0" borderId="9" xfId="0" applyBorder="1"/>
    <xf numFmtId="0" fontId="9" fillId="0" borderId="46" xfId="0" applyFont="1" applyBorder="1" applyAlignment="1">
      <alignment horizontal="center" vertical="center"/>
    </xf>
    <xf numFmtId="0" fontId="0" fillId="0" borderId="47" xfId="0" applyBorder="1"/>
    <xf numFmtId="0" fontId="9" fillId="0" borderId="48" xfId="0" applyFont="1" applyBorder="1" applyAlignment="1">
      <alignment horizontal="center" vertical="center"/>
    </xf>
    <xf numFmtId="0" fontId="0" fillId="0" borderId="49" xfId="0" applyBorder="1"/>
    <xf numFmtId="0" fontId="9" fillId="0" borderId="50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0" fillId="0" borderId="52" xfId="0" applyBorder="1"/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4" fontId="9" fillId="0" borderId="45" xfId="0" applyNumberFormat="1" applyFont="1" applyBorder="1" applyAlignment="1">
      <alignment horizontal="center" vertical="center"/>
    </xf>
    <xf numFmtId="0" fontId="0" fillId="0" borderId="32" xfId="0" applyBorder="1"/>
    <xf numFmtId="0" fontId="0" fillId="0" borderId="53" xfId="0" applyBorder="1"/>
    <xf numFmtId="0" fontId="4" fillId="4" borderId="39" xfId="0" applyFont="1" applyFill="1" applyBorder="1" applyAlignment="1">
      <alignment horizontal="center" vertical="center"/>
    </xf>
    <xf numFmtId="0" fontId="4" fillId="4" borderId="39" xfId="0" applyNumberFormat="1" applyFont="1" applyFill="1" applyBorder="1" applyAlignment="1">
      <alignment horizontal="center" vertical="center"/>
    </xf>
    <xf numFmtId="44" fontId="11" fillId="0" borderId="13" xfId="0" applyNumberFormat="1" applyFont="1" applyBorder="1" applyAlignment="1">
      <alignment horizontal="center" vertical="center"/>
    </xf>
    <xf numFmtId="0" fontId="15" fillId="0" borderId="0" xfId="0" applyFont="1"/>
    <xf numFmtId="44" fontId="1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ureau\Docs%20Lulu\documents\r&#233;gie-%20caisse%20objets%20confectionn&#233;s%20201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POT MJA"/>
      <sheetName val="02-10"/>
      <sheetName val="01-10"/>
      <sheetName val="Production Mois"/>
      <sheetName val="Feuil2"/>
      <sheetName val="OBJETS CONFECTIONNES"/>
    </sheetNames>
    <sheetDataSet>
      <sheetData sheetId="0"/>
      <sheetData sheetId="1"/>
      <sheetData sheetId="2"/>
      <sheetData sheetId="3">
        <row r="2">
          <cell r="B2">
            <v>41913</v>
          </cell>
          <cell r="E2">
            <v>41919</v>
          </cell>
          <cell r="H2">
            <v>41920</v>
          </cell>
          <cell r="K2">
            <v>41926</v>
          </cell>
          <cell r="N2">
            <v>41927</v>
          </cell>
          <cell r="Q2">
            <v>41933</v>
          </cell>
          <cell r="T2">
            <v>41934</v>
          </cell>
        </row>
        <row r="5">
          <cell r="A5" t="str">
            <v>ADDEO L.</v>
          </cell>
        </row>
        <row r="6">
          <cell r="A6" t="str">
            <v>ADDEO SERVICE</v>
          </cell>
        </row>
        <row r="7">
          <cell r="A7" t="str">
            <v>BOURNETON</v>
          </cell>
        </row>
        <row r="8">
          <cell r="A8" t="str">
            <v>BOURRAND</v>
          </cell>
        </row>
        <row r="9">
          <cell r="A9" t="str">
            <v>CARTEGNIE L.</v>
          </cell>
        </row>
        <row r="10">
          <cell r="A10" t="str">
            <v>DAMPRUN</v>
          </cell>
        </row>
        <row r="11">
          <cell r="A11" t="str">
            <v>DELPEUCH G.</v>
          </cell>
        </row>
        <row r="12">
          <cell r="A12" t="str">
            <v>DEMARET</v>
          </cell>
        </row>
        <row r="13">
          <cell r="A13" t="str">
            <v>DOMAS V.</v>
          </cell>
        </row>
        <row r="14">
          <cell r="A14" t="str">
            <v>DUFOUR</v>
          </cell>
        </row>
        <row r="15">
          <cell r="A15" t="str">
            <v>DUNAND C.</v>
          </cell>
        </row>
        <row r="16">
          <cell r="A16" t="str">
            <v>GERGOIS</v>
          </cell>
        </row>
        <row r="17">
          <cell r="A17" t="str">
            <v>GOUGET D.</v>
          </cell>
        </row>
        <row r="18">
          <cell r="A18" t="str">
            <v>GROSSO E.</v>
          </cell>
        </row>
        <row r="19">
          <cell r="A19" t="str">
            <v>LANGLADE</v>
          </cell>
        </row>
        <row r="20">
          <cell r="A20" t="str">
            <v>LAURENT T.</v>
          </cell>
        </row>
        <row r="21">
          <cell r="A21" t="str">
            <v>LESGUILLONS</v>
          </cell>
        </row>
        <row r="22">
          <cell r="A22" t="str">
            <v>MIALON</v>
          </cell>
        </row>
        <row r="23">
          <cell r="A23" t="str">
            <v>NECHAOUNI</v>
          </cell>
        </row>
        <row r="24">
          <cell r="A24" t="str">
            <v>PIERRET</v>
          </cell>
        </row>
        <row r="25">
          <cell r="A25" t="str">
            <v>POTEVIN C.</v>
          </cell>
        </row>
        <row r="26">
          <cell r="A26" t="str">
            <v>ROUX N.</v>
          </cell>
        </row>
        <row r="27">
          <cell r="A27" t="str">
            <v>SABATIER D.</v>
          </cell>
        </row>
        <row r="28">
          <cell r="A28" t="str">
            <v>SAVY J.</v>
          </cell>
        </row>
        <row r="29">
          <cell r="A29" t="str">
            <v>SOYER</v>
          </cell>
        </row>
        <row r="30">
          <cell r="A30" t="str">
            <v>ANNE VIE SCO.</v>
          </cell>
        </row>
        <row r="31">
          <cell r="A31" t="str">
            <v>THOMAS A.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1"/>
  <sheetViews>
    <sheetView topLeftCell="A5" workbookViewId="0">
      <selection sqref="A1:A3"/>
    </sheetView>
  </sheetViews>
  <sheetFormatPr baseColWidth="10" defaultRowHeight="12.5"/>
  <cols>
    <col min="1" max="1" width="16.26953125" customWidth="1"/>
  </cols>
  <sheetData>
    <row r="1" spans="1:22" ht="13">
      <c r="A1" s="74" t="s">
        <v>0</v>
      </c>
      <c r="B1" s="75" t="s">
        <v>1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7"/>
    </row>
    <row r="2" spans="1:22" ht="13.5" thickBot="1">
      <c r="A2" s="74"/>
      <c r="B2" s="78">
        <v>41913</v>
      </c>
      <c r="C2" s="79"/>
      <c r="D2" s="79"/>
      <c r="E2" s="79">
        <v>41919</v>
      </c>
      <c r="F2" s="80"/>
      <c r="G2" s="80"/>
      <c r="H2" s="79">
        <v>41920</v>
      </c>
      <c r="I2" s="80"/>
      <c r="J2" s="80"/>
      <c r="K2" s="79">
        <v>41926</v>
      </c>
      <c r="L2" s="80"/>
      <c r="M2" s="80"/>
      <c r="N2" s="79">
        <v>41927</v>
      </c>
      <c r="O2" s="79"/>
      <c r="P2" s="79"/>
      <c r="Q2" s="79">
        <v>41933</v>
      </c>
      <c r="R2" s="79"/>
      <c r="S2" s="79"/>
      <c r="T2" s="79">
        <v>41934</v>
      </c>
      <c r="U2" s="79"/>
      <c r="V2" s="81"/>
    </row>
    <row r="3" spans="1:22" ht="15.5">
      <c r="A3" s="74"/>
      <c r="B3" s="108">
        <v>0.8</v>
      </c>
      <c r="C3" s="109">
        <v>2.7</v>
      </c>
      <c r="D3" s="108">
        <v>0.8</v>
      </c>
      <c r="E3" s="108">
        <v>0.8</v>
      </c>
      <c r="F3" s="108">
        <v>2.7</v>
      </c>
      <c r="G3" s="108">
        <v>0.8</v>
      </c>
      <c r="H3" s="108">
        <v>0.8</v>
      </c>
      <c r="I3" s="108">
        <v>2.7</v>
      </c>
      <c r="J3" s="108">
        <v>0.8</v>
      </c>
      <c r="K3" s="108">
        <v>0.8</v>
      </c>
      <c r="L3" s="108">
        <v>2.7</v>
      </c>
      <c r="M3" s="108">
        <v>0.8</v>
      </c>
      <c r="N3" s="108">
        <v>0.8</v>
      </c>
      <c r="O3" s="108">
        <v>2.7</v>
      </c>
      <c r="P3" s="108">
        <v>0.8</v>
      </c>
      <c r="Q3" s="108">
        <v>0.8</v>
      </c>
      <c r="R3" s="108">
        <v>2.7</v>
      </c>
      <c r="S3" s="108">
        <v>0.8</v>
      </c>
      <c r="T3" s="108">
        <v>0.8</v>
      </c>
      <c r="U3" s="108">
        <v>2.7</v>
      </c>
      <c r="V3" s="108">
        <v>0.8</v>
      </c>
    </row>
    <row r="4" spans="1:22" ht="13.5" thickBot="1">
      <c r="A4" s="2" t="s">
        <v>0</v>
      </c>
      <c r="B4" s="3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3" t="s">
        <v>8</v>
      </c>
      <c r="I4" s="1" t="s">
        <v>9</v>
      </c>
      <c r="J4" s="1" t="s">
        <v>10</v>
      </c>
      <c r="K4" s="3" t="s">
        <v>11</v>
      </c>
      <c r="L4" s="1" t="s">
        <v>12</v>
      </c>
      <c r="M4" s="1" t="s">
        <v>13</v>
      </c>
      <c r="N4" s="1" t="s">
        <v>14</v>
      </c>
      <c r="O4" s="1" t="s">
        <v>15</v>
      </c>
      <c r="P4" s="1" t="s">
        <v>16</v>
      </c>
      <c r="Q4" s="3" t="s">
        <v>17</v>
      </c>
      <c r="R4" s="1" t="s">
        <v>18</v>
      </c>
      <c r="S4" s="1" t="s">
        <v>19</v>
      </c>
      <c r="T4" s="3" t="s">
        <v>20</v>
      </c>
      <c r="U4" s="1" t="s">
        <v>21</v>
      </c>
      <c r="V4" s="1" t="s">
        <v>22</v>
      </c>
    </row>
    <row r="5" spans="1:22">
      <c r="A5" s="4" t="s">
        <v>23</v>
      </c>
      <c r="B5" s="5">
        <v>2</v>
      </c>
      <c r="C5" s="5">
        <v>2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>
      <c r="A6" s="4" t="s">
        <v>24</v>
      </c>
      <c r="B6" s="6">
        <v>0</v>
      </c>
      <c r="C6" s="6">
        <v>3</v>
      </c>
      <c r="D6" s="6">
        <v>0</v>
      </c>
      <c r="E6" s="6">
        <v>2</v>
      </c>
      <c r="F6" s="6">
        <v>3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</row>
    <row r="7" spans="1:22">
      <c r="A7" s="4" t="s">
        <v>25</v>
      </c>
      <c r="B7" s="6">
        <v>0</v>
      </c>
      <c r="C7" s="6">
        <v>5</v>
      </c>
      <c r="D7" s="6">
        <v>0</v>
      </c>
      <c r="E7" s="6">
        <v>0</v>
      </c>
      <c r="F7" s="6">
        <v>2</v>
      </c>
      <c r="G7" s="6">
        <v>2</v>
      </c>
      <c r="H7" s="6">
        <v>2</v>
      </c>
      <c r="I7" s="6">
        <v>2</v>
      </c>
      <c r="J7" s="6">
        <v>2</v>
      </c>
      <c r="K7" s="6">
        <v>2</v>
      </c>
      <c r="L7" s="6">
        <v>2</v>
      </c>
      <c r="M7" s="6">
        <v>2</v>
      </c>
      <c r="N7" s="6">
        <v>2</v>
      </c>
      <c r="O7" s="6">
        <v>2</v>
      </c>
      <c r="P7" s="6">
        <v>2</v>
      </c>
      <c r="Q7" s="6">
        <v>2</v>
      </c>
      <c r="R7" s="6">
        <v>2</v>
      </c>
      <c r="S7" s="6">
        <v>2</v>
      </c>
      <c r="T7" s="6">
        <v>2</v>
      </c>
      <c r="U7" s="6">
        <v>2</v>
      </c>
      <c r="V7" s="6">
        <v>2</v>
      </c>
    </row>
    <row r="8" spans="1:22">
      <c r="A8" s="4" t="s">
        <v>26</v>
      </c>
      <c r="B8" s="6">
        <v>4</v>
      </c>
      <c r="C8" s="6"/>
      <c r="D8" s="6">
        <v>6</v>
      </c>
      <c r="E8" s="6">
        <v>2</v>
      </c>
      <c r="F8" s="6">
        <v>2</v>
      </c>
      <c r="G8" s="6">
        <v>2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</row>
    <row r="9" spans="1:22">
      <c r="A9" s="4" t="s">
        <v>27</v>
      </c>
      <c r="B9" s="6">
        <v>2</v>
      </c>
      <c r="C9" s="6">
        <v>2</v>
      </c>
      <c r="D9" s="6">
        <v>0</v>
      </c>
      <c r="E9" s="6">
        <v>2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</row>
    <row r="10" spans="1:22">
      <c r="A10" s="4" t="s">
        <v>28</v>
      </c>
      <c r="B10" s="6">
        <v>0</v>
      </c>
      <c r="C10" s="6">
        <v>2</v>
      </c>
      <c r="D10" s="6">
        <v>3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</row>
    <row r="11" spans="1:22">
      <c r="A11" s="4" t="s">
        <v>29</v>
      </c>
      <c r="B11" s="6">
        <v>0</v>
      </c>
      <c r="C11" s="6">
        <v>1</v>
      </c>
      <c r="D11" s="6">
        <v>3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</row>
    <row r="12" spans="1:22">
      <c r="A12" s="4" t="s">
        <v>30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</row>
    <row r="13" spans="1:22">
      <c r="A13" s="4" t="s">
        <v>31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</row>
    <row r="14" spans="1:22">
      <c r="A14" s="4" t="s">
        <v>32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</row>
    <row r="15" spans="1:22">
      <c r="A15" s="4" t="s">
        <v>33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2">
      <c r="A16" s="4" t="s">
        <v>34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>
      <c r="A17" s="4" t="s">
        <v>35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>
      <c r="A18" s="4" t="s">
        <v>36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</row>
    <row r="19" spans="1:22">
      <c r="A19" s="4" t="s">
        <v>37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</row>
    <row r="20" spans="1:22">
      <c r="A20" s="4" t="s">
        <v>38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</row>
    <row r="21" spans="1:22">
      <c r="A21" s="4" t="s">
        <v>39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</row>
    <row r="22" spans="1:22">
      <c r="A22" s="4" t="s">
        <v>40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</row>
    <row r="23" spans="1:22">
      <c r="A23" s="4" t="s">
        <v>41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</row>
    <row r="24" spans="1:22">
      <c r="A24" s="4" t="s">
        <v>42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</row>
    <row r="25" spans="1:22">
      <c r="A25" s="4" t="s">
        <v>43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</row>
    <row r="26" spans="1:22">
      <c r="A26" s="4" t="s">
        <v>44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</row>
    <row r="27" spans="1:22">
      <c r="A27" s="4" t="s">
        <v>45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</row>
    <row r="28" spans="1:22">
      <c r="A28" s="4" t="s">
        <v>46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</row>
    <row r="29" spans="1:22">
      <c r="A29" s="4" t="s">
        <v>47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</row>
    <row r="30" spans="1:22">
      <c r="A30" s="4" t="s">
        <v>48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</row>
    <row r="31" spans="1:22">
      <c r="A31" s="4" t="s">
        <v>49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</row>
  </sheetData>
  <mergeCells count="9">
    <mergeCell ref="A1:A3"/>
    <mergeCell ref="B1:V1"/>
    <mergeCell ref="B2:D2"/>
    <mergeCell ref="E2:G2"/>
    <mergeCell ref="H2:J2"/>
    <mergeCell ref="K2:M2"/>
    <mergeCell ref="N2:P2"/>
    <mergeCell ref="Q2:S2"/>
    <mergeCell ref="T2:V2"/>
  </mergeCells>
  <phoneticPr fontId="13" type="noConversion"/>
  <pageMargins left="0.78740157499999996" right="0.78740157499999996" top="0.984251969" bottom="0.984251969" header="0.4921259845" footer="0.4921259845"/>
  <pageSetup paperSize="9" orientation="portrait" horizontalDpi="4294967292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V22"/>
  <sheetViews>
    <sheetView topLeftCell="A4" zoomScale="77" zoomScaleNormal="77" workbookViewId="0">
      <selection activeCell="B10" sqref="B10:V10"/>
    </sheetView>
  </sheetViews>
  <sheetFormatPr baseColWidth="10" defaultRowHeight="12.5"/>
  <cols>
    <col min="2" max="2" width="9.90625" customWidth="1"/>
    <col min="3" max="3" width="9.6328125" style="59" customWidth="1"/>
    <col min="6" max="6" width="8.1796875" customWidth="1"/>
    <col min="7" max="7" width="8.81640625" customWidth="1"/>
    <col min="8" max="8" width="8" customWidth="1"/>
    <col min="9" max="9" width="9.1796875" customWidth="1"/>
    <col min="10" max="10" width="8.6328125" customWidth="1"/>
    <col min="11" max="11" width="6.90625" customWidth="1"/>
    <col min="12" max="12" width="8.54296875" customWidth="1"/>
    <col min="13" max="13" width="8" customWidth="1"/>
    <col min="15" max="15" width="7.6328125" customWidth="1"/>
    <col min="16" max="16" width="7.54296875" customWidth="1"/>
  </cols>
  <sheetData>
    <row r="1" spans="1:22" ht="15">
      <c r="A1" s="84" t="s">
        <v>50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</row>
    <row r="2" spans="1:22" ht="15">
      <c r="A2" s="7"/>
      <c r="B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22" ht="15.5">
      <c r="A3" s="8"/>
      <c r="B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22" ht="29" customHeight="1">
      <c r="A4" s="4"/>
      <c r="B4" s="84" t="s">
        <v>51</v>
      </c>
      <c r="C4" s="84"/>
      <c r="D4" s="82" t="s">
        <v>25</v>
      </c>
      <c r="E4" s="82"/>
      <c r="F4" s="4"/>
      <c r="G4" s="4"/>
      <c r="H4" s="7" t="s">
        <v>52</v>
      </c>
      <c r="I4" s="9" t="s">
        <v>1</v>
      </c>
      <c r="J4" s="9">
        <v>2014</v>
      </c>
      <c r="K4" s="9"/>
      <c r="L4" s="9"/>
      <c r="M4" s="9"/>
      <c r="N4" s="9"/>
      <c r="O4" s="9"/>
      <c r="P4" s="9"/>
    </row>
    <row r="5" spans="1:22" ht="15.5">
      <c r="A5" s="8"/>
      <c r="B5" s="4"/>
      <c r="D5" s="11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22" ht="16" thickBot="1">
      <c r="A6" s="8"/>
      <c r="B6" s="4"/>
      <c r="D6" s="10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22" ht="27" customHeight="1" thickBot="1">
      <c r="A7" s="14"/>
      <c r="B7" s="65" t="s">
        <v>53</v>
      </c>
      <c r="C7" s="69">
        <f>'[1]Production Mois'!B2</f>
        <v>41913</v>
      </c>
      <c r="D7" s="66"/>
      <c r="E7" s="65" t="s">
        <v>54</v>
      </c>
      <c r="F7" s="69">
        <f>'[1]Production Mois'!E2</f>
        <v>41919</v>
      </c>
      <c r="G7" s="66"/>
      <c r="H7" s="65" t="s">
        <v>54</v>
      </c>
      <c r="I7" s="69">
        <f>'[1]Production Mois'!H2</f>
        <v>41920</v>
      </c>
      <c r="J7" s="66"/>
      <c r="K7" s="65" t="s">
        <v>54</v>
      </c>
      <c r="L7" s="69">
        <f>'[1]Production Mois'!K2</f>
        <v>41926</v>
      </c>
      <c r="M7" s="66"/>
      <c r="N7" s="65" t="s">
        <v>54</v>
      </c>
      <c r="O7" s="69">
        <f>'[1]Production Mois'!N2</f>
        <v>41927</v>
      </c>
      <c r="P7" s="66"/>
      <c r="Q7" s="65" t="s">
        <v>54</v>
      </c>
      <c r="R7" s="69">
        <f>'[1]Production Mois'!Q2</f>
        <v>41933</v>
      </c>
      <c r="S7" s="66"/>
      <c r="T7" s="65" t="s">
        <v>54</v>
      </c>
      <c r="U7" s="69">
        <f>'[1]Production Mois'!T2</f>
        <v>41934</v>
      </c>
      <c r="V7" s="66"/>
    </row>
    <row r="8" spans="1:22" ht="25" customHeight="1" thickBot="1">
      <c r="A8" s="62"/>
      <c r="B8" s="63" t="s">
        <v>2</v>
      </c>
      <c r="C8" s="64" t="s">
        <v>3</v>
      </c>
      <c r="D8" s="63" t="s">
        <v>4</v>
      </c>
      <c r="E8" s="63" t="s">
        <v>5</v>
      </c>
      <c r="F8" s="63" t="s">
        <v>6</v>
      </c>
      <c r="G8" s="63" t="s">
        <v>7</v>
      </c>
      <c r="H8" s="63" t="s">
        <v>8</v>
      </c>
      <c r="I8" s="63" t="s">
        <v>9</v>
      </c>
      <c r="J8" s="63" t="s">
        <v>13</v>
      </c>
      <c r="K8" s="63" t="s">
        <v>11</v>
      </c>
      <c r="L8" s="63" t="s">
        <v>12</v>
      </c>
      <c r="M8" s="63" t="s">
        <v>13</v>
      </c>
      <c r="N8" s="63" t="s">
        <v>14</v>
      </c>
      <c r="O8" s="63" t="s">
        <v>15</v>
      </c>
      <c r="P8" s="63" t="s">
        <v>16</v>
      </c>
      <c r="Q8" s="63" t="s">
        <v>17</v>
      </c>
      <c r="R8" s="63" t="s">
        <v>18</v>
      </c>
      <c r="S8" s="63" t="s">
        <v>19</v>
      </c>
      <c r="T8" s="63" t="s">
        <v>20</v>
      </c>
      <c r="U8" s="63" t="s">
        <v>21</v>
      </c>
      <c r="V8" s="63" t="s">
        <v>22</v>
      </c>
    </row>
    <row r="9" spans="1:22" ht="28.5" customHeight="1" thickBot="1">
      <c r="A9" s="58" t="s">
        <v>55</v>
      </c>
      <c r="B9" s="71">
        <f t="shared" ref="B9:V9" ca="1" si="0">SUMPRODUCT((liste=$D$4)*(index=B$8)*(bdd))</f>
        <v>0</v>
      </c>
      <c r="C9" s="72">
        <f t="shared" ca="1" si="0"/>
        <v>5</v>
      </c>
      <c r="D9" s="71">
        <f t="shared" ca="1" si="0"/>
        <v>0</v>
      </c>
      <c r="E9" s="71">
        <f t="shared" ca="1" si="0"/>
        <v>0</v>
      </c>
      <c r="F9" s="71">
        <f t="shared" ca="1" si="0"/>
        <v>2</v>
      </c>
      <c r="G9" s="71">
        <f t="shared" ca="1" si="0"/>
        <v>2</v>
      </c>
      <c r="H9" s="71">
        <f t="shared" ca="1" si="0"/>
        <v>2</v>
      </c>
      <c r="I9" s="71">
        <f t="shared" ca="1" si="0"/>
        <v>2</v>
      </c>
      <c r="J9" s="71">
        <f t="shared" ca="1" si="0"/>
        <v>2</v>
      </c>
      <c r="K9" s="71">
        <f t="shared" ca="1" si="0"/>
        <v>2</v>
      </c>
      <c r="L9" s="71">
        <f t="shared" ca="1" si="0"/>
        <v>2</v>
      </c>
      <c r="M9" s="71">
        <f t="shared" ca="1" si="0"/>
        <v>2</v>
      </c>
      <c r="N9" s="71">
        <f t="shared" ca="1" si="0"/>
        <v>2</v>
      </c>
      <c r="O9" s="71">
        <f t="shared" ca="1" si="0"/>
        <v>2</v>
      </c>
      <c r="P9" s="71">
        <f t="shared" ca="1" si="0"/>
        <v>2</v>
      </c>
      <c r="Q9" s="71">
        <f t="shared" ca="1" si="0"/>
        <v>2</v>
      </c>
      <c r="R9" s="71">
        <f t="shared" ca="1" si="0"/>
        <v>2</v>
      </c>
      <c r="S9" s="71">
        <f t="shared" ca="1" si="0"/>
        <v>2</v>
      </c>
      <c r="T9" s="71">
        <f t="shared" ca="1" si="0"/>
        <v>2</v>
      </c>
      <c r="U9" s="71">
        <f t="shared" ca="1" si="0"/>
        <v>2</v>
      </c>
      <c r="V9" s="71">
        <f t="shared" ca="1" si="0"/>
        <v>2</v>
      </c>
    </row>
    <row r="10" spans="1:22" ht="27" customHeight="1" thickBot="1">
      <c r="A10" s="58" t="s">
        <v>56</v>
      </c>
      <c r="B10" s="60" t="s">
        <v>58</v>
      </c>
      <c r="C10" s="61" t="s">
        <v>78</v>
      </c>
      <c r="D10" s="60" t="s">
        <v>58</v>
      </c>
      <c r="E10" s="60" t="s">
        <v>58</v>
      </c>
      <c r="F10" s="60" t="s">
        <v>57</v>
      </c>
      <c r="G10" s="60" t="s">
        <v>58</v>
      </c>
      <c r="H10" s="60" t="s">
        <v>58</v>
      </c>
      <c r="I10" s="60" t="s">
        <v>57</v>
      </c>
      <c r="J10" s="60" t="s">
        <v>58</v>
      </c>
      <c r="K10" s="60" t="s">
        <v>58</v>
      </c>
      <c r="L10" s="60" t="s">
        <v>57</v>
      </c>
      <c r="M10" s="60" t="s">
        <v>58</v>
      </c>
      <c r="N10" s="60" t="s">
        <v>58</v>
      </c>
      <c r="O10" s="60" t="s">
        <v>57</v>
      </c>
      <c r="P10" s="60" t="s">
        <v>58</v>
      </c>
      <c r="Q10" s="60" t="s">
        <v>58</v>
      </c>
      <c r="R10" s="60" t="s">
        <v>57</v>
      </c>
      <c r="S10" s="60" t="s">
        <v>58</v>
      </c>
      <c r="T10" s="60" t="s">
        <v>58</v>
      </c>
      <c r="U10" s="60" t="s">
        <v>57</v>
      </c>
      <c r="V10" s="60" t="s">
        <v>58</v>
      </c>
    </row>
    <row r="11" spans="1:22" ht="22" customHeight="1">
      <c r="A11" s="58" t="s">
        <v>59</v>
      </c>
      <c r="B11" s="73">
        <f ca="1">SUBSTITUTE(B10,".",",")*1*B9</f>
        <v>0</v>
      </c>
      <c r="C11" s="73">
        <f ca="1">SUBSTITUTE(C10,".",",")*1*C9</f>
        <v>13.5</v>
      </c>
      <c r="D11" s="73">
        <f t="shared" ref="D11:P11" ca="1" si="1">SUBSTITUTE(D10,".",",")*1*D9</f>
        <v>0</v>
      </c>
      <c r="E11" s="73">
        <f t="shared" ca="1" si="1"/>
        <v>0</v>
      </c>
      <c r="F11" s="73">
        <f t="shared" ca="1" si="1"/>
        <v>5.4</v>
      </c>
      <c r="G11" s="73">
        <f t="shared" ca="1" si="1"/>
        <v>1.6</v>
      </c>
      <c r="H11" s="73">
        <f t="shared" ca="1" si="1"/>
        <v>1.6</v>
      </c>
      <c r="I11" s="73">
        <f t="shared" ca="1" si="1"/>
        <v>5.4</v>
      </c>
      <c r="J11" s="73">
        <f t="shared" ca="1" si="1"/>
        <v>1.6</v>
      </c>
      <c r="K11" s="73">
        <f t="shared" ca="1" si="1"/>
        <v>1.6</v>
      </c>
      <c r="L11" s="73">
        <f t="shared" ca="1" si="1"/>
        <v>5.4</v>
      </c>
      <c r="M11" s="73">
        <f t="shared" ca="1" si="1"/>
        <v>1.6</v>
      </c>
      <c r="N11" s="73">
        <f t="shared" ca="1" si="1"/>
        <v>1.6</v>
      </c>
      <c r="O11" s="73">
        <f t="shared" ca="1" si="1"/>
        <v>5.4</v>
      </c>
      <c r="P11" s="73">
        <f t="shared" ca="1" si="1"/>
        <v>1.6</v>
      </c>
      <c r="Q11" s="73">
        <f ca="1">SUBSTITUTE(Q10,".",",")*1*Q9</f>
        <v>1.6</v>
      </c>
      <c r="R11" s="73">
        <f t="shared" ref="R11:V11" ca="1" si="2">SUBSTITUTE(R10,".",",")*1*R9</f>
        <v>5.4</v>
      </c>
      <c r="S11" s="73">
        <f t="shared" ca="1" si="2"/>
        <v>1.6</v>
      </c>
      <c r="T11" s="73">
        <f t="shared" ca="1" si="2"/>
        <v>1.6</v>
      </c>
      <c r="U11" s="73">
        <f t="shared" ca="1" si="2"/>
        <v>5.4</v>
      </c>
      <c r="V11" s="73">
        <f t="shared" ca="1" si="2"/>
        <v>1.6</v>
      </c>
    </row>
    <row r="12" spans="1:22" ht="6" customHeight="1">
      <c r="A12" s="8"/>
      <c r="B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22" ht="7" customHeight="1">
      <c r="A13" s="8"/>
      <c r="B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22" ht="31.5" customHeight="1">
      <c r="H14" s="4"/>
      <c r="I14" s="83" t="s">
        <v>60</v>
      </c>
      <c r="J14" s="83"/>
      <c r="K14" s="70">
        <f ca="1">SUM(B11:V11)</f>
        <v>63.500000000000007</v>
      </c>
      <c r="L14" s="4"/>
      <c r="M14" s="4"/>
      <c r="N14" s="4"/>
      <c r="O14" s="4"/>
      <c r="P14" s="4"/>
    </row>
    <row r="15" spans="1:22" s="68" customFormat="1" ht="23" customHeight="1">
      <c r="A15"/>
      <c r="H15" s="67"/>
      <c r="I15" s="67"/>
      <c r="J15" s="67"/>
      <c r="K15" s="67"/>
      <c r="L15" s="67"/>
      <c r="M15" s="67"/>
      <c r="N15" s="67"/>
      <c r="O15" s="67"/>
      <c r="P15" s="67"/>
    </row>
    <row r="16" spans="1:22" ht="20.5" customHeight="1">
      <c r="H16" s="4"/>
      <c r="I16" s="4"/>
      <c r="J16" s="4"/>
      <c r="K16" s="4"/>
      <c r="L16" s="4"/>
      <c r="M16" s="4"/>
      <c r="N16" s="4"/>
      <c r="O16" s="4"/>
      <c r="P16" s="4"/>
    </row>
    <row r="17" spans="1:16" ht="23.5" customHeight="1">
      <c r="H17" s="4"/>
      <c r="I17" s="4"/>
      <c r="J17" s="4"/>
      <c r="K17" s="4"/>
      <c r="L17" s="4"/>
      <c r="M17" s="4"/>
      <c r="N17" s="4"/>
      <c r="O17" s="4"/>
      <c r="P17" s="4"/>
    </row>
    <row r="18" spans="1:16" ht="26" customHeight="1">
      <c r="H18" s="4"/>
      <c r="I18" s="4"/>
      <c r="J18" s="4"/>
      <c r="K18" s="4"/>
      <c r="L18" s="4"/>
      <c r="M18" s="4"/>
      <c r="N18" s="4"/>
      <c r="O18" s="4"/>
      <c r="P18" s="4"/>
    </row>
    <row r="19" spans="1:16" ht="13.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15.5">
      <c r="A20" s="8"/>
      <c r="B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15.5">
      <c r="A21" s="8"/>
      <c r="B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</sheetData>
  <mergeCells count="4">
    <mergeCell ref="D4:E4"/>
    <mergeCell ref="I14:J14"/>
    <mergeCell ref="A1:P1"/>
    <mergeCell ref="B4:C4"/>
  </mergeCells>
  <phoneticPr fontId="13" type="noConversion"/>
  <dataValidations count="1">
    <dataValidation type="list" allowBlank="1" showInputMessage="1" showErrorMessage="1" sqref="D4">
      <formula1>liste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P64"/>
  <sheetViews>
    <sheetView tabSelected="1" topLeftCell="C1" zoomScale="78" zoomScaleNormal="78" workbookViewId="0">
      <selection activeCell="P4" sqref="P4"/>
    </sheetView>
  </sheetViews>
  <sheetFormatPr baseColWidth="10" defaultRowHeight="12.5"/>
  <cols>
    <col min="1" max="1" width="14.81640625" customWidth="1"/>
    <col min="2" max="2" width="18.81640625" customWidth="1"/>
    <col min="3" max="6" width="15.1796875" customWidth="1"/>
    <col min="7" max="7" width="20.7265625" customWidth="1"/>
    <col min="8" max="8" width="15.1796875" customWidth="1"/>
    <col min="9" max="9" width="18.26953125" customWidth="1"/>
    <col min="10" max="10" width="16.26953125" customWidth="1"/>
    <col min="11" max="11" width="16" customWidth="1"/>
    <col min="12" max="14" width="16.26953125" customWidth="1"/>
    <col min="16" max="16" width="14.81640625" customWidth="1"/>
  </cols>
  <sheetData>
    <row r="1" spans="1:16" ht="13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6" ht="13.5" thickBo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6" ht="14" thickTop="1" thickBot="1">
      <c r="A3" s="101" t="s">
        <v>61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3"/>
      <c r="N3" s="104"/>
    </row>
    <row r="4" spans="1:16" ht="14" thickTop="1" thickBot="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6" ht="14.5" thickTop="1" thickBot="1">
      <c r="A5" s="91" t="s">
        <v>62</v>
      </c>
      <c r="B5" s="92"/>
      <c r="C5" s="92"/>
      <c r="D5" s="92"/>
      <c r="E5" s="92"/>
      <c r="F5" s="92"/>
      <c r="G5" s="93"/>
      <c r="H5" s="15" t="s">
        <v>63</v>
      </c>
      <c r="I5" s="16"/>
      <c r="J5" s="16"/>
      <c r="K5" s="16"/>
      <c r="L5" s="16"/>
      <c r="M5" s="16"/>
      <c r="N5" s="17"/>
    </row>
    <row r="6" spans="1:16" ht="14" thickTop="1">
      <c r="A6" s="96" t="s">
        <v>64</v>
      </c>
      <c r="B6" s="94" t="s">
        <v>0</v>
      </c>
      <c r="C6" s="94" t="s">
        <v>65</v>
      </c>
      <c r="D6" s="94" t="s">
        <v>66</v>
      </c>
      <c r="E6" s="99" t="s">
        <v>67</v>
      </c>
      <c r="F6" s="85" t="s">
        <v>68</v>
      </c>
      <c r="G6" s="98"/>
      <c r="H6" s="96" t="s">
        <v>64</v>
      </c>
      <c r="I6" s="94" t="s">
        <v>0</v>
      </c>
      <c r="J6" s="94" t="s">
        <v>65</v>
      </c>
      <c r="K6" s="94" t="s">
        <v>69</v>
      </c>
      <c r="L6" s="99" t="s">
        <v>70</v>
      </c>
      <c r="M6" s="85" t="s">
        <v>68</v>
      </c>
      <c r="N6" s="87"/>
    </row>
    <row r="7" spans="1:16" ht="39.5" thickBot="1">
      <c r="A7" s="97"/>
      <c r="B7" s="95"/>
      <c r="C7" s="95"/>
      <c r="D7" s="95"/>
      <c r="E7" s="100"/>
      <c r="F7" s="18" t="s">
        <v>71</v>
      </c>
      <c r="G7" s="19" t="s">
        <v>59</v>
      </c>
      <c r="H7" s="97"/>
      <c r="I7" s="95"/>
      <c r="J7" s="95"/>
      <c r="K7" s="95"/>
      <c r="L7" s="100"/>
      <c r="M7" s="20" t="s">
        <v>71</v>
      </c>
      <c r="N7" s="21" t="s">
        <v>59</v>
      </c>
      <c r="O7" s="111" t="s">
        <v>80</v>
      </c>
    </row>
    <row r="8" spans="1:16" ht="14" thickTop="1">
      <c r="A8" s="22"/>
      <c r="B8" s="23" t="str">
        <f>'[1]Production Mois'!A5</f>
        <v>ADDEO L.</v>
      </c>
      <c r="C8" s="23"/>
      <c r="D8" s="23">
        <f ca="1">SUMPRODUCT(--(liste=$B8)*(tarif=0.8)*(LEFT(index)="e")*(bdd))</f>
        <v>2</v>
      </c>
      <c r="E8" s="23">
        <f t="array" aca="1" ref="E8" ca="1">SUMPRODUCT(--(liste=$B8)*(tarif=0.8)*(LEFT(index)="d")*(bdd))</f>
        <v>0</v>
      </c>
      <c r="F8" s="27" t="s">
        <v>79</v>
      </c>
      <c r="G8" s="24">
        <f ca="1">0.8*(D8+E8)</f>
        <v>1.6</v>
      </c>
      <c r="H8" s="25"/>
      <c r="I8" s="23" t="str">
        <f>'[1]Production Mois'!A5</f>
        <v>ADDEO L.</v>
      </c>
      <c r="J8" s="23"/>
      <c r="K8" s="23">
        <f ca="1">SUMPRODUCT(--(liste=$B8)*(tarif=2.7)*(LEFT(index)="p")*(bdd))</f>
        <v>2</v>
      </c>
      <c r="L8" s="26"/>
      <c r="M8" s="27" t="s">
        <v>79</v>
      </c>
      <c r="N8" s="28">
        <f ca="1">2.7*K8</f>
        <v>5.4</v>
      </c>
      <c r="O8" s="112">
        <f ca="1">N8+G8</f>
        <v>7</v>
      </c>
    </row>
    <row r="9" spans="1:16" ht="13.5">
      <c r="A9" s="29"/>
      <c r="B9" s="23" t="str">
        <f>'[1]Production Mois'!A6</f>
        <v>ADDEO SERVICE</v>
      </c>
      <c r="C9" s="30"/>
      <c r="D9" s="23">
        <f ca="1">SUMPRODUCT(--(liste=$B9)*(tarif=0.8)*(LEFT(index)="e")*(bdd))</f>
        <v>2</v>
      </c>
      <c r="E9" s="23">
        <f t="array" aca="1" ref="E9" ca="1">SUMPRODUCT(--(liste=$B9)*(tarif=0.8)*(LEFT(index)="d")*(bdd))</f>
        <v>0</v>
      </c>
      <c r="F9" s="27" t="s">
        <v>79</v>
      </c>
      <c r="G9" s="24">
        <f t="shared" ref="G9:G38" ca="1" si="0">0.8*(D9+E9)</f>
        <v>1.6</v>
      </c>
      <c r="H9" s="29"/>
      <c r="I9" s="23" t="str">
        <f>'[1]Production Mois'!A6</f>
        <v>ADDEO SERVICE</v>
      </c>
      <c r="J9" s="31"/>
      <c r="K9" s="23">
        <f ca="1">SUMPRODUCT(--(liste=$B9)*(tarif=2.7)*(LEFT(index)="p")*(bdd))</f>
        <v>6</v>
      </c>
      <c r="L9" s="31"/>
      <c r="M9" s="27" t="s">
        <v>79</v>
      </c>
      <c r="N9" s="28">
        <f t="shared" ref="N9:N38" ca="1" si="1">2.7*K9</f>
        <v>16.200000000000003</v>
      </c>
      <c r="O9" s="112">
        <f t="shared" ref="O9:O38" ca="1" si="2">N9+G9</f>
        <v>17.800000000000004</v>
      </c>
    </row>
    <row r="10" spans="1:16" ht="13.5">
      <c r="A10" s="25"/>
      <c r="B10" s="23" t="str">
        <f>'[1]Production Mois'!A7</f>
        <v>BOURNETON</v>
      </c>
      <c r="C10" s="30"/>
      <c r="D10" s="23">
        <f ca="1">SUMPRODUCT(--(liste=$B10)*(tarif=0.8)*(LEFT(index)="e")*(bdd))</f>
        <v>10</v>
      </c>
      <c r="E10" s="23">
        <f t="array" aca="1" ref="E10" ca="1">SUMPRODUCT(--(liste=$B10)*(tarif=0.8)*(LEFT(index)="d")*(bdd))</f>
        <v>12</v>
      </c>
      <c r="F10" s="27" t="s">
        <v>79</v>
      </c>
      <c r="G10" s="24">
        <f t="shared" ca="1" si="0"/>
        <v>17.600000000000001</v>
      </c>
      <c r="H10" s="29"/>
      <c r="I10" s="23" t="str">
        <f>'[1]Production Mois'!A7</f>
        <v>BOURNETON</v>
      </c>
      <c r="J10" s="23"/>
      <c r="K10" s="23">
        <f ca="1">SUMPRODUCT(--(liste=$B10)*(tarif=2.7)*(LEFT(index)="p")*(bdd))</f>
        <v>17</v>
      </c>
      <c r="L10" s="26"/>
      <c r="M10" s="27" t="s">
        <v>79</v>
      </c>
      <c r="N10" s="28">
        <f t="shared" ca="1" si="1"/>
        <v>45.900000000000006</v>
      </c>
      <c r="O10" s="112">
        <f t="shared" ca="1" si="2"/>
        <v>63.500000000000007</v>
      </c>
    </row>
    <row r="11" spans="1:16" ht="13.5">
      <c r="A11" s="29"/>
      <c r="B11" s="23" t="str">
        <f>'[1]Production Mois'!A8</f>
        <v>BOURRAND</v>
      </c>
      <c r="C11" s="30"/>
      <c r="D11" s="23">
        <f ca="1">SUMPRODUCT(--(liste=$B11)*(tarif=0.8)*(LEFT(index)="e")*(bdd))</f>
        <v>6</v>
      </c>
      <c r="E11" s="23">
        <f t="array" aca="1" ref="E11" ca="1">SUMPRODUCT(--(liste=$B11)*(tarif=0.8)*(LEFT(index)="d")*(bdd))</f>
        <v>8</v>
      </c>
      <c r="F11" s="27" t="s">
        <v>79</v>
      </c>
      <c r="G11" s="24">
        <f t="shared" ca="1" si="0"/>
        <v>11.200000000000001</v>
      </c>
      <c r="H11" s="29"/>
      <c r="I11" s="23" t="str">
        <f>'[1]Production Mois'!A8</f>
        <v>BOURRAND</v>
      </c>
      <c r="J11" s="31"/>
      <c r="K11" s="23">
        <f ca="1">SUMPRODUCT(--(liste=$B11)*(tarif=2.7)*(LEFT(index)="p")*(bdd))</f>
        <v>2</v>
      </c>
      <c r="L11" s="31"/>
      <c r="M11" s="27" t="s">
        <v>79</v>
      </c>
      <c r="N11" s="28">
        <f t="shared" ca="1" si="1"/>
        <v>5.4</v>
      </c>
      <c r="O11" s="112">
        <f t="shared" ca="1" si="2"/>
        <v>16.600000000000001</v>
      </c>
    </row>
    <row r="12" spans="1:16" ht="13.5">
      <c r="A12" s="29"/>
      <c r="B12" s="23" t="str">
        <f>'[1]Production Mois'!A9</f>
        <v>CARTEGNIE L.</v>
      </c>
      <c r="C12" s="30"/>
      <c r="D12" s="23">
        <f ca="1">SUMPRODUCT(--(liste=$B12)*(tarif=0.8)*(LEFT(index)="e")*(bdd))</f>
        <v>4</v>
      </c>
      <c r="E12" s="23">
        <f t="array" aca="1" ref="E12" ca="1">SUMPRODUCT(--(liste=$B12)*(tarif=0.8)*(LEFT(index)="d")*(bdd))</f>
        <v>0</v>
      </c>
      <c r="F12" s="27" t="s">
        <v>79</v>
      </c>
      <c r="G12" s="24">
        <f t="shared" ca="1" si="0"/>
        <v>3.2</v>
      </c>
      <c r="H12" s="29"/>
      <c r="I12" s="23" t="str">
        <f>'[1]Production Mois'!A9</f>
        <v>CARTEGNIE L.</v>
      </c>
      <c r="J12" s="33"/>
      <c r="K12" s="23">
        <f ca="1">SUMPRODUCT(--(liste=$B12)*(tarif=2.7)*(LEFT(index)="p")*(bdd))</f>
        <v>2</v>
      </c>
      <c r="L12" s="31"/>
      <c r="M12" s="27" t="s">
        <v>79</v>
      </c>
      <c r="N12" s="28">
        <f t="shared" ca="1" si="1"/>
        <v>5.4</v>
      </c>
      <c r="O12" s="112">
        <f t="shared" ca="1" si="2"/>
        <v>8.6000000000000014</v>
      </c>
    </row>
    <row r="13" spans="1:16" ht="15.5">
      <c r="A13" s="29"/>
      <c r="B13" s="23" t="str">
        <f>'[1]Production Mois'!A10</f>
        <v>DAMPRUN</v>
      </c>
      <c r="C13" s="30"/>
      <c r="D13" s="23">
        <f ca="1">SUMPRODUCT(--(liste=$B13)*(tarif=0.8)*(LEFT(index)="e")*(bdd))</f>
        <v>0</v>
      </c>
      <c r="E13" s="23">
        <f t="array" aca="1" ref="E13" ca="1">SUMPRODUCT(--(liste=$B13)*(tarif=0.8)*(LEFT(index)="d")*(bdd))</f>
        <v>3</v>
      </c>
      <c r="F13" s="27" t="s">
        <v>79</v>
      </c>
      <c r="G13" s="24">
        <f t="shared" ca="1" si="0"/>
        <v>2.4000000000000004</v>
      </c>
      <c r="H13" s="29"/>
      <c r="I13" s="23" t="str">
        <f>'[1]Production Mois'!A10</f>
        <v>DAMPRUN</v>
      </c>
      <c r="J13" s="34"/>
      <c r="K13" s="23">
        <f ca="1">SUMPRODUCT(--(liste=$B13)*(tarif=2.7)*(LEFT(index)="p")*(bdd))</f>
        <v>2</v>
      </c>
      <c r="L13" s="31"/>
      <c r="M13" s="27" t="s">
        <v>79</v>
      </c>
      <c r="N13" s="28">
        <f t="shared" ca="1" si="1"/>
        <v>5.4</v>
      </c>
      <c r="O13" s="112">
        <f t="shared" ca="1" si="2"/>
        <v>7.8000000000000007</v>
      </c>
      <c r="P13" s="12"/>
    </row>
    <row r="14" spans="1:16" ht="15.5">
      <c r="A14" s="29"/>
      <c r="B14" s="23" t="str">
        <f>'[1]Production Mois'!A11</f>
        <v>DELPEUCH G.</v>
      </c>
      <c r="C14" s="30"/>
      <c r="D14" s="23">
        <f ca="1">SUMPRODUCT(--(liste=$B14)*(tarif=0.8)*(LEFT(index)="e")*(bdd))</f>
        <v>0</v>
      </c>
      <c r="E14" s="23">
        <f t="array" aca="1" ref="E14" ca="1">SUMPRODUCT(--(liste=$B14)*(tarif=0.8)*(LEFT(index)="d")*(bdd))</f>
        <v>3</v>
      </c>
      <c r="F14" s="27" t="s">
        <v>79</v>
      </c>
      <c r="G14" s="24">
        <f t="shared" ca="1" si="0"/>
        <v>2.4000000000000004</v>
      </c>
      <c r="H14" s="29"/>
      <c r="I14" s="23" t="str">
        <f>'[1]Production Mois'!A11</f>
        <v>DELPEUCH G.</v>
      </c>
      <c r="J14" s="34"/>
      <c r="K14" s="23">
        <f ca="1">SUMPRODUCT(--(liste=$B14)*(tarif=2.7)*(LEFT(index)="p")*(bdd))</f>
        <v>1</v>
      </c>
      <c r="L14" s="31"/>
      <c r="M14" s="27" t="s">
        <v>79</v>
      </c>
      <c r="N14" s="28">
        <f t="shared" ca="1" si="1"/>
        <v>2.7</v>
      </c>
      <c r="O14" s="112">
        <f t="shared" ca="1" si="2"/>
        <v>5.1000000000000005</v>
      </c>
      <c r="P14" s="12" t="s">
        <v>73</v>
      </c>
    </row>
    <row r="15" spans="1:16" ht="15.5">
      <c r="A15" s="29"/>
      <c r="B15" s="23" t="str">
        <f>'[1]Production Mois'!A12</f>
        <v>DEMARET</v>
      </c>
      <c r="C15" s="30"/>
      <c r="D15" s="23">
        <f ca="1">SUMPRODUCT(--(liste=$B15)*(tarif=0.8)*(LEFT(index)="e")*(bdd))</f>
        <v>0</v>
      </c>
      <c r="E15" s="23">
        <f t="array" aca="1" ref="E15" ca="1">SUMPRODUCT(--(liste=$B15)*(tarif=0.8)*(LEFT(index)="d")*(bdd))</f>
        <v>0</v>
      </c>
      <c r="F15" s="27" t="s">
        <v>79</v>
      </c>
      <c r="G15" s="24">
        <f t="shared" ca="1" si="0"/>
        <v>0</v>
      </c>
      <c r="H15" s="29"/>
      <c r="I15" s="23" t="str">
        <f>'[1]Production Mois'!A12</f>
        <v>DEMARET</v>
      </c>
      <c r="J15" s="34"/>
      <c r="K15" s="23">
        <f ca="1">SUMPRODUCT(--(liste=$B15)*(tarif=2.7)*(LEFT(index)="p")*(bdd))</f>
        <v>0</v>
      </c>
      <c r="L15" s="31"/>
      <c r="M15" s="27" t="s">
        <v>79</v>
      </c>
      <c r="N15" s="28">
        <f t="shared" ca="1" si="1"/>
        <v>0</v>
      </c>
      <c r="O15" s="112">
        <f t="shared" ca="1" si="2"/>
        <v>0</v>
      </c>
      <c r="P15" s="12"/>
    </row>
    <row r="16" spans="1:16" ht="13.5">
      <c r="A16" s="35"/>
      <c r="B16" s="23" t="str">
        <f>'[1]Production Mois'!A13</f>
        <v>DOMAS V.</v>
      </c>
      <c r="C16" s="23"/>
      <c r="D16" s="23">
        <f ca="1">SUMPRODUCT(--(liste=$B16)*(tarif=0.8)*(LEFT(index)="e")*(bdd))</f>
        <v>0</v>
      </c>
      <c r="E16" s="23">
        <f t="array" aca="1" ref="E16" ca="1">SUMPRODUCT(--(liste=$B16)*(tarif=0.8)*(LEFT(index)="d")*(bdd))</f>
        <v>0</v>
      </c>
      <c r="F16" s="27" t="s">
        <v>79</v>
      </c>
      <c r="G16" s="24">
        <f t="shared" ca="1" si="0"/>
        <v>0</v>
      </c>
      <c r="H16" s="25"/>
      <c r="I16" s="23" t="str">
        <f>'[1]Production Mois'!A13</f>
        <v>DOMAS V.</v>
      </c>
      <c r="J16" s="34"/>
      <c r="K16" s="23">
        <f ca="1">SUMPRODUCT(--(liste=$B16)*(tarif=2.7)*(LEFT(index)="p")*(bdd))</f>
        <v>0</v>
      </c>
      <c r="L16" s="31"/>
      <c r="M16" s="27" t="s">
        <v>79</v>
      </c>
      <c r="N16" s="28">
        <f t="shared" ca="1" si="1"/>
        <v>0</v>
      </c>
      <c r="O16" s="112">
        <f t="shared" ca="1" si="2"/>
        <v>0</v>
      </c>
    </row>
    <row r="17" spans="1:15" ht="13.5">
      <c r="A17" s="36"/>
      <c r="B17" s="23" t="str">
        <f>'[1]Production Mois'!A14</f>
        <v>DUFOUR</v>
      </c>
      <c r="C17" s="30"/>
      <c r="D17" s="23">
        <f ca="1">SUMPRODUCT(--(liste=$B17)*(tarif=0.8)*(LEFT(index)="e")*(bdd))</f>
        <v>0</v>
      </c>
      <c r="E17" s="23">
        <f t="array" aca="1" ref="E17" ca="1">SUMPRODUCT(--(liste=$B17)*(tarif=0.8)*(LEFT(index)="d")*(bdd))</f>
        <v>0</v>
      </c>
      <c r="F17" s="27" t="s">
        <v>79</v>
      </c>
      <c r="G17" s="24">
        <f t="shared" ca="1" si="0"/>
        <v>0</v>
      </c>
      <c r="H17" s="29"/>
      <c r="I17" s="23" t="str">
        <f>'[1]Production Mois'!A14</f>
        <v>DUFOUR</v>
      </c>
      <c r="J17" s="34"/>
      <c r="K17" s="23">
        <f ca="1">SUMPRODUCT(--(liste=$B17)*(tarif=2.7)*(LEFT(index)="p")*(bdd))</f>
        <v>0</v>
      </c>
      <c r="L17" s="31"/>
      <c r="M17" s="27" t="s">
        <v>79</v>
      </c>
      <c r="N17" s="28">
        <f t="shared" ca="1" si="1"/>
        <v>0</v>
      </c>
      <c r="O17" s="112">
        <f t="shared" ca="1" si="2"/>
        <v>0</v>
      </c>
    </row>
    <row r="18" spans="1:15" ht="13.5">
      <c r="A18" s="37"/>
      <c r="B18" s="23" t="str">
        <f>'[1]Production Mois'!A15</f>
        <v>DUNAND C.</v>
      </c>
      <c r="C18" s="23"/>
      <c r="D18" s="23">
        <f ca="1">SUMPRODUCT(--(liste=$B18)*(tarif=0.8)*(LEFT(index)="e")*(bdd))</f>
        <v>0</v>
      </c>
      <c r="E18" s="23">
        <f t="array" aca="1" ref="E18" ca="1">SUMPRODUCT(--(liste=$B18)*(tarif=0.8)*(LEFT(index)="d")*(bdd))</f>
        <v>0</v>
      </c>
      <c r="F18" s="27" t="s">
        <v>79</v>
      </c>
      <c r="G18" s="24">
        <f t="shared" ca="1" si="0"/>
        <v>0</v>
      </c>
      <c r="H18" s="25"/>
      <c r="I18" s="23" t="str">
        <f>'[1]Production Mois'!A15</f>
        <v>DUNAND C.</v>
      </c>
      <c r="J18" s="34"/>
      <c r="K18" s="23">
        <f ca="1">SUMPRODUCT(--(liste=$B18)*(tarif=2.7)*(LEFT(index)="p")*(bdd))</f>
        <v>0</v>
      </c>
      <c r="L18" s="31"/>
      <c r="M18" s="27" t="s">
        <v>79</v>
      </c>
      <c r="N18" s="28">
        <f t="shared" ca="1" si="1"/>
        <v>0</v>
      </c>
      <c r="O18" s="112">
        <f t="shared" ca="1" si="2"/>
        <v>0</v>
      </c>
    </row>
    <row r="19" spans="1:15" ht="13.5">
      <c r="A19" s="29"/>
      <c r="B19" s="23" t="str">
        <f>'[1]Production Mois'!A16</f>
        <v>GERGOIS</v>
      </c>
      <c r="C19" s="30"/>
      <c r="D19" s="23">
        <f ca="1">SUMPRODUCT(--(liste=$B19)*(tarif=0.8)*(LEFT(index)="e")*(bdd))</f>
        <v>0</v>
      </c>
      <c r="E19" s="23">
        <f t="array" aca="1" ref="E19" ca="1">SUMPRODUCT(--(liste=$B19)*(tarif=0.8)*(LEFT(index)="d")*(bdd))</f>
        <v>0</v>
      </c>
      <c r="F19" s="27" t="s">
        <v>79</v>
      </c>
      <c r="G19" s="24">
        <f t="shared" ca="1" si="0"/>
        <v>0</v>
      </c>
      <c r="H19" s="29"/>
      <c r="I19" s="23" t="str">
        <f>'[1]Production Mois'!A16</f>
        <v>GERGOIS</v>
      </c>
      <c r="J19" s="34"/>
      <c r="K19" s="23">
        <f ca="1">SUMPRODUCT(--(liste=$B19)*(tarif=2.7)*(LEFT(index)="p")*(bdd))</f>
        <v>0</v>
      </c>
      <c r="L19" s="31"/>
      <c r="M19" s="27" t="s">
        <v>79</v>
      </c>
      <c r="N19" s="28">
        <f t="shared" ca="1" si="1"/>
        <v>0</v>
      </c>
      <c r="O19" s="112">
        <f t="shared" ca="1" si="2"/>
        <v>0</v>
      </c>
    </row>
    <row r="20" spans="1:15" ht="13.5">
      <c r="A20" s="29"/>
      <c r="B20" s="23" t="str">
        <f>'[1]Production Mois'!A17</f>
        <v>GOUGET D.</v>
      </c>
      <c r="C20" s="23"/>
      <c r="D20" s="23">
        <f ca="1">SUMPRODUCT(--(liste=$B20)*(tarif=0.8)*(LEFT(index)="e")*(bdd))</f>
        <v>0</v>
      </c>
      <c r="E20" s="23">
        <f t="array" aca="1" ref="E20" ca="1">SUMPRODUCT(--(liste=$B20)*(tarif=0.8)*(LEFT(index)="d")*(bdd))</f>
        <v>0</v>
      </c>
      <c r="F20" s="27" t="s">
        <v>79</v>
      </c>
      <c r="G20" s="24">
        <f t="shared" ca="1" si="0"/>
        <v>0</v>
      </c>
      <c r="H20" s="25"/>
      <c r="I20" s="23" t="str">
        <f>'[1]Production Mois'!A17</f>
        <v>GOUGET D.</v>
      </c>
      <c r="J20" s="34"/>
      <c r="K20" s="23">
        <f ca="1">SUMPRODUCT(--(liste=$B20)*(tarif=2.7)*(LEFT(index)="p")*(bdd))</f>
        <v>0</v>
      </c>
      <c r="L20" s="31"/>
      <c r="M20" s="27" t="s">
        <v>79</v>
      </c>
      <c r="N20" s="28">
        <f t="shared" ca="1" si="1"/>
        <v>0</v>
      </c>
      <c r="O20" s="112">
        <f t="shared" ca="1" si="2"/>
        <v>0</v>
      </c>
    </row>
    <row r="21" spans="1:15" ht="13.5">
      <c r="A21" s="29"/>
      <c r="B21" s="23" t="str">
        <f>'[1]Production Mois'!A18</f>
        <v>GROSSO E.</v>
      </c>
      <c r="C21" s="30"/>
      <c r="D21" s="23">
        <f ca="1">SUMPRODUCT(--(liste=$B21)*(tarif=0.8)*(LEFT(index)="e")*(bdd))</f>
        <v>0</v>
      </c>
      <c r="E21" s="23">
        <f t="array" aca="1" ref="E21" ca="1">SUMPRODUCT(--(liste=$B21)*(tarif=0.8)*(LEFT(index)="d")*(bdd))</f>
        <v>0</v>
      </c>
      <c r="F21" s="27" t="s">
        <v>79</v>
      </c>
      <c r="G21" s="24">
        <f t="shared" ca="1" si="0"/>
        <v>0</v>
      </c>
      <c r="H21" s="29"/>
      <c r="I21" s="23" t="str">
        <f>'[1]Production Mois'!A18</f>
        <v>GROSSO E.</v>
      </c>
      <c r="J21" s="34"/>
      <c r="K21" s="23">
        <f ca="1">SUMPRODUCT(--(liste=$B21)*(tarif=2.7)*(LEFT(index)="p")*(bdd))</f>
        <v>0</v>
      </c>
      <c r="L21" s="31"/>
      <c r="M21" s="27" t="s">
        <v>79</v>
      </c>
      <c r="N21" s="28">
        <f t="shared" ca="1" si="1"/>
        <v>0</v>
      </c>
      <c r="O21" s="112">
        <f t="shared" ca="1" si="2"/>
        <v>0</v>
      </c>
    </row>
    <row r="22" spans="1:15" ht="13.5">
      <c r="A22" s="29"/>
      <c r="B22" s="23" t="str">
        <f>'[1]Production Mois'!A19</f>
        <v>LANGLADE</v>
      </c>
      <c r="C22" s="38"/>
      <c r="D22" s="23">
        <f ca="1">SUMPRODUCT(--(liste=$B22)*(tarif=0.8)*(LEFT(index)="e")*(bdd))</f>
        <v>0</v>
      </c>
      <c r="E22" s="23">
        <f t="array" aca="1" ref="E22" ca="1">SUMPRODUCT(--(liste=$B22)*(tarif=0.8)*(LEFT(index)="d")*(bdd))</f>
        <v>0</v>
      </c>
      <c r="F22" s="27" t="s">
        <v>79</v>
      </c>
      <c r="G22" s="24">
        <f t="shared" ca="1" si="0"/>
        <v>0</v>
      </c>
      <c r="H22" s="37"/>
      <c r="I22" s="23" t="str">
        <f>'[1]Production Mois'!A19</f>
        <v>LANGLADE</v>
      </c>
      <c r="J22" s="34"/>
      <c r="K22" s="23">
        <f ca="1">SUMPRODUCT(--(liste=$B22)*(tarif=2.7)*(LEFT(index)="p")*(bdd))</f>
        <v>0</v>
      </c>
      <c r="L22" s="31"/>
      <c r="M22" s="27" t="s">
        <v>79</v>
      </c>
      <c r="N22" s="28">
        <f t="shared" ca="1" si="1"/>
        <v>0</v>
      </c>
      <c r="O22" s="112">
        <f t="shared" ca="1" si="2"/>
        <v>0</v>
      </c>
    </row>
    <row r="23" spans="1:15" ht="13.5">
      <c r="A23" s="29"/>
      <c r="B23" s="23" t="str">
        <f>'[1]Production Mois'!A20</f>
        <v>LAURENT T.</v>
      </c>
      <c r="C23" s="30"/>
      <c r="D23" s="23">
        <f ca="1">SUMPRODUCT(--(liste=$B23)*(tarif=0.8)*(LEFT(index)="e")*(bdd))</f>
        <v>0</v>
      </c>
      <c r="E23" s="23">
        <f t="array" aca="1" ref="E23" ca="1">SUMPRODUCT(--(liste=$B23)*(tarif=0.8)*(LEFT(index)="d")*(bdd))</f>
        <v>0</v>
      </c>
      <c r="F23" s="27" t="s">
        <v>79</v>
      </c>
      <c r="G23" s="24">
        <f t="shared" ca="1" si="0"/>
        <v>0</v>
      </c>
      <c r="H23" s="29"/>
      <c r="I23" s="23" t="str">
        <f>'[1]Production Mois'!A20</f>
        <v>LAURENT T.</v>
      </c>
      <c r="J23" s="30"/>
      <c r="K23" s="23">
        <f ca="1">SUMPRODUCT(--(liste=$B23)*(tarif=2.7)*(LEFT(index)="p")*(bdd))</f>
        <v>0</v>
      </c>
      <c r="L23" s="31"/>
      <c r="M23" s="27" t="s">
        <v>79</v>
      </c>
      <c r="N23" s="28">
        <f t="shared" ca="1" si="1"/>
        <v>0</v>
      </c>
      <c r="O23" s="112">
        <f t="shared" ca="1" si="2"/>
        <v>0</v>
      </c>
    </row>
    <row r="24" spans="1:15" ht="13.5">
      <c r="A24" s="29"/>
      <c r="B24" s="23" t="str">
        <f>'[1]Production Mois'!A21</f>
        <v>LESGUILLONS</v>
      </c>
      <c r="C24" s="32"/>
      <c r="D24" s="23">
        <f ca="1">SUMPRODUCT(--(liste=$B24)*(tarif=0.8)*(LEFT(index)="e")*(bdd))</f>
        <v>0</v>
      </c>
      <c r="E24" s="23">
        <f t="array" aca="1" ref="E24" ca="1">SUMPRODUCT(--(liste=$B24)*(tarif=0.8)*(LEFT(index)="d")*(bdd))</f>
        <v>0</v>
      </c>
      <c r="F24" s="27" t="s">
        <v>79</v>
      </c>
      <c r="G24" s="24">
        <f t="shared" ca="1" si="0"/>
        <v>0</v>
      </c>
      <c r="H24" s="35"/>
      <c r="I24" s="23" t="str">
        <f>'[1]Production Mois'!A21</f>
        <v>LESGUILLONS</v>
      </c>
      <c r="J24" s="32"/>
      <c r="K24" s="23">
        <f ca="1">SUMPRODUCT(--(liste=$B24)*(tarif=2.7)*(LEFT(index)="p")*(bdd))</f>
        <v>0</v>
      </c>
      <c r="L24" s="39"/>
      <c r="M24" s="27" t="s">
        <v>79</v>
      </c>
      <c r="N24" s="28">
        <f t="shared" ca="1" si="1"/>
        <v>0</v>
      </c>
      <c r="O24" s="112">
        <f t="shared" ca="1" si="2"/>
        <v>0</v>
      </c>
    </row>
    <row r="25" spans="1:15" ht="13.5">
      <c r="A25" s="29"/>
      <c r="B25" s="23" t="str">
        <f>'[1]Production Mois'!A22</f>
        <v>MIALON</v>
      </c>
      <c r="C25" s="30"/>
      <c r="D25" s="23">
        <f ca="1">SUMPRODUCT(--(liste=$B25)*(tarif=0.8)*(LEFT(index)="e")*(bdd))</f>
        <v>0</v>
      </c>
      <c r="E25" s="23">
        <f t="array" aca="1" ref="E25" ca="1">SUMPRODUCT(--(liste=$B25)*(tarif=0.8)*(LEFT(index)="d")*(bdd))</f>
        <v>0</v>
      </c>
      <c r="F25" s="27" t="s">
        <v>79</v>
      </c>
      <c r="G25" s="24">
        <f t="shared" ca="1" si="0"/>
        <v>0</v>
      </c>
      <c r="H25" s="29"/>
      <c r="I25" s="23" t="str">
        <f>'[1]Production Mois'!A22</f>
        <v>MIALON</v>
      </c>
      <c r="J25" s="31"/>
      <c r="K25" s="23">
        <f ca="1">SUMPRODUCT(--(liste=$B25)*(tarif=2.7)*(LEFT(index)="p")*(bdd))</f>
        <v>0</v>
      </c>
      <c r="L25" s="31"/>
      <c r="M25" s="27" t="s">
        <v>79</v>
      </c>
      <c r="N25" s="28">
        <f t="shared" ca="1" si="1"/>
        <v>0</v>
      </c>
      <c r="O25" s="112">
        <f t="shared" ca="1" si="2"/>
        <v>0</v>
      </c>
    </row>
    <row r="26" spans="1:15" ht="13.5">
      <c r="A26" s="29"/>
      <c r="B26" s="23" t="str">
        <f>'[1]Production Mois'!A23</f>
        <v>NECHAOUNI</v>
      </c>
      <c r="C26" s="23"/>
      <c r="D26" s="23">
        <f ca="1">SUMPRODUCT(--(liste=$B26)*(tarif=0.8)*(LEFT(index)="e")*(bdd))</f>
        <v>0</v>
      </c>
      <c r="E26" s="23">
        <f t="array" aca="1" ref="E26" ca="1">SUMPRODUCT(--(liste=$B26)*(tarif=0.8)*(LEFT(index)="d")*(bdd))</f>
        <v>0</v>
      </c>
      <c r="F26" s="27" t="s">
        <v>79</v>
      </c>
      <c r="G26" s="24">
        <f t="shared" ca="1" si="0"/>
        <v>0</v>
      </c>
      <c r="H26" s="25"/>
      <c r="I26" s="23" t="str">
        <f>'[1]Production Mois'!A23</f>
        <v>NECHAOUNI</v>
      </c>
      <c r="J26" s="23"/>
      <c r="K26" s="23">
        <f ca="1">SUMPRODUCT(--(liste=$B26)*(tarif=2.7)*(LEFT(index)="p")*(bdd))</f>
        <v>0</v>
      </c>
      <c r="L26" s="26"/>
      <c r="M26" s="27" t="s">
        <v>79</v>
      </c>
      <c r="N26" s="28">
        <f t="shared" ca="1" si="1"/>
        <v>0</v>
      </c>
      <c r="O26" s="112">
        <f t="shared" ca="1" si="2"/>
        <v>0</v>
      </c>
    </row>
    <row r="27" spans="1:15" ht="13.5">
      <c r="A27" s="29"/>
      <c r="B27" s="23" t="str">
        <f>'[1]Production Mois'!A24</f>
        <v>PIERRET</v>
      </c>
      <c r="C27" s="30"/>
      <c r="D27" s="23">
        <f ca="1">SUMPRODUCT(--(liste=$B27)*(tarif=0.8)*(LEFT(index)="e")*(bdd))</f>
        <v>0</v>
      </c>
      <c r="E27" s="23">
        <f t="array" aca="1" ref="E27" ca="1">SUMPRODUCT(--(liste=$B27)*(tarif=0.8)*(LEFT(index)="d")*(bdd))</f>
        <v>0</v>
      </c>
      <c r="F27" s="27" t="s">
        <v>79</v>
      </c>
      <c r="G27" s="24">
        <f t="shared" ca="1" si="0"/>
        <v>0</v>
      </c>
      <c r="H27" s="29"/>
      <c r="I27" s="23" t="str">
        <f>'[1]Production Mois'!A24</f>
        <v>PIERRET</v>
      </c>
      <c r="J27" s="30"/>
      <c r="K27" s="23">
        <f ca="1">SUMPRODUCT(--(liste=$B27)*(tarif=2.7)*(LEFT(index)="p")*(bdd))</f>
        <v>0</v>
      </c>
      <c r="L27" s="31"/>
      <c r="M27" s="27" t="s">
        <v>79</v>
      </c>
      <c r="N27" s="28">
        <f t="shared" ca="1" si="1"/>
        <v>0</v>
      </c>
      <c r="O27" s="112">
        <f t="shared" ca="1" si="2"/>
        <v>0</v>
      </c>
    </row>
    <row r="28" spans="1:15" ht="13.5">
      <c r="A28" s="25"/>
      <c r="B28" s="23" t="str">
        <f>'[1]Production Mois'!A25</f>
        <v>POTEVIN C.</v>
      </c>
      <c r="C28" s="23"/>
      <c r="D28" s="23">
        <f ca="1">SUMPRODUCT(--(liste=$B28)*(tarif=0.8)*(LEFT(index)="e")*(bdd))</f>
        <v>0</v>
      </c>
      <c r="E28" s="23">
        <f t="array" aca="1" ref="E28" ca="1">SUMPRODUCT(--(liste=$B28)*(tarif=0.8)*(LEFT(index)="d")*(bdd))</f>
        <v>0</v>
      </c>
      <c r="F28" s="27" t="s">
        <v>79</v>
      </c>
      <c r="G28" s="24">
        <f t="shared" ca="1" si="0"/>
        <v>0</v>
      </c>
      <c r="H28" s="25"/>
      <c r="I28" s="23" t="str">
        <f>'[1]Production Mois'!A25</f>
        <v>POTEVIN C.</v>
      </c>
      <c r="J28" s="23"/>
      <c r="K28" s="23">
        <f ca="1">SUMPRODUCT(--(liste=$B28)*(tarif=2.7)*(LEFT(index)="p")*(bdd))</f>
        <v>0</v>
      </c>
      <c r="L28" s="26"/>
      <c r="M28" s="27" t="s">
        <v>79</v>
      </c>
      <c r="N28" s="28">
        <f t="shared" ca="1" si="1"/>
        <v>0</v>
      </c>
      <c r="O28" s="112">
        <f t="shared" ca="1" si="2"/>
        <v>0</v>
      </c>
    </row>
    <row r="29" spans="1:15" ht="13.5">
      <c r="A29" s="35"/>
      <c r="B29" s="23" t="str">
        <f>'[1]Production Mois'!A26</f>
        <v>ROUX N.</v>
      </c>
      <c r="C29" s="32"/>
      <c r="D29" s="23">
        <f ca="1">SUMPRODUCT(--(liste=$B29)*(tarif=0.8)*(LEFT(index)="e")*(bdd))</f>
        <v>0</v>
      </c>
      <c r="E29" s="23">
        <f t="array" aca="1" ref="E29" ca="1">SUMPRODUCT(--(liste=$B29)*(tarif=0.8)*(LEFT(index)="d")*(bdd))</f>
        <v>0</v>
      </c>
      <c r="F29" s="27" t="s">
        <v>79</v>
      </c>
      <c r="G29" s="24">
        <f t="shared" ca="1" si="0"/>
        <v>0</v>
      </c>
      <c r="H29" s="35"/>
      <c r="I29" s="23" t="str">
        <f>'[1]Production Mois'!A26</f>
        <v>ROUX N.</v>
      </c>
      <c r="J29" s="32"/>
      <c r="K29" s="23">
        <f ca="1">SUMPRODUCT(--(liste=$B29)*(tarif=2.7)*(LEFT(index)="p")*(bdd))</f>
        <v>0</v>
      </c>
      <c r="L29" s="40"/>
      <c r="M29" s="27" t="s">
        <v>79</v>
      </c>
      <c r="N29" s="28">
        <f t="shared" ca="1" si="1"/>
        <v>0</v>
      </c>
      <c r="O29" s="112">
        <f t="shared" ca="1" si="2"/>
        <v>0</v>
      </c>
    </row>
    <row r="30" spans="1:15" ht="13.5">
      <c r="A30" s="35"/>
      <c r="B30" s="23" t="str">
        <f>'[1]Production Mois'!A27</f>
        <v>SABATIER D.</v>
      </c>
      <c r="C30" s="32"/>
      <c r="D30" s="23">
        <f ca="1">SUMPRODUCT(--(liste=$B30)*(tarif=0.8)*(LEFT(index)="e")*(bdd))</f>
        <v>0</v>
      </c>
      <c r="E30" s="23">
        <f t="array" aca="1" ref="E30" ca="1">SUMPRODUCT(--(liste=$B30)*(tarif=0.8)*(LEFT(index)="d")*(bdd))</f>
        <v>0</v>
      </c>
      <c r="F30" s="27" t="s">
        <v>79</v>
      </c>
      <c r="G30" s="24">
        <f t="shared" ca="1" si="0"/>
        <v>0</v>
      </c>
      <c r="H30" s="35"/>
      <c r="I30" s="23" t="str">
        <f>'[1]Production Mois'!A27</f>
        <v>SABATIER D.</v>
      </c>
      <c r="J30" s="32"/>
      <c r="K30" s="23">
        <f ca="1">SUMPRODUCT(--(liste=$B30)*(tarif=2.7)*(LEFT(index)="p")*(bdd))</f>
        <v>0</v>
      </c>
      <c r="L30" s="41"/>
      <c r="M30" s="27" t="s">
        <v>79</v>
      </c>
      <c r="N30" s="28">
        <f t="shared" ca="1" si="1"/>
        <v>0</v>
      </c>
      <c r="O30" s="112">
        <f t="shared" ca="1" si="2"/>
        <v>0</v>
      </c>
    </row>
    <row r="31" spans="1:15" ht="13.5">
      <c r="A31" s="35"/>
      <c r="B31" s="23" t="str">
        <f>'[1]Production Mois'!A28</f>
        <v>SAVY J.</v>
      </c>
      <c r="C31" s="32"/>
      <c r="D31" s="23">
        <f ca="1">SUMPRODUCT(--(liste=$B31)*(tarif=0.8)*(LEFT(index)="e")*(bdd))</f>
        <v>0</v>
      </c>
      <c r="E31" s="23">
        <f t="array" aca="1" ref="E31" ca="1">SUMPRODUCT(--(liste=$B31)*(tarif=0.8)*(LEFT(index)="d")*(bdd))</f>
        <v>0</v>
      </c>
      <c r="F31" s="27" t="s">
        <v>79</v>
      </c>
      <c r="G31" s="24">
        <f t="shared" ca="1" si="0"/>
        <v>0</v>
      </c>
      <c r="H31" s="35"/>
      <c r="I31" s="23" t="str">
        <f>'[1]Production Mois'!A28</f>
        <v>SAVY J.</v>
      </c>
      <c r="J31" s="32"/>
      <c r="K31" s="23">
        <f ca="1">SUMPRODUCT(--(liste=$B31)*(tarif=2.7)*(LEFT(index)="p")*(bdd))</f>
        <v>0</v>
      </c>
      <c r="L31" s="41"/>
      <c r="M31" s="27" t="s">
        <v>79</v>
      </c>
      <c r="N31" s="28">
        <f t="shared" ca="1" si="1"/>
        <v>0</v>
      </c>
      <c r="O31" s="112">
        <f t="shared" ca="1" si="2"/>
        <v>0</v>
      </c>
    </row>
    <row r="32" spans="1:15" ht="13.5">
      <c r="A32" s="29"/>
      <c r="B32" s="23" t="str">
        <f>'[1]Production Mois'!A29</f>
        <v>SOYER</v>
      </c>
      <c r="C32" s="30"/>
      <c r="D32" s="23">
        <f ca="1">SUMPRODUCT(--(liste=$B32)*(tarif=0.8)*(LEFT(index)="e")*(bdd))</f>
        <v>0</v>
      </c>
      <c r="E32" s="23">
        <f t="array" aca="1" ref="E32" ca="1">SUMPRODUCT(--(liste=$B32)*(tarif=0.8)*(LEFT(index)="d")*(bdd))</f>
        <v>0</v>
      </c>
      <c r="F32" s="27" t="s">
        <v>79</v>
      </c>
      <c r="G32" s="24">
        <f t="shared" ca="1" si="0"/>
        <v>0</v>
      </c>
      <c r="H32" s="29"/>
      <c r="I32" s="23" t="str">
        <f>'[1]Production Mois'!A29</f>
        <v>SOYER</v>
      </c>
      <c r="J32" s="30"/>
      <c r="K32" s="23">
        <f ca="1">SUMPRODUCT(--(liste=$B32)*(tarif=2.7)*(LEFT(index)="p")*(bdd))</f>
        <v>0</v>
      </c>
      <c r="L32" s="31"/>
      <c r="M32" s="27" t="s">
        <v>79</v>
      </c>
      <c r="N32" s="28">
        <f t="shared" ca="1" si="1"/>
        <v>0</v>
      </c>
      <c r="O32" s="112">
        <f t="shared" ca="1" si="2"/>
        <v>0</v>
      </c>
    </row>
    <row r="33" spans="1:15" ht="13.5">
      <c r="A33" s="37"/>
      <c r="B33" s="23" t="str">
        <f>'[1]Production Mois'!A30</f>
        <v>ANNE VIE SCO.</v>
      </c>
      <c r="C33" s="38"/>
      <c r="D33" s="23">
        <f ca="1">SUMPRODUCT(--(liste=$B33)*(tarif=0.8)*(LEFT(index)="e")*(bdd))</f>
        <v>0</v>
      </c>
      <c r="E33" s="23">
        <f t="array" aca="1" ref="E33" ca="1">SUMPRODUCT(--(liste=$B33)*(tarif=0.8)*(LEFT(index)="d")*(bdd))</f>
        <v>0</v>
      </c>
      <c r="F33" s="27" t="s">
        <v>79</v>
      </c>
      <c r="G33" s="24">
        <f t="shared" ca="1" si="0"/>
        <v>0</v>
      </c>
      <c r="H33" s="37"/>
      <c r="I33" s="23" t="str">
        <f>'[1]Production Mois'!A30</f>
        <v>ANNE VIE SCO.</v>
      </c>
      <c r="J33" s="38"/>
      <c r="K33" s="23">
        <f ca="1">SUMPRODUCT(--(liste=$B33)*(tarif=2.7)*(LEFT(index)="p")*(bdd))</f>
        <v>0</v>
      </c>
      <c r="L33" s="42"/>
      <c r="M33" s="27" t="s">
        <v>79</v>
      </c>
      <c r="N33" s="28">
        <f t="shared" ca="1" si="1"/>
        <v>0</v>
      </c>
      <c r="O33" s="112">
        <f t="shared" ca="1" si="2"/>
        <v>0</v>
      </c>
    </row>
    <row r="34" spans="1:15" ht="13.5">
      <c r="A34" s="37"/>
      <c r="B34" s="23" t="str">
        <f>'[1]Production Mois'!A31</f>
        <v>THOMAS A.</v>
      </c>
      <c r="C34" s="38"/>
      <c r="D34" s="23">
        <f ca="1">SUMPRODUCT(--(liste=$B34)*(tarif=0.8)*(LEFT(index)="e")*(bdd))</f>
        <v>0</v>
      </c>
      <c r="E34" s="23">
        <f t="array" aca="1" ref="E34" ca="1">SUMPRODUCT(--(liste=$B34)*(tarif=0.8)*(LEFT(index)="d")*(bdd))</f>
        <v>0</v>
      </c>
      <c r="F34" s="27" t="s">
        <v>79</v>
      </c>
      <c r="G34" s="24">
        <f t="shared" ca="1" si="0"/>
        <v>0</v>
      </c>
      <c r="H34" s="37"/>
      <c r="I34" s="23" t="str">
        <f>'[1]Production Mois'!A31</f>
        <v>THOMAS A.</v>
      </c>
      <c r="J34" s="38"/>
      <c r="K34" s="23">
        <f ca="1">SUMPRODUCT(--(liste=$B34)*(tarif=2.7)*(LEFT(index)="p")*(bdd))</f>
        <v>0</v>
      </c>
      <c r="L34" s="42"/>
      <c r="M34" s="27" t="s">
        <v>79</v>
      </c>
      <c r="N34" s="28">
        <f t="shared" ca="1" si="1"/>
        <v>0</v>
      </c>
      <c r="O34" s="112">
        <f t="shared" ca="1" si="2"/>
        <v>0</v>
      </c>
    </row>
    <row r="35" spans="1:15" ht="13.5">
      <c r="A35" s="37"/>
      <c r="B35" s="23">
        <f>'[1]Production Mois'!A32</f>
        <v>0</v>
      </c>
      <c r="C35" s="38"/>
      <c r="D35" s="23">
        <f ca="1">SUMPRODUCT(--(liste=$B35)*(tarif=0.8)*(LEFT(index)="e")*(bdd))</f>
        <v>0</v>
      </c>
      <c r="E35" s="23">
        <f t="array" aca="1" ref="E35" ca="1">SUMPRODUCT(--(liste=$B35)*(tarif=0.8)*(LEFT(index)="d")*(bdd))</f>
        <v>0</v>
      </c>
      <c r="F35" s="27" t="s">
        <v>79</v>
      </c>
      <c r="G35" s="24">
        <f t="shared" ca="1" si="0"/>
        <v>0</v>
      </c>
      <c r="H35" s="37"/>
      <c r="I35" s="23">
        <f>'[1]Production Mois'!A32</f>
        <v>0</v>
      </c>
      <c r="J35" s="38"/>
      <c r="K35" s="23">
        <f ca="1">SUMPRODUCT(--(liste=$B35)*(tarif=2.7)*(LEFT(index)="p")*(bdd))</f>
        <v>0</v>
      </c>
      <c r="L35" s="42"/>
      <c r="M35" s="27" t="s">
        <v>79</v>
      </c>
      <c r="N35" s="28">
        <f t="shared" ca="1" si="1"/>
        <v>0</v>
      </c>
      <c r="O35" s="112">
        <f t="shared" ca="1" si="2"/>
        <v>0</v>
      </c>
    </row>
    <row r="36" spans="1:15" ht="13.5">
      <c r="A36" s="37"/>
      <c r="B36" s="23">
        <f>'[1]Production Mois'!A33</f>
        <v>0</v>
      </c>
      <c r="C36" s="38"/>
      <c r="D36" s="23">
        <f ca="1">SUMPRODUCT(--(liste=$B36)*(tarif=0.8)*(LEFT(index)="e")*(bdd))</f>
        <v>0</v>
      </c>
      <c r="E36" s="23">
        <f t="array" aca="1" ref="E36" ca="1">SUMPRODUCT(--(liste=$B36)*(tarif=0.8)*(LEFT(index)="d")*(bdd))</f>
        <v>0</v>
      </c>
      <c r="F36" s="27" t="s">
        <v>79</v>
      </c>
      <c r="G36" s="28">
        <f t="shared" ca="1" si="0"/>
        <v>0</v>
      </c>
      <c r="H36" s="37"/>
      <c r="I36" s="23">
        <f>'[1]Production Mois'!A33</f>
        <v>0</v>
      </c>
      <c r="J36" s="38"/>
      <c r="K36" s="23">
        <f ca="1">SUMPRODUCT(--(liste=$B36)*(tarif=2.7)*(LEFT(index)="p")*(bdd))</f>
        <v>0</v>
      </c>
      <c r="L36" s="42"/>
      <c r="M36" s="27" t="s">
        <v>79</v>
      </c>
      <c r="N36" s="28">
        <f t="shared" ca="1" si="1"/>
        <v>0</v>
      </c>
      <c r="O36" s="112">
        <f t="shared" ca="1" si="2"/>
        <v>0</v>
      </c>
    </row>
    <row r="37" spans="1:15" ht="13.5">
      <c r="A37" s="37"/>
      <c r="B37" s="23">
        <f>'[1]Production Mois'!A34</f>
        <v>0</v>
      </c>
      <c r="C37" s="23"/>
      <c r="D37" s="23">
        <f ca="1">SUMPRODUCT(--(liste=$B37)*(tarif=0.8)*(LEFT(index)="e")*(bdd))</f>
        <v>0</v>
      </c>
      <c r="E37" s="23">
        <f t="array" aca="1" ref="E37" ca="1">SUMPRODUCT(--(liste=$B37)*(tarif=0.8)*(LEFT(index)="d")*(bdd))</f>
        <v>0</v>
      </c>
      <c r="F37" s="27" t="s">
        <v>79</v>
      </c>
      <c r="G37" s="28">
        <f t="shared" ca="1" si="0"/>
        <v>0</v>
      </c>
      <c r="H37" s="25"/>
      <c r="I37" s="23">
        <f>'[1]Production Mois'!A34</f>
        <v>0</v>
      </c>
      <c r="J37" s="23"/>
      <c r="K37" s="23">
        <f ca="1">SUMPRODUCT(--(liste=$B37)*(tarif=2.7)*(LEFT(index)="p")*(bdd))</f>
        <v>0</v>
      </c>
      <c r="L37" s="26"/>
      <c r="M37" s="27" t="s">
        <v>79</v>
      </c>
      <c r="N37" s="28">
        <f t="shared" ca="1" si="1"/>
        <v>0</v>
      </c>
      <c r="O37" s="112">
        <f t="shared" ca="1" si="2"/>
        <v>0</v>
      </c>
    </row>
    <row r="38" spans="1:15" ht="13.5">
      <c r="A38" s="29"/>
      <c r="B38" s="23">
        <f>'[1]Production Mois'!A35</f>
        <v>0</v>
      </c>
      <c r="C38" s="30"/>
      <c r="D38" s="23">
        <f ca="1">SUMPRODUCT(--(liste=$B38)*(tarif=0.8)*(LEFT(index)="e")*(bdd))</f>
        <v>0</v>
      </c>
      <c r="E38" s="23">
        <f t="array" aca="1" ref="E38" ca="1">SUMPRODUCT(--(liste=$B38)*(tarif=0.8)*(LEFT(index)="d")*(bdd))</f>
        <v>0</v>
      </c>
      <c r="F38" s="27" t="s">
        <v>79</v>
      </c>
      <c r="G38" s="28">
        <f t="shared" ca="1" si="0"/>
        <v>0</v>
      </c>
      <c r="H38" s="35"/>
      <c r="I38" s="23">
        <f>'[1]Production Mois'!A35</f>
        <v>0</v>
      </c>
      <c r="J38" s="32"/>
      <c r="K38" s="23">
        <f ca="1">SUMPRODUCT(--(liste=$B38)*(tarif=2.7)*(LEFT(index)="p")*(bdd))</f>
        <v>0</v>
      </c>
      <c r="L38" s="41"/>
      <c r="M38" s="27" t="s">
        <v>79</v>
      </c>
      <c r="N38" s="28">
        <f t="shared" ca="1" si="1"/>
        <v>0</v>
      </c>
      <c r="O38" s="112">
        <f t="shared" ca="1" si="2"/>
        <v>0</v>
      </c>
    </row>
    <row r="39" spans="1:15" ht="14" thickBot="1">
      <c r="A39" s="105" t="s">
        <v>72</v>
      </c>
      <c r="B39" s="106"/>
      <c r="C39" s="106"/>
      <c r="D39" s="106"/>
      <c r="E39" s="107"/>
      <c r="F39" s="43"/>
      <c r="G39" s="110">
        <f ca="1">SUM(G8:G38)</f>
        <v>40</v>
      </c>
      <c r="H39" s="105" t="s">
        <v>72</v>
      </c>
      <c r="I39" s="106"/>
      <c r="J39" s="106"/>
      <c r="K39" s="106"/>
      <c r="L39" s="107"/>
      <c r="M39" s="44" t="s">
        <v>73</v>
      </c>
      <c r="N39" s="45">
        <f ca="1">SUM(N8:N38)</f>
        <v>86.40000000000002</v>
      </c>
    </row>
    <row r="40" spans="1:15" ht="14.5" thickTop="1" thickBot="1">
      <c r="A40" s="46"/>
      <c r="B40" s="47"/>
      <c r="C40" s="47"/>
      <c r="D40" s="47"/>
      <c r="E40" s="47"/>
      <c r="F40" s="47"/>
      <c r="G40" s="48"/>
    </row>
    <row r="41" spans="1:15" ht="13" thickTop="1">
      <c r="A41" s="85"/>
      <c r="B41" s="86"/>
      <c r="C41" s="86"/>
      <c r="D41" s="86"/>
      <c r="E41" s="86"/>
      <c r="F41" s="86"/>
      <c r="G41" s="87"/>
    </row>
    <row r="42" spans="1:15">
      <c r="A42" s="88"/>
      <c r="B42" s="89"/>
      <c r="C42" s="89"/>
      <c r="D42" s="89"/>
      <c r="E42" s="89"/>
      <c r="F42" s="89"/>
      <c r="G42" s="90"/>
    </row>
    <row r="43" spans="1:15" ht="13">
      <c r="A43" s="49"/>
      <c r="B43" s="50"/>
      <c r="C43" s="50"/>
      <c r="D43" s="50"/>
      <c r="E43" s="50"/>
      <c r="F43" s="50"/>
      <c r="G43" s="51"/>
    </row>
    <row r="44" spans="1:15" ht="13">
      <c r="A44" s="52"/>
      <c r="B44" s="53" t="s">
        <v>74</v>
      </c>
      <c r="C44" s="53"/>
      <c r="D44" s="53"/>
      <c r="E44" s="53" t="s">
        <v>75</v>
      </c>
      <c r="F44" s="53"/>
      <c r="G44" s="54"/>
    </row>
    <row r="45" spans="1:15" ht="13">
      <c r="A45" s="52"/>
      <c r="B45" s="53"/>
      <c r="C45" s="53"/>
      <c r="D45" s="53"/>
      <c r="E45" s="53"/>
      <c r="F45" s="53"/>
      <c r="G45" s="54"/>
    </row>
    <row r="46" spans="1:15" ht="13">
      <c r="A46" s="52"/>
      <c r="B46" s="53"/>
      <c r="C46" s="53"/>
      <c r="D46" s="53"/>
      <c r="E46" s="53"/>
      <c r="F46" s="53"/>
      <c r="G46" s="54"/>
    </row>
    <row r="47" spans="1:15" ht="13">
      <c r="A47" s="52"/>
      <c r="B47" s="53"/>
      <c r="C47" s="53"/>
      <c r="D47" s="53"/>
      <c r="E47" s="53"/>
      <c r="F47" s="53"/>
      <c r="G47" s="54"/>
    </row>
    <row r="48" spans="1:15" ht="13">
      <c r="A48" s="52"/>
      <c r="B48" s="53"/>
      <c r="C48" s="53"/>
      <c r="D48" s="53"/>
      <c r="E48" s="53"/>
      <c r="F48" s="53"/>
      <c r="G48" s="54"/>
    </row>
    <row r="49" spans="1:7" ht="13">
      <c r="A49" s="52"/>
      <c r="B49" s="53"/>
      <c r="C49" s="53"/>
      <c r="D49" s="53"/>
      <c r="E49" s="13"/>
      <c r="F49" s="53"/>
      <c r="G49" s="54"/>
    </row>
    <row r="50" spans="1:7" ht="13">
      <c r="A50" s="52"/>
      <c r="B50" s="53" t="s">
        <v>76</v>
      </c>
      <c r="C50" s="53"/>
      <c r="D50" s="53"/>
      <c r="E50" s="53" t="s">
        <v>77</v>
      </c>
      <c r="F50" s="53"/>
      <c r="G50" s="54"/>
    </row>
    <row r="51" spans="1:7" ht="13">
      <c r="A51" s="49"/>
      <c r="B51" s="50"/>
      <c r="C51" s="50"/>
      <c r="D51" s="50"/>
      <c r="E51" s="50"/>
      <c r="F51" s="50"/>
      <c r="G51" s="51"/>
    </row>
    <row r="52" spans="1:7" ht="13">
      <c r="A52" s="49"/>
      <c r="B52" s="50"/>
      <c r="C52" s="50"/>
      <c r="D52" s="50"/>
      <c r="E52" s="50"/>
      <c r="F52" s="50"/>
      <c r="G52" s="51"/>
    </row>
    <row r="53" spans="1:7" ht="13">
      <c r="A53" s="49"/>
      <c r="B53" s="50"/>
      <c r="C53" s="50"/>
      <c r="D53" s="50"/>
      <c r="E53" s="50"/>
      <c r="F53" s="50"/>
      <c r="G53" s="51"/>
    </row>
    <row r="54" spans="1:7" ht="13">
      <c r="A54" s="49"/>
      <c r="B54" s="50"/>
      <c r="C54" s="50"/>
      <c r="D54" s="50"/>
      <c r="E54" s="50"/>
      <c r="F54" s="50"/>
      <c r="G54" s="51"/>
    </row>
    <row r="55" spans="1:7" ht="13">
      <c r="A55" s="49"/>
      <c r="B55" s="50"/>
      <c r="C55" s="50"/>
      <c r="D55" s="50"/>
      <c r="E55" s="50"/>
      <c r="F55" s="50"/>
      <c r="G55" s="51"/>
    </row>
    <row r="56" spans="1:7" ht="13">
      <c r="A56" s="49"/>
      <c r="B56" s="50"/>
      <c r="C56" s="50"/>
      <c r="D56" s="50"/>
      <c r="E56" s="50"/>
      <c r="F56" s="50"/>
      <c r="G56" s="51"/>
    </row>
    <row r="57" spans="1:7" ht="13">
      <c r="A57" s="49"/>
      <c r="B57" s="50"/>
      <c r="C57" s="50"/>
      <c r="D57" s="50"/>
      <c r="E57" s="50"/>
      <c r="F57" s="50"/>
      <c r="G57" s="51"/>
    </row>
    <row r="58" spans="1:7" ht="13">
      <c r="A58" s="49"/>
      <c r="B58" s="50"/>
      <c r="C58" s="50"/>
      <c r="D58" s="50"/>
      <c r="E58" s="50"/>
      <c r="F58" s="50"/>
      <c r="G58" s="51"/>
    </row>
    <row r="59" spans="1:7" ht="13">
      <c r="A59" s="49"/>
      <c r="B59" s="50"/>
      <c r="C59" s="50"/>
      <c r="D59" s="50"/>
      <c r="E59" s="50"/>
      <c r="F59" s="50"/>
      <c r="G59" s="51"/>
    </row>
    <row r="60" spans="1:7" ht="13">
      <c r="A60" s="49"/>
      <c r="B60" s="50"/>
      <c r="C60" s="50"/>
      <c r="D60" s="50"/>
      <c r="E60" s="50"/>
      <c r="F60" s="50"/>
      <c r="G60" s="51"/>
    </row>
    <row r="61" spans="1:7" ht="13">
      <c r="A61" s="49"/>
      <c r="B61" s="50"/>
      <c r="C61" s="50"/>
      <c r="D61" s="50"/>
      <c r="E61" s="50"/>
      <c r="F61" s="50"/>
      <c r="G61" s="51"/>
    </row>
    <row r="62" spans="1:7" ht="13">
      <c r="A62" s="49"/>
      <c r="B62" s="50"/>
      <c r="C62" s="50"/>
      <c r="D62" s="50"/>
      <c r="E62" s="50"/>
      <c r="F62" s="50"/>
      <c r="G62" s="51"/>
    </row>
    <row r="63" spans="1:7" ht="14" thickBot="1">
      <c r="A63" s="55"/>
      <c r="B63" s="56"/>
      <c r="C63" s="56"/>
      <c r="D63" s="56"/>
      <c r="E63" s="56"/>
      <c r="F63" s="56"/>
      <c r="G63" s="57"/>
    </row>
    <row r="64" spans="1:7" ht="13" thickTop="1"/>
  </sheetData>
  <mergeCells count="17">
    <mergeCell ref="A3:N3"/>
    <mergeCell ref="J6:J7"/>
    <mergeCell ref="K6:K7"/>
    <mergeCell ref="L6:L7"/>
    <mergeCell ref="M6:N6"/>
    <mergeCell ref="A41:G42"/>
    <mergeCell ref="A5:G5"/>
    <mergeCell ref="I6:I7"/>
    <mergeCell ref="H6:H7"/>
    <mergeCell ref="F6:G6"/>
    <mergeCell ref="E6:E7"/>
    <mergeCell ref="D6:D7"/>
    <mergeCell ref="C6:C7"/>
    <mergeCell ref="B6:B7"/>
    <mergeCell ref="A6:A7"/>
    <mergeCell ref="A39:E39"/>
    <mergeCell ref="H39:L39"/>
  </mergeCells>
  <phoneticPr fontId="13" type="noConversion"/>
  <dataValidations count="2">
    <dataValidation type="list" allowBlank="1" showInputMessage="1" showErrorMessage="1" sqref="M8:M38 F8:F38">
      <formula1>"cheque,especes,carte,ticket resto"</formula1>
    </dataValidation>
    <dataValidation type="list" allowBlank="1" showInputMessage="1" showErrorMessage="1" sqref="M8:M38 F8:F38">
      <formula1>"Cheque,especes,carte,ticket resto"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Production Mois</vt:lpstr>
      <vt:lpstr>Recap Commande Individuelle</vt:lpstr>
      <vt:lpstr>Recap Reglement Mois</vt:lpstr>
      <vt:lpstr>payer</vt:lpstr>
    </vt:vector>
  </TitlesOfParts>
  <Company>Ministère Défense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tulipe</cp:lastModifiedBy>
  <dcterms:created xsi:type="dcterms:W3CDTF">2014-10-13T16:07:15Z</dcterms:created>
  <dcterms:modified xsi:type="dcterms:W3CDTF">2014-10-14T19:49:44Z</dcterms:modified>
</cp:coreProperties>
</file>