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790" yWindow="80" windowWidth="19420" windowHeight="11020"/>
  </bookViews>
  <sheets>
    <sheet name="Tbd" sheetId="1" r:id="rId1"/>
    <sheet name="balance n-1" sheetId="2" r:id="rId2"/>
    <sheet name="Balance 01" sheetId="3" r:id="rId3"/>
    <sheet name="Balance 02" sheetId="4" r:id="rId4"/>
    <sheet name="Balance 03" sheetId="5" r:id="rId5"/>
    <sheet name="Balance 04" sheetId="6" r:id="rId6"/>
    <sheet name="Balance 05" sheetId="7" r:id="rId7"/>
    <sheet name="Balance 06" sheetId="8" r:id="rId8"/>
    <sheet name="Balance 07" sheetId="9" r:id="rId9"/>
    <sheet name="Balance 08" sheetId="10" r:id="rId10"/>
    <sheet name="Balance 09" sheetId="11" r:id="rId11"/>
    <sheet name="Balance 10" sheetId="12" r:id="rId12"/>
    <sheet name="Balance 11" sheetId="13" r:id="rId13"/>
    <sheet name="Balance 12" sheetId="14" r:id="rId14"/>
  </sheets>
  <definedNames>
    <definedName name="CLE">Tbd!$C$4</definedName>
    <definedName name="CLEDEUX">Tbd!$C$7</definedName>
    <definedName name="_xlnm.Print_Area" localSheetId="0">Tbd!$A:$Q</definedName>
  </definedNames>
  <calcPr calcId="124519"/>
</workbook>
</file>

<file path=xl/calcChain.xml><?xml version="1.0" encoding="utf-8"?>
<calcChain xmlns="http://schemas.openxmlformats.org/spreadsheetml/2006/main">
  <c r="D13" i="1"/>
  <c r="D14"/>
  <c r="O94"/>
  <c r="N94"/>
  <c r="M94"/>
  <c r="L94"/>
  <c r="K94"/>
  <c r="J94"/>
  <c r="I94"/>
  <c r="H94"/>
  <c r="G94"/>
  <c r="F94"/>
  <c r="E94"/>
  <c r="C94"/>
  <c r="D94"/>
  <c r="O74"/>
  <c r="N74"/>
  <c r="M74"/>
  <c r="L74"/>
  <c r="K74"/>
  <c r="J74"/>
  <c r="I74"/>
  <c r="H74"/>
  <c r="G74"/>
  <c r="F74"/>
  <c r="E74"/>
  <c r="D74"/>
  <c r="O73"/>
  <c r="N73"/>
  <c r="M73"/>
  <c r="L73"/>
  <c r="K73"/>
  <c r="J73"/>
  <c r="I73"/>
  <c r="H73"/>
  <c r="G73"/>
  <c r="F73"/>
  <c r="E73"/>
  <c r="D73"/>
  <c r="O72"/>
  <c r="N72"/>
  <c r="M72"/>
  <c r="L72"/>
  <c r="K72"/>
  <c r="J72"/>
  <c r="I72"/>
  <c r="H72"/>
  <c r="G72"/>
  <c r="F72"/>
  <c r="E72"/>
  <c r="D72"/>
  <c r="O71"/>
  <c r="N71"/>
  <c r="M71"/>
  <c r="L71"/>
  <c r="K71"/>
  <c r="J71"/>
  <c r="I71"/>
  <c r="H71"/>
  <c r="G71"/>
  <c r="F71"/>
  <c r="E71"/>
  <c r="D71"/>
  <c r="O70"/>
  <c r="N70"/>
  <c r="M70"/>
  <c r="L70"/>
  <c r="K70"/>
  <c r="J70"/>
  <c r="I70"/>
  <c r="H70"/>
  <c r="G70"/>
  <c r="F70"/>
  <c r="E70"/>
  <c r="D70"/>
  <c r="O69"/>
  <c r="N69"/>
  <c r="M69"/>
  <c r="L69"/>
  <c r="K69"/>
  <c r="J69"/>
  <c r="I69"/>
  <c r="H69"/>
  <c r="G69"/>
  <c r="F69"/>
  <c r="E69"/>
  <c r="D69"/>
  <c r="O68"/>
  <c r="N68"/>
  <c r="M68"/>
  <c r="L68"/>
  <c r="K68"/>
  <c r="J68"/>
  <c r="I68"/>
  <c r="H68"/>
  <c r="G68"/>
  <c r="F68"/>
  <c r="E68"/>
  <c r="D68"/>
  <c r="O67"/>
  <c r="N67"/>
  <c r="M67"/>
  <c r="L67"/>
  <c r="K67"/>
  <c r="J67"/>
  <c r="I67"/>
  <c r="H67"/>
  <c r="G67"/>
  <c r="F67"/>
  <c r="E67"/>
  <c r="D67"/>
  <c r="O66"/>
  <c r="N66"/>
  <c r="M66"/>
  <c r="L66"/>
  <c r="K66"/>
  <c r="J66"/>
  <c r="I66"/>
  <c r="H66"/>
  <c r="G66"/>
  <c r="F66"/>
  <c r="E66"/>
  <c r="D66"/>
  <c r="O65"/>
  <c r="N65"/>
  <c r="M65"/>
  <c r="L65"/>
  <c r="K65"/>
  <c r="J65"/>
  <c r="I65"/>
  <c r="H65"/>
  <c r="G65"/>
  <c r="F65"/>
  <c r="E65"/>
  <c r="D65"/>
  <c r="O64"/>
  <c r="N64"/>
  <c r="M64"/>
  <c r="L64"/>
  <c r="K64"/>
  <c r="J64"/>
  <c r="I64"/>
  <c r="H64"/>
  <c r="G64"/>
  <c r="F64"/>
  <c r="E64"/>
  <c r="D64"/>
  <c r="O63"/>
  <c r="N63"/>
  <c r="M63"/>
  <c r="L63"/>
  <c r="K63"/>
  <c r="J63"/>
  <c r="I63"/>
  <c r="H63"/>
  <c r="G63"/>
  <c r="F63"/>
  <c r="E63"/>
  <c r="D63"/>
  <c r="O62"/>
  <c r="N62"/>
  <c r="M62"/>
  <c r="L62"/>
  <c r="K62"/>
  <c r="J62"/>
  <c r="I62"/>
  <c r="H62"/>
  <c r="G62"/>
  <c r="F62"/>
  <c r="E62"/>
  <c r="D62"/>
  <c r="O61"/>
  <c r="N61"/>
  <c r="M61"/>
  <c r="L61"/>
  <c r="K61"/>
  <c r="J61"/>
  <c r="I61"/>
  <c r="H61"/>
  <c r="G61"/>
  <c r="F61"/>
  <c r="E61"/>
  <c r="D61"/>
  <c r="O60"/>
  <c r="N60"/>
  <c r="M60"/>
  <c r="L60"/>
  <c r="K60"/>
  <c r="J60"/>
  <c r="I60"/>
  <c r="H60"/>
  <c r="G60"/>
  <c r="F60"/>
  <c r="E60"/>
  <c r="D60"/>
  <c r="O59"/>
  <c r="N59"/>
  <c r="M59"/>
  <c r="L59"/>
  <c r="K59"/>
  <c r="J59"/>
  <c r="I59"/>
  <c r="H59"/>
  <c r="G59"/>
  <c r="F59"/>
  <c r="E59"/>
  <c r="D59"/>
  <c r="O58"/>
  <c r="N58"/>
  <c r="M58"/>
  <c r="L58"/>
  <c r="K58"/>
  <c r="J58"/>
  <c r="I58"/>
  <c r="H58"/>
  <c r="G58"/>
  <c r="F58"/>
  <c r="E58"/>
  <c r="D58"/>
  <c r="O57"/>
  <c r="N57"/>
  <c r="M57"/>
  <c r="L57"/>
  <c r="K57"/>
  <c r="J57"/>
  <c r="I57"/>
  <c r="H57"/>
  <c r="G57"/>
  <c r="F57"/>
  <c r="E57"/>
  <c r="D57"/>
  <c r="O56"/>
  <c r="N56"/>
  <c r="M56"/>
  <c r="L56"/>
  <c r="K56"/>
  <c r="J56"/>
  <c r="I56"/>
  <c r="H56"/>
  <c r="G56"/>
  <c r="F56"/>
  <c r="E56"/>
  <c r="D56"/>
  <c r="O55"/>
  <c r="O75" s="1"/>
  <c r="N55"/>
  <c r="M55"/>
  <c r="M75" s="1"/>
  <c r="L55"/>
  <c r="L75" s="1"/>
  <c r="K55"/>
  <c r="K75" s="1"/>
  <c r="J55"/>
  <c r="I55"/>
  <c r="I75" s="1"/>
  <c r="H55"/>
  <c r="H75" s="1"/>
  <c r="G55"/>
  <c r="F55"/>
  <c r="F75" s="1"/>
  <c r="E55"/>
  <c r="D55"/>
  <c r="D75" s="1"/>
  <c r="O51"/>
  <c r="N51"/>
  <c r="M51"/>
  <c r="L51"/>
  <c r="K51"/>
  <c r="J51"/>
  <c r="I51"/>
  <c r="H51"/>
  <c r="G51"/>
  <c r="F51"/>
  <c r="E51"/>
  <c r="D51"/>
  <c r="O50"/>
  <c r="N50"/>
  <c r="M50"/>
  <c r="L50"/>
  <c r="K50"/>
  <c r="J50"/>
  <c r="I50"/>
  <c r="H50"/>
  <c r="G50"/>
  <c r="F50"/>
  <c r="E50"/>
  <c r="D50"/>
  <c r="O49"/>
  <c r="N49"/>
  <c r="M49"/>
  <c r="L49"/>
  <c r="K49"/>
  <c r="J49"/>
  <c r="I49"/>
  <c r="H49"/>
  <c r="G49"/>
  <c r="F49"/>
  <c r="E49"/>
  <c r="D49"/>
  <c r="O48"/>
  <c r="N48"/>
  <c r="M48"/>
  <c r="L48"/>
  <c r="K48"/>
  <c r="J48"/>
  <c r="I48"/>
  <c r="H48"/>
  <c r="G48"/>
  <c r="F48"/>
  <c r="E48"/>
  <c r="D48"/>
  <c r="O47"/>
  <c r="N47"/>
  <c r="M47"/>
  <c r="L47"/>
  <c r="K47"/>
  <c r="J47"/>
  <c r="I47"/>
  <c r="H47"/>
  <c r="G47"/>
  <c r="F47"/>
  <c r="E47"/>
  <c r="D47"/>
  <c r="O46"/>
  <c r="N46"/>
  <c r="M46"/>
  <c r="L46"/>
  <c r="K46"/>
  <c r="J46"/>
  <c r="I46"/>
  <c r="H46"/>
  <c r="G46"/>
  <c r="F46"/>
  <c r="E46"/>
  <c r="D46"/>
  <c r="O45"/>
  <c r="N45"/>
  <c r="M45"/>
  <c r="L45"/>
  <c r="K45"/>
  <c r="J45"/>
  <c r="I45"/>
  <c r="Q45" s="1"/>
  <c r="H45"/>
  <c r="G45"/>
  <c r="F45"/>
  <c r="E45"/>
  <c r="D45"/>
  <c r="O44"/>
  <c r="N44"/>
  <c r="M44"/>
  <c r="L44"/>
  <c r="K44"/>
  <c r="J44"/>
  <c r="I44"/>
  <c r="H44"/>
  <c r="G44"/>
  <c r="F44"/>
  <c r="E44"/>
  <c r="D44"/>
  <c r="O43"/>
  <c r="N43"/>
  <c r="M43"/>
  <c r="L43"/>
  <c r="K43"/>
  <c r="J43"/>
  <c r="I43"/>
  <c r="H43"/>
  <c r="G43"/>
  <c r="F43"/>
  <c r="E43"/>
  <c r="D43"/>
  <c r="O42"/>
  <c r="N42"/>
  <c r="M42"/>
  <c r="L42"/>
  <c r="K42"/>
  <c r="J42"/>
  <c r="I42"/>
  <c r="Q42" s="1"/>
  <c r="H42"/>
  <c r="G42"/>
  <c r="F42"/>
  <c r="E42"/>
  <c r="D42"/>
  <c r="O41"/>
  <c r="N41"/>
  <c r="M41"/>
  <c r="L41"/>
  <c r="K41"/>
  <c r="J41"/>
  <c r="I41"/>
  <c r="H41"/>
  <c r="G41"/>
  <c r="F41"/>
  <c r="E41"/>
  <c r="D41"/>
  <c r="O40"/>
  <c r="N40"/>
  <c r="N52" s="1"/>
  <c r="M40"/>
  <c r="L40"/>
  <c r="L52" s="1"/>
  <c r="K40"/>
  <c r="J40"/>
  <c r="J52" s="1"/>
  <c r="I40"/>
  <c r="I52" s="1"/>
  <c r="H40"/>
  <c r="H52" s="1"/>
  <c r="G40"/>
  <c r="G52" s="1"/>
  <c r="F40"/>
  <c r="F52" s="1"/>
  <c r="E40"/>
  <c r="E52" s="1"/>
  <c r="D40"/>
  <c r="D52" s="1"/>
  <c r="O35"/>
  <c r="N35"/>
  <c r="M35"/>
  <c r="L35"/>
  <c r="K35"/>
  <c r="J35"/>
  <c r="I35"/>
  <c r="H35"/>
  <c r="G35"/>
  <c r="F35"/>
  <c r="E35"/>
  <c r="D35"/>
  <c r="O34"/>
  <c r="N34"/>
  <c r="M34"/>
  <c r="L34"/>
  <c r="K34"/>
  <c r="J34"/>
  <c r="I34"/>
  <c r="Q34" s="1"/>
  <c r="H34"/>
  <c r="G34"/>
  <c r="F34"/>
  <c r="E34"/>
  <c r="D34"/>
  <c r="O33"/>
  <c r="N33"/>
  <c r="M33"/>
  <c r="L33"/>
  <c r="K33"/>
  <c r="J33"/>
  <c r="I33"/>
  <c r="H33"/>
  <c r="G33"/>
  <c r="F33"/>
  <c r="E33"/>
  <c r="D33"/>
  <c r="O32"/>
  <c r="N32"/>
  <c r="M32"/>
  <c r="L32"/>
  <c r="K32"/>
  <c r="J32"/>
  <c r="I32"/>
  <c r="Q32" s="1"/>
  <c r="H32"/>
  <c r="G32"/>
  <c r="F32"/>
  <c r="E32"/>
  <c r="D32"/>
  <c r="O31"/>
  <c r="N31"/>
  <c r="M31"/>
  <c r="L31"/>
  <c r="K31"/>
  <c r="J31"/>
  <c r="I31"/>
  <c r="H31"/>
  <c r="G31"/>
  <c r="F31"/>
  <c r="E31"/>
  <c r="D31"/>
  <c r="O30"/>
  <c r="N30"/>
  <c r="N36" s="1"/>
  <c r="M30"/>
  <c r="L30"/>
  <c r="L36" s="1"/>
  <c r="K30"/>
  <c r="J30"/>
  <c r="J36" s="1"/>
  <c r="I30"/>
  <c r="I36" s="1"/>
  <c r="H30"/>
  <c r="H36" s="1"/>
  <c r="G30"/>
  <c r="F30"/>
  <c r="F36" s="1"/>
  <c r="E30"/>
  <c r="E36" s="1"/>
  <c r="D30"/>
  <c r="D36" s="1"/>
  <c r="O28"/>
  <c r="N28"/>
  <c r="N29" s="1"/>
  <c r="M28"/>
  <c r="L28"/>
  <c r="K28"/>
  <c r="J28"/>
  <c r="J29" s="1"/>
  <c r="I28"/>
  <c r="H28"/>
  <c r="H29" s="1"/>
  <c r="G28"/>
  <c r="F28"/>
  <c r="F29" s="1"/>
  <c r="E28"/>
  <c r="D28"/>
  <c r="D29" s="1"/>
  <c r="O22"/>
  <c r="O23"/>
  <c r="O24"/>
  <c r="O25"/>
  <c r="O26"/>
  <c r="O21"/>
  <c r="N21"/>
  <c r="M22"/>
  <c r="M23"/>
  <c r="M24"/>
  <c r="M25"/>
  <c r="M26"/>
  <c r="M21"/>
  <c r="L22"/>
  <c r="L23"/>
  <c r="L24"/>
  <c r="L25"/>
  <c r="L26"/>
  <c r="L21"/>
  <c r="K22"/>
  <c r="K23"/>
  <c r="K24"/>
  <c r="K25"/>
  <c r="K26"/>
  <c r="K21"/>
  <c r="J22"/>
  <c r="J23"/>
  <c r="J24"/>
  <c r="J25"/>
  <c r="J26"/>
  <c r="J21"/>
  <c r="I22"/>
  <c r="I23"/>
  <c r="I24"/>
  <c r="I25"/>
  <c r="I26"/>
  <c r="I21"/>
  <c r="H22"/>
  <c r="H23"/>
  <c r="H24"/>
  <c r="H25"/>
  <c r="H26"/>
  <c r="H21"/>
  <c r="G22"/>
  <c r="G23"/>
  <c r="G24"/>
  <c r="G25"/>
  <c r="G26"/>
  <c r="G21"/>
  <c r="F22"/>
  <c r="F23"/>
  <c r="F24"/>
  <c r="F25"/>
  <c r="F26"/>
  <c r="F21"/>
  <c r="E22"/>
  <c r="E23"/>
  <c r="E24"/>
  <c r="E25"/>
  <c r="E26"/>
  <c r="E21"/>
  <c r="D22"/>
  <c r="D23"/>
  <c r="D24"/>
  <c r="D25"/>
  <c r="D26"/>
  <c r="D21"/>
  <c r="N26"/>
  <c r="N25"/>
  <c r="N24"/>
  <c r="N23"/>
  <c r="N22"/>
  <c r="O9"/>
  <c r="O10"/>
  <c r="O11"/>
  <c r="O12"/>
  <c r="O13"/>
  <c r="O14"/>
  <c r="O15"/>
  <c r="O8"/>
  <c r="N9"/>
  <c r="N10"/>
  <c r="N11"/>
  <c r="N12"/>
  <c r="N13"/>
  <c r="N14"/>
  <c r="N15"/>
  <c r="N8"/>
  <c r="M9"/>
  <c r="M10"/>
  <c r="M11"/>
  <c r="M12"/>
  <c r="M13"/>
  <c r="M14"/>
  <c r="M15"/>
  <c r="M8"/>
  <c r="L9"/>
  <c r="L10"/>
  <c r="L11"/>
  <c r="L12"/>
  <c r="L13"/>
  <c r="L14"/>
  <c r="L15"/>
  <c r="L8"/>
  <c r="K9"/>
  <c r="K10"/>
  <c r="K11"/>
  <c r="K12"/>
  <c r="K13"/>
  <c r="K14"/>
  <c r="K15"/>
  <c r="K8"/>
  <c r="J9"/>
  <c r="J10"/>
  <c r="J11"/>
  <c r="J12"/>
  <c r="J13"/>
  <c r="J14"/>
  <c r="J15"/>
  <c r="J8"/>
  <c r="I9"/>
  <c r="Q9" s="1"/>
  <c r="I10"/>
  <c r="Q10" s="1"/>
  <c r="I11"/>
  <c r="I12"/>
  <c r="Q12" s="1"/>
  <c r="I13"/>
  <c r="Q13" s="1"/>
  <c r="I14"/>
  <c r="Q14" s="1"/>
  <c r="I15"/>
  <c r="I8"/>
  <c r="H9"/>
  <c r="H10"/>
  <c r="H11"/>
  <c r="H12"/>
  <c r="H13"/>
  <c r="H14"/>
  <c r="H15"/>
  <c r="H8"/>
  <c r="G9"/>
  <c r="G10"/>
  <c r="G11"/>
  <c r="G12"/>
  <c r="G13"/>
  <c r="G14"/>
  <c r="G15"/>
  <c r="G8"/>
  <c r="F9"/>
  <c r="F10"/>
  <c r="F11"/>
  <c r="F12"/>
  <c r="F13"/>
  <c r="F14"/>
  <c r="F15"/>
  <c r="F8"/>
  <c r="E9"/>
  <c r="E10"/>
  <c r="E11"/>
  <c r="E12"/>
  <c r="E13"/>
  <c r="E14"/>
  <c r="E15"/>
  <c r="E8"/>
  <c r="D9"/>
  <c r="D10"/>
  <c r="D11"/>
  <c r="D12"/>
  <c r="D15"/>
  <c r="D8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1"/>
  <c r="C50"/>
  <c r="C49"/>
  <c r="C48"/>
  <c r="C47"/>
  <c r="C46"/>
  <c r="C45"/>
  <c r="C44"/>
  <c r="C43"/>
  <c r="C42"/>
  <c r="C41"/>
  <c r="C40"/>
  <c r="C35"/>
  <c r="C34"/>
  <c r="C33"/>
  <c r="C32"/>
  <c r="C31"/>
  <c r="C30"/>
  <c r="C28"/>
  <c r="C22"/>
  <c r="C23"/>
  <c r="C24"/>
  <c r="C25"/>
  <c r="C26"/>
  <c r="C21"/>
  <c r="C15"/>
  <c r="C14"/>
  <c r="C13"/>
  <c r="C12"/>
  <c r="C11"/>
  <c r="C10"/>
  <c r="C9"/>
  <c r="C8"/>
  <c r="Q81"/>
  <c r="Q56"/>
  <c r="Q57"/>
  <c r="Q58"/>
  <c r="Q59"/>
  <c r="Q60"/>
  <c r="Q61"/>
  <c r="Q62"/>
  <c r="Q64"/>
  <c r="Q65"/>
  <c r="Q66"/>
  <c r="Q67"/>
  <c r="Q68"/>
  <c r="Q69"/>
  <c r="Q70"/>
  <c r="Q71"/>
  <c r="Q72"/>
  <c r="Q73"/>
  <c r="Q74"/>
  <c r="Q55"/>
  <c r="Q44"/>
  <c r="Q46"/>
  <c r="Q47"/>
  <c r="Q48"/>
  <c r="Q49"/>
  <c r="Q50"/>
  <c r="Q51"/>
  <c r="Q40"/>
  <c r="Q22"/>
  <c r="Q23"/>
  <c r="Q24"/>
  <c r="Q25"/>
  <c r="Q26"/>
  <c r="Q30"/>
  <c r="Q33"/>
  <c r="Q35"/>
  <c r="Q11"/>
  <c r="Q15"/>
  <c r="O52"/>
  <c r="P63"/>
  <c r="Q63" s="1"/>
  <c r="P43"/>
  <c r="P28"/>
  <c r="Q28" s="1"/>
  <c r="K52"/>
  <c r="M52"/>
  <c r="P41"/>
  <c r="P52" s="1"/>
  <c r="P31"/>
  <c r="O36"/>
  <c r="O29"/>
  <c r="N75"/>
  <c r="E75"/>
  <c r="E29"/>
  <c r="J75"/>
  <c r="I29"/>
  <c r="P16"/>
  <c r="M36"/>
  <c r="M29"/>
  <c r="L29"/>
  <c r="K36"/>
  <c r="K29"/>
  <c r="Q52" l="1"/>
  <c r="Q31"/>
  <c r="Q43"/>
  <c r="E27"/>
  <c r="E37" s="1"/>
  <c r="E77" s="1"/>
  <c r="D27"/>
  <c r="D16"/>
  <c r="Q21"/>
  <c r="I27"/>
  <c r="I37" s="1"/>
  <c r="I77" s="1"/>
  <c r="F27"/>
  <c r="E16"/>
  <c r="G16"/>
  <c r="F16"/>
  <c r="C52"/>
  <c r="Q41"/>
  <c r="C16"/>
  <c r="P75"/>
  <c r="Q75" s="1"/>
  <c r="D37"/>
  <c r="F37"/>
  <c r="F77" s="1"/>
  <c r="F79" s="1"/>
  <c r="F83" s="1"/>
  <c r="G75"/>
  <c r="C75"/>
  <c r="G27"/>
  <c r="P27"/>
  <c r="G29"/>
  <c r="P29"/>
  <c r="Q29" s="1"/>
  <c r="G36"/>
  <c r="P36"/>
  <c r="Q36" s="1"/>
  <c r="C29"/>
  <c r="C27"/>
  <c r="C36"/>
  <c r="E79" l="1"/>
  <c r="E83" s="1"/>
  <c r="H27"/>
  <c r="H37" s="1"/>
  <c r="H77" s="1"/>
  <c r="K27"/>
  <c r="K37" s="1"/>
  <c r="K77" s="1"/>
  <c r="Q27"/>
  <c r="H16"/>
  <c r="Q8"/>
  <c r="I16"/>
  <c r="Q16" s="1"/>
  <c r="F95"/>
  <c r="D77"/>
  <c r="G37"/>
  <c r="G77" s="1"/>
  <c r="G79" s="1"/>
  <c r="P37"/>
  <c r="Q37" s="1"/>
  <c r="C37"/>
  <c r="C77" s="1"/>
  <c r="I79" l="1"/>
  <c r="E95"/>
  <c r="H79"/>
  <c r="H83" s="1"/>
  <c r="J27"/>
  <c r="J37" s="1"/>
  <c r="J77" s="1"/>
  <c r="M27"/>
  <c r="M37" s="1"/>
  <c r="M77" s="1"/>
  <c r="O27"/>
  <c r="O37" s="1"/>
  <c r="O77" s="1"/>
  <c r="G83"/>
  <c r="G95"/>
  <c r="H95"/>
  <c r="J16"/>
  <c r="K16"/>
  <c r="K79" s="1"/>
  <c r="C79"/>
  <c r="D79"/>
  <c r="P77"/>
  <c r="Q77" s="1"/>
  <c r="I95" l="1"/>
  <c r="I83"/>
  <c r="C83"/>
  <c r="C95"/>
  <c r="J79"/>
  <c r="N27"/>
  <c r="N37" s="1"/>
  <c r="N77" s="1"/>
  <c r="L27"/>
  <c r="L37" s="1"/>
  <c r="L77" s="1"/>
  <c r="D83"/>
  <c r="D95"/>
  <c r="K83"/>
  <c r="K95"/>
  <c r="N16"/>
  <c r="L16"/>
  <c r="M16"/>
  <c r="M79" s="1"/>
  <c r="O16"/>
  <c r="O79" s="1"/>
  <c r="J83"/>
  <c r="J95"/>
  <c r="P79"/>
  <c r="Q79" s="1"/>
  <c r="L79" l="1"/>
  <c r="L95" s="1"/>
  <c r="N79"/>
  <c r="N83" s="1"/>
  <c r="M83"/>
  <c r="M95"/>
  <c r="O83"/>
  <c r="O95"/>
  <c r="L83"/>
  <c r="P83"/>
  <c r="Q83" s="1"/>
  <c r="N95" l="1"/>
</calcChain>
</file>

<file path=xl/sharedStrings.xml><?xml version="1.0" encoding="utf-8"?>
<sst xmlns="http://schemas.openxmlformats.org/spreadsheetml/2006/main" count="643" uniqueCount="188">
  <si>
    <t>Dotation</t>
  </si>
  <si>
    <t>CHARGES</t>
  </si>
  <si>
    <t>GR1</t>
  </si>
  <si>
    <t>Electricité</t>
  </si>
  <si>
    <t>Prd entretien</t>
  </si>
  <si>
    <t>Carburant+prod</t>
  </si>
  <si>
    <t>Achats</t>
  </si>
  <si>
    <t>Total GR 1</t>
  </si>
  <si>
    <t>GR 2</t>
  </si>
  <si>
    <t>Total GR 2</t>
  </si>
  <si>
    <t>GR 3</t>
  </si>
  <si>
    <t>Total GR 3</t>
  </si>
  <si>
    <t>Taxe sur les salaires</t>
  </si>
  <si>
    <t>Unifaf</t>
  </si>
  <si>
    <t>Crédit bail voitures</t>
  </si>
  <si>
    <t>Location immobilières</t>
  </si>
  <si>
    <t>Entretiens et rep voitures</t>
  </si>
  <si>
    <t>Maintenance informatique</t>
  </si>
  <si>
    <t>Divers, documentations</t>
  </si>
  <si>
    <t>Honoraires</t>
  </si>
  <si>
    <t>Missions et réceptions</t>
  </si>
  <si>
    <t>Annonces et insertions</t>
  </si>
  <si>
    <t>Indemnité kilométriques</t>
  </si>
  <si>
    <t>Frais de postaux &amp;télécommunications</t>
  </si>
  <si>
    <t>Frais bancaires</t>
  </si>
  <si>
    <t>Blanchisserie</t>
  </si>
  <si>
    <t>Autres impôts</t>
  </si>
  <si>
    <t>Salaires</t>
  </si>
  <si>
    <t>Charges sociales</t>
  </si>
  <si>
    <t>Formation</t>
  </si>
  <si>
    <t>Intérêts des emprunts</t>
  </si>
  <si>
    <t>Soins infirmiers</t>
  </si>
  <si>
    <t>Services extérieurs</t>
  </si>
  <si>
    <t>Dotation aux amortissements</t>
  </si>
  <si>
    <t>Assurances</t>
  </si>
  <si>
    <t>Produits de cessions actifs</t>
  </si>
  <si>
    <t>Produits sur exercices antérieurs</t>
  </si>
  <si>
    <t>Produits financiers</t>
  </si>
  <si>
    <t>PRODUITS</t>
  </si>
  <si>
    <t>TOTAL CHARGES</t>
  </si>
  <si>
    <t>TOTAL Produits</t>
  </si>
  <si>
    <t>Résultat ARS</t>
  </si>
  <si>
    <t>(1)</t>
  </si>
  <si>
    <t>(2)</t>
  </si>
  <si>
    <t>Fournitures administratives</t>
  </si>
  <si>
    <t>Petit matériel</t>
  </si>
  <si>
    <t>Autres services extérieurs</t>
  </si>
  <si>
    <t>Médecine du travail</t>
  </si>
  <si>
    <t>Locations mobilières</t>
  </si>
  <si>
    <t>Entretiens et réparations</t>
  </si>
  <si>
    <t>Résultat Réel</t>
  </si>
  <si>
    <t>Transferts de charges</t>
  </si>
  <si>
    <t>(2) - (1)</t>
  </si>
  <si>
    <t>Dépassement de l'accordé</t>
  </si>
  <si>
    <t>Respect de l'accordé</t>
  </si>
  <si>
    <t>Compte</t>
  </si>
  <si>
    <t>Libellé</t>
  </si>
  <si>
    <t>Solde Débit</t>
  </si>
  <si>
    <t>Solde Crédit</t>
  </si>
  <si>
    <t>EAU GAZ ELECTRICITE</t>
  </si>
  <si>
    <t>CARBURANTS</t>
  </si>
  <si>
    <t>PRODUITS ENTRETIEN</t>
  </si>
  <si>
    <t>ACHATS FOURN.ENTRET.PETIT EQUIPEMENT</t>
  </si>
  <si>
    <t>ACHATS FOURNIT.ADMINISTRATIVES</t>
  </si>
  <si>
    <t>SOINS INFIRMIERS</t>
  </si>
  <si>
    <t>LOCATIONS IMMOBILIERES</t>
  </si>
  <si>
    <t>ENTRETIENS REPARATION VEHICULE</t>
  </si>
  <si>
    <t>MAINTENANCE INFORMATIQUE</t>
  </si>
  <si>
    <t>DIVERS. DOCUMENTATION</t>
  </si>
  <si>
    <t>HONORAIRES</t>
  </si>
  <si>
    <t>ANNONCES ET INSERTIONS</t>
  </si>
  <si>
    <t>INDEMNITES KILOMETRIQUES</t>
  </si>
  <si>
    <t>MISSIONS</t>
  </si>
  <si>
    <t>FRAIS POSTAUX ET TELECOMMUNICATIONS</t>
  </si>
  <si>
    <t>TAXE SUR SALAIRES</t>
  </si>
  <si>
    <t>IMPOTS.PARTICIP EMPLOYEUR FORMAT CONTINU</t>
  </si>
  <si>
    <t>REMUNERATION DU PERSONNEL</t>
  </si>
  <si>
    <t>CHARGES DE SECURITE SOCIALE ET PREV</t>
  </si>
  <si>
    <t>PERS MEDECINE DU TRAVAIL PHARMACIE</t>
  </si>
  <si>
    <t>CHARGES DIV.GEST.COU</t>
  </si>
  <si>
    <t>FORFAIT SOINS PA</t>
  </si>
  <si>
    <t>TRANSFERT DE CHARGES</t>
  </si>
  <si>
    <t>Engagements à réaliser</t>
  </si>
  <si>
    <t>Charges diverses de gestion</t>
  </si>
  <si>
    <t>Nettoyage</t>
  </si>
  <si>
    <t>CHARGES LOCATIVES</t>
  </si>
  <si>
    <t>HONONORAIRES DEMARCHE QUALITE</t>
  </si>
  <si>
    <t>SERVICES BANCAIRES</t>
  </si>
  <si>
    <t>COTISATIONS</t>
  </si>
  <si>
    <t>FORMATIONS</t>
  </si>
  <si>
    <t>INTERETS DE COMPTES COURANTS</t>
  </si>
  <si>
    <t>PRODUITS DIV.GESTION</t>
  </si>
  <si>
    <t>RESULTAT EN INSTANCE</t>
  </si>
  <si>
    <t>Produits divers de gestion</t>
  </si>
  <si>
    <t>Intérêts des comptes courants</t>
  </si>
  <si>
    <t>Charges locatives</t>
  </si>
  <si>
    <t>Honoraires démarche qualité</t>
  </si>
  <si>
    <t>Crédit bail copieur</t>
  </si>
  <si>
    <t>Reprise des fonds dédiés soins  infs</t>
  </si>
  <si>
    <t>Charges sur ex antérieurs</t>
  </si>
  <si>
    <t>Personnel extérieur à l'entreprise</t>
  </si>
  <si>
    <t>ACC 2014</t>
  </si>
  <si>
    <t>Ecart Accordé - Réel 2014</t>
  </si>
  <si>
    <t>Réalisé</t>
  </si>
  <si>
    <t>Réalise</t>
  </si>
  <si>
    <t>Reprise déficit</t>
  </si>
  <si>
    <t>Fournitures médicales</t>
  </si>
  <si>
    <t>Maintenance</t>
  </si>
  <si>
    <t>Cotisations</t>
  </si>
  <si>
    <t>Congés payés</t>
  </si>
  <si>
    <t>Charges sociales / congés</t>
  </si>
  <si>
    <t>Indemnité de licenciement</t>
  </si>
  <si>
    <t>Période du 01/01/2014 au 30/06/2014</t>
  </si>
  <si>
    <t>CREDIT BAIL COPIEUR</t>
  </si>
  <si>
    <t>ASSURANCE</t>
  </si>
  <si>
    <t>PERSONNEL EXTE.A L'E</t>
  </si>
  <si>
    <t>BLANCHISSERIE</t>
  </si>
  <si>
    <t>INDEMNITE DE LICENCIEMENT</t>
  </si>
  <si>
    <t>CHARGES EXCPETIONNELLES</t>
  </si>
  <si>
    <t>DOTATIONS AUX AMORTISSEMENTS</t>
  </si>
  <si>
    <t>CONVENTON HAD/SSIAD</t>
  </si>
  <si>
    <t>Convention HAD/SSIAD</t>
  </si>
  <si>
    <t>BALANCE GENERALE DE REVISION</t>
  </si>
  <si>
    <t>Période du 01/01/2013 au 31/12/2013</t>
  </si>
  <si>
    <t>Exporté le08/09/2014</t>
  </si>
  <si>
    <t>Débit</t>
  </si>
  <si>
    <t>Crédit</t>
  </si>
  <si>
    <t>RESERVE DE COMPENSATION</t>
  </si>
  <si>
    <t>REPORT A NOUVEAU 2009</t>
  </si>
  <si>
    <t>REPORT A NOUVEAU 2010</t>
  </si>
  <si>
    <t>REPORT A NOUVEAU 2011</t>
  </si>
  <si>
    <t>RES 2010 AFFECTE EN 2012</t>
  </si>
  <si>
    <t>EXCEDENT AFFECTE FINANCEMENT M</t>
  </si>
  <si>
    <t>RESULTAT 2012 RAN</t>
  </si>
  <si>
    <t>DEPENSES POUR CONGES PAYES</t>
  </si>
  <si>
    <t>AUTRES PROVIS.P/CHAR</t>
  </si>
  <si>
    <t>EMPRUNT VS 107</t>
  </si>
  <si>
    <t>EMPRUNTS AUPRES ETABLISSEMENTS CREDIT</t>
  </si>
  <si>
    <t>FONDS DEDIES SUR SUBVENTIONS D</t>
  </si>
  <si>
    <t>MATERIEL DE TRANSPORT</t>
  </si>
  <si>
    <t>MATERIEL DE BUREAU</t>
  </si>
  <si>
    <t>DEPOT ET CAUTIONNEMENT</t>
  </si>
  <si>
    <t>AMORT.MATERIEL DE TRANSPORT</t>
  </si>
  <si>
    <t>AMORT MAT BUREAU</t>
  </si>
  <si>
    <t xml:space="preserve">FOURNISSEURS </t>
  </si>
  <si>
    <t>FOURNIS.FACT.NON PAR</t>
  </si>
  <si>
    <t>PERS REMUNERATIONS DUES</t>
  </si>
  <si>
    <t>CONGES A PAYER</t>
  </si>
  <si>
    <t>URSSAF</t>
  </si>
  <si>
    <t>CPM</t>
  </si>
  <si>
    <t>MEDERIC</t>
  </si>
  <si>
    <t>MUTUELLE DE L'EST</t>
  </si>
  <si>
    <t>FORMAT.CONT.COTIS.DU</t>
  </si>
  <si>
    <t>ORG.SOC. CH/CONGES A</t>
  </si>
  <si>
    <t>ORG.SOC. PROD.A RECE</t>
  </si>
  <si>
    <t>AUTRES IMPOTS</t>
  </si>
  <si>
    <t>TAXE S/LES SALAIRES</t>
  </si>
  <si>
    <t>DONS</t>
  </si>
  <si>
    <t>DEBITEURS DIVERS</t>
  </si>
  <si>
    <t>SSIAD STRASBOURG</t>
  </si>
  <si>
    <t>DEBIT.CRED.DIV.PROD.</t>
  </si>
  <si>
    <t>CHARGES CONSTATEE D'AVANCE</t>
  </si>
  <si>
    <t>AUTRES VALEURS MOBILIERES</t>
  </si>
  <si>
    <t>CMDP C/C</t>
  </si>
  <si>
    <t>CMDP DEPOT</t>
  </si>
  <si>
    <t>CMDP CC STBG</t>
  </si>
  <si>
    <t>LIVRET STRASBOURG</t>
  </si>
  <si>
    <t>VIREMENTS INTERNES</t>
  </si>
  <si>
    <t xml:space="preserve">FOUNITURES MEDICALES </t>
  </si>
  <si>
    <t>MAINTENANCE</t>
  </si>
  <si>
    <t>PERS APPEL MEDICAL</t>
  </si>
  <si>
    <t>IMPOTS AUTRES DROITS</t>
  </si>
  <si>
    <t>PROV CONGES PAYES</t>
  </si>
  <si>
    <t>CHARGES SOCIALES SUR CP</t>
  </si>
  <si>
    <t>CHARGES DIV.COUR.S/E</t>
  </si>
  <si>
    <t>ENGAGEMENT A REALISER</t>
  </si>
  <si>
    <t>PRODUITS FINANCIERS</t>
  </si>
  <si>
    <t>REPRISE DES FONDS DEDIES</t>
  </si>
  <si>
    <t>Résultat balance</t>
  </si>
  <si>
    <t>Ecart</t>
  </si>
  <si>
    <t>Période du 01/01/2014 au 31/01/2014</t>
  </si>
  <si>
    <t>Période du 01/01/2014 au 28/02/2014</t>
  </si>
  <si>
    <t>COMPTE D'ATTENTE.</t>
  </si>
  <si>
    <t>Période du 01/01/2014 au 31/03/2014</t>
  </si>
  <si>
    <t>Période du 01/01/2014 au 30/04/2014</t>
  </si>
  <si>
    <t>Période du 01/01/2014 au 31/05/2014</t>
  </si>
  <si>
    <t>CLIENTS</t>
  </si>
  <si>
    <t>TABLEAU DE BORD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</si>
</sst>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name val="Comic Sans MS"/>
      <family val="4"/>
    </font>
    <font>
      <sz val="11"/>
      <name val="Comic Sans MS"/>
      <family val="4"/>
    </font>
    <font>
      <b/>
      <sz val="11"/>
      <color indexed="10"/>
      <name val="Comic Sans MS"/>
      <family val="4"/>
    </font>
    <font>
      <sz val="11"/>
      <color indexed="10"/>
      <name val="Comic Sans MS"/>
      <family val="4"/>
    </font>
    <font>
      <b/>
      <sz val="11"/>
      <color theme="1"/>
      <name val="Comic Sans MS"/>
      <family val="4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0" applyFont="1"/>
    <xf numFmtId="0" fontId="4" fillId="0" borderId="0" xfId="0" applyFont="1"/>
    <xf numFmtId="0" fontId="4" fillId="6" borderId="7" xfId="0" applyFont="1" applyFill="1" applyBorder="1" applyAlignment="1">
      <alignment horizontal="right"/>
    </xf>
    <xf numFmtId="0" fontId="4" fillId="6" borderId="2" xfId="0" applyFont="1" applyFill="1" applyBorder="1" applyAlignment="1">
      <alignment horizontal="right"/>
    </xf>
    <xf numFmtId="0" fontId="4" fillId="6" borderId="7" xfId="0" applyNumberFormat="1" applyFont="1" applyFill="1" applyBorder="1" applyAlignment="1"/>
    <xf numFmtId="0" fontId="4" fillId="6" borderId="2" xfId="0" applyNumberFormat="1" applyFont="1" applyFill="1" applyBorder="1" applyAlignment="1">
      <alignment horizontal="right"/>
    </xf>
    <xf numFmtId="0" fontId="4" fillId="6" borderId="9" xfId="0" applyNumberFormat="1" applyFont="1" applyFill="1" applyBorder="1"/>
    <xf numFmtId="0" fontId="4" fillId="6" borderId="10" xfId="0" applyNumberFormat="1" applyFont="1" applyFill="1" applyBorder="1" applyAlignment="1">
      <alignment horizontal="right"/>
    </xf>
    <xf numFmtId="0" fontId="4" fillId="6" borderId="7" xfId="0" applyNumberFormat="1" applyFont="1" applyFill="1" applyBorder="1" applyAlignment="1">
      <alignment horizontal="right"/>
    </xf>
    <xf numFmtId="0" fontId="4" fillId="6" borderId="11" xfId="0" applyNumberFormat="1" applyFont="1" applyFill="1" applyBorder="1"/>
    <xf numFmtId="0" fontId="7" fillId="0" borderId="0" xfId="0" applyFont="1"/>
    <xf numFmtId="3" fontId="4" fillId="3" borderId="1" xfId="0" applyNumberFormat="1" applyFont="1" applyFill="1" applyBorder="1"/>
    <xf numFmtId="0" fontId="4" fillId="6" borderId="8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3" fontId="4" fillId="3" borderId="17" xfId="0" applyNumberFormat="1" applyFont="1" applyFill="1" applyBorder="1"/>
    <xf numFmtId="0" fontId="4" fillId="6" borderId="8" xfId="0" applyNumberFormat="1" applyFont="1" applyFill="1" applyBorder="1" applyAlignment="1"/>
    <xf numFmtId="0" fontId="4" fillId="6" borderId="9" xfId="0" applyNumberFormat="1" applyFont="1" applyFill="1" applyBorder="1" applyAlignment="1">
      <alignment horizontal="right"/>
    </xf>
    <xf numFmtId="3" fontId="4" fillId="3" borderId="16" xfId="0" applyNumberFormat="1" applyFont="1" applyFill="1" applyBorder="1"/>
    <xf numFmtId="0" fontId="4" fillId="6" borderId="8" xfId="0" applyNumberFormat="1" applyFont="1" applyFill="1" applyBorder="1" applyAlignment="1">
      <alignment horizontal="right"/>
    </xf>
    <xf numFmtId="0" fontId="4" fillId="6" borderId="12" xfId="0" applyNumberFormat="1" applyFont="1" applyFill="1" applyBorder="1" applyAlignment="1">
      <alignment horizontal="right"/>
    </xf>
    <xf numFmtId="0" fontId="4" fillId="6" borderId="10" xfId="0" applyFont="1" applyFill="1" applyBorder="1" applyAlignment="1">
      <alignment horizontal="right"/>
    </xf>
    <xf numFmtId="0" fontId="4" fillId="6" borderId="11" xfId="0" applyFont="1" applyFill="1" applyBorder="1" applyAlignment="1">
      <alignment horizontal="right"/>
    </xf>
    <xf numFmtId="0" fontId="4" fillId="6" borderId="2" xfId="0" applyNumberFormat="1" applyFont="1" applyFill="1" applyBorder="1"/>
    <xf numFmtId="0" fontId="4" fillId="6" borderId="13" xfId="0" applyNumberFormat="1" applyFont="1" applyFill="1" applyBorder="1"/>
    <xf numFmtId="0" fontId="3" fillId="7" borderId="14" xfId="0" applyNumberFormat="1" applyFont="1" applyFill="1" applyBorder="1" applyAlignment="1">
      <alignment horizontal="left"/>
    </xf>
    <xf numFmtId="0" fontId="3" fillId="7" borderId="6" xfId="0" applyNumberFormat="1" applyFont="1" applyFill="1" applyBorder="1"/>
    <xf numFmtId="0" fontId="3" fillId="7" borderId="14" xfId="0" applyFont="1" applyFill="1" applyBorder="1" applyAlignment="1">
      <alignment horizontal="left"/>
    </xf>
    <xf numFmtId="0" fontId="3" fillId="7" borderId="6" xfId="0" applyFont="1" applyFill="1" applyBorder="1"/>
    <xf numFmtId="3" fontId="3" fillId="7" borderId="15" xfId="0" applyNumberFormat="1" applyFont="1" applyFill="1" applyBorder="1"/>
    <xf numFmtId="3" fontId="4" fillId="2" borderId="1" xfId="0" applyNumberFormat="1" applyFont="1" applyFill="1" applyBorder="1"/>
    <xf numFmtId="3" fontId="4" fillId="5" borderId="2" xfId="0" applyNumberFormat="1" applyFont="1" applyFill="1" applyBorder="1"/>
    <xf numFmtId="3" fontId="4" fillId="5" borderId="9" xfId="0" applyNumberFormat="1" applyFont="1" applyFill="1" applyBorder="1"/>
    <xf numFmtId="3" fontId="4" fillId="5" borderId="11" xfId="0" applyNumberFormat="1" applyFont="1" applyFill="1" applyBorder="1"/>
    <xf numFmtId="3" fontId="4" fillId="2" borderId="16" xfId="0" applyNumberFormat="1" applyFont="1" applyFill="1" applyBorder="1"/>
    <xf numFmtId="3" fontId="4" fillId="2" borderId="17" xfId="0" applyNumberFormat="1" applyFont="1" applyFill="1" applyBorder="1"/>
    <xf numFmtId="3" fontId="3" fillId="7" borderId="6" xfId="0" applyNumberFormat="1" applyFont="1" applyFill="1" applyBorder="1"/>
    <xf numFmtId="3" fontId="4" fillId="5" borderId="1" xfId="0" applyNumberFormat="1" applyFont="1" applyFill="1" applyBorder="1"/>
    <xf numFmtId="0" fontId="4" fillId="6" borderId="1" xfId="0" applyNumberFormat="1" applyFont="1" applyFill="1" applyBorder="1"/>
    <xf numFmtId="0" fontId="4" fillId="6" borderId="1" xfId="0" applyNumberFormat="1" applyFont="1" applyFill="1" applyBorder="1" applyAlignment="1">
      <alignment horizontal="right"/>
    </xf>
    <xf numFmtId="3" fontId="3" fillId="5" borderId="1" xfId="0" applyNumberFormat="1" applyFont="1" applyFill="1" applyBorder="1"/>
    <xf numFmtId="3" fontId="4" fillId="5" borderId="16" xfId="0" applyNumberFormat="1" applyFont="1" applyFill="1" applyBorder="1"/>
    <xf numFmtId="3" fontId="5" fillId="8" borderId="0" xfId="0" applyNumberFormat="1" applyFont="1" applyFill="1" applyBorder="1"/>
    <xf numFmtId="3" fontId="3" fillId="8" borderId="0" xfId="0" applyNumberFormat="1" applyFont="1" applyFill="1" applyBorder="1"/>
    <xf numFmtId="0" fontId="2" fillId="8" borderId="0" xfId="0" applyFont="1" applyFill="1" applyBorder="1"/>
    <xf numFmtId="0" fontId="4" fillId="6" borderId="17" xfId="0" applyNumberFormat="1" applyFont="1" applyFill="1" applyBorder="1" applyAlignment="1">
      <alignment horizontal="right"/>
    </xf>
    <xf numFmtId="0" fontId="4" fillId="6" borderId="17" xfId="0" applyNumberFormat="1" applyFont="1" applyFill="1" applyBorder="1"/>
    <xf numFmtId="3" fontId="3" fillId="5" borderId="17" xfId="0" applyNumberFormat="1" applyFont="1" applyFill="1" applyBorder="1"/>
    <xf numFmtId="3" fontId="4" fillId="7" borderId="18" xfId="0" applyNumberFormat="1" applyFont="1" applyFill="1" applyBorder="1"/>
    <xf numFmtId="0" fontId="8" fillId="0" borderId="0" xfId="0" applyFont="1"/>
    <xf numFmtId="3" fontId="4" fillId="8" borderId="0" xfId="0" applyNumberFormat="1" applyFont="1" applyFill="1" applyBorder="1"/>
    <xf numFmtId="3" fontId="4" fillId="3" borderId="4" xfId="0" applyNumberFormat="1" applyFont="1" applyFill="1" applyBorder="1"/>
    <xf numFmtId="3" fontId="4" fillId="2" borderId="4" xfId="0" applyNumberFormat="1" applyFont="1" applyFill="1" applyBorder="1"/>
    <xf numFmtId="3" fontId="4" fillId="3" borderId="1" xfId="0" applyNumberFormat="1" applyFont="1" applyFill="1" applyBorder="1" applyAlignment="1">
      <alignment horizontal="right"/>
    </xf>
    <xf numFmtId="0" fontId="3" fillId="8" borderId="0" xfId="0" applyFont="1" applyFill="1" applyBorder="1" applyAlignment="1">
      <alignment horizontal="left"/>
    </xf>
    <xf numFmtId="0" fontId="4" fillId="8" borderId="0" xfId="0" applyFont="1" applyFill="1" applyBorder="1"/>
    <xf numFmtId="3" fontId="4" fillId="3" borderId="17" xfId="0" applyNumberFormat="1" applyFont="1" applyFill="1" applyBorder="1" applyAlignment="1">
      <alignment horizontal="right"/>
    </xf>
    <xf numFmtId="0" fontId="4" fillId="0" borderId="0" xfId="0" applyNumberFormat="1" applyFont="1" applyBorder="1" applyAlignment="1">
      <alignment horizontal="left"/>
    </xf>
    <xf numFmtId="3" fontId="4" fillId="0" borderId="0" xfId="0" applyNumberFormat="1" applyFont="1" applyBorder="1"/>
    <xf numFmtId="3" fontId="3" fillId="0" borderId="0" xfId="0" applyNumberFormat="1" applyFont="1" applyBorder="1"/>
    <xf numFmtId="0" fontId="2" fillId="0" borderId="0" xfId="0" applyFont="1" applyBorder="1"/>
    <xf numFmtId="0" fontId="4" fillId="0" borderId="0" xfId="0" applyFont="1" applyBorder="1"/>
    <xf numFmtId="0" fontId="4" fillId="9" borderId="1" xfId="0" applyFont="1" applyFill="1" applyBorder="1" applyAlignment="1">
      <alignment horizontal="right"/>
    </xf>
    <xf numFmtId="0" fontId="4" fillId="9" borderId="17" xfId="0" applyFont="1" applyFill="1" applyBorder="1" applyAlignment="1">
      <alignment horizontal="right"/>
    </xf>
    <xf numFmtId="3" fontId="3" fillId="7" borderId="18" xfId="0" applyNumberFormat="1" applyFont="1" applyFill="1" applyBorder="1"/>
    <xf numFmtId="0" fontId="4" fillId="6" borderId="16" xfId="0" applyNumberFormat="1" applyFont="1" applyFill="1" applyBorder="1" applyAlignment="1">
      <alignment horizontal="right"/>
    </xf>
    <xf numFmtId="0" fontId="4" fillId="6" borderId="16" xfId="0" applyNumberFormat="1" applyFont="1" applyFill="1" applyBorder="1"/>
    <xf numFmtId="3" fontId="4" fillId="5" borderId="17" xfId="0" applyNumberFormat="1" applyFont="1" applyFill="1" applyBorder="1"/>
    <xf numFmtId="3" fontId="4" fillId="5" borderId="13" xfId="0" applyNumberFormat="1" applyFont="1" applyFill="1" applyBorder="1"/>
    <xf numFmtId="0" fontId="0" fillId="0" borderId="0" xfId="0" applyFont="1"/>
    <xf numFmtId="0" fontId="7" fillId="0" borderId="0" xfId="0" applyFont="1" applyBorder="1"/>
    <xf numFmtId="0" fontId="0" fillId="0" borderId="0" xfId="0" quotePrefix="1" applyAlignment="1">
      <alignment horizontal="center"/>
    </xf>
    <xf numFmtId="3" fontId="4" fillId="11" borderId="17" xfId="0" applyNumberFormat="1" applyFont="1" applyFill="1" applyBorder="1"/>
    <xf numFmtId="3" fontId="4" fillId="0" borderId="20" xfId="0" applyNumberFormat="1" applyFont="1" applyBorder="1"/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Border="1"/>
    <xf numFmtId="0" fontId="4" fillId="0" borderId="9" xfId="0" applyFont="1" applyBorder="1"/>
    <xf numFmtId="0" fontId="4" fillId="0" borderId="21" xfId="0" applyFont="1" applyBorder="1"/>
    <xf numFmtId="3" fontId="4" fillId="0" borderId="22" xfId="0" applyNumberFormat="1" applyFont="1" applyBorder="1"/>
    <xf numFmtId="0" fontId="4" fillId="0" borderId="13" xfId="0" applyFont="1" applyBorder="1"/>
    <xf numFmtId="0" fontId="4" fillId="0" borderId="20" xfId="0" applyFont="1" applyBorder="1"/>
    <xf numFmtId="0" fontId="2" fillId="0" borderId="20" xfId="0" applyFont="1" applyBorder="1"/>
    <xf numFmtId="0" fontId="4" fillId="0" borderId="11" xfId="0" applyFont="1" applyBorder="1"/>
    <xf numFmtId="0" fontId="4" fillId="0" borderId="23" xfId="0" applyFont="1" applyBorder="1"/>
    <xf numFmtId="0" fontId="2" fillId="0" borderId="24" xfId="0" applyFont="1" applyBorder="1"/>
    <xf numFmtId="164" fontId="0" fillId="0" borderId="0" xfId="1" applyNumberFormat="1" applyFont="1"/>
    <xf numFmtId="0" fontId="4" fillId="6" borderId="20" xfId="0" applyNumberFormat="1" applyFont="1" applyFill="1" applyBorder="1" applyAlignment="1">
      <alignment horizontal="right"/>
    </xf>
    <xf numFmtId="0" fontId="4" fillId="6" borderId="4" xfId="0" applyNumberFormat="1" applyFont="1" applyFill="1" applyBorder="1"/>
    <xf numFmtId="3" fontId="4" fillId="5" borderId="4" xfId="0" applyNumberFormat="1" applyFont="1" applyFill="1" applyBorder="1"/>
    <xf numFmtId="3" fontId="2" fillId="0" borderId="0" xfId="0" applyNumberFormat="1" applyFont="1" applyBorder="1"/>
    <xf numFmtId="3" fontId="4" fillId="2" borderId="11" xfId="0" applyNumberFormat="1" applyFont="1" applyFill="1" applyBorder="1"/>
    <xf numFmtId="3" fontId="4" fillId="2" borderId="2" xfId="0" applyNumberFormat="1" applyFont="1" applyFill="1" applyBorder="1"/>
    <xf numFmtId="3" fontId="4" fillId="2" borderId="9" xfId="0" applyNumberFormat="1" applyFont="1" applyFill="1" applyBorder="1"/>
    <xf numFmtId="3" fontId="4" fillId="2" borderId="13" xfId="0" applyNumberFormat="1" applyFont="1" applyFill="1" applyBorder="1"/>
    <xf numFmtId="3" fontId="7" fillId="0" borderId="0" xfId="0" applyNumberFormat="1" applyFont="1"/>
    <xf numFmtId="3" fontId="3" fillId="7" borderId="25" xfId="0" applyNumberFormat="1" applyFont="1" applyFill="1" applyBorder="1"/>
    <xf numFmtId="3" fontId="2" fillId="0" borderId="0" xfId="0" applyNumberFormat="1" applyFont="1"/>
    <xf numFmtId="3" fontId="0" fillId="0" borderId="0" xfId="0" applyNumberFormat="1"/>
    <xf numFmtId="0" fontId="3" fillId="7" borderId="0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3" fontId="3" fillId="7" borderId="1" xfId="0" applyNumberFormat="1" applyFont="1" applyFill="1" applyBorder="1"/>
    <xf numFmtId="4" fontId="0" fillId="0" borderId="0" xfId="0" applyNumberFormat="1"/>
    <xf numFmtId="0" fontId="3" fillId="7" borderId="14" xfId="0" applyNumberFormat="1" applyFont="1" applyFill="1" applyBorder="1" applyAlignment="1">
      <alignment horizontal="center"/>
    </xf>
    <xf numFmtId="0" fontId="3" fillId="7" borderId="15" xfId="0" applyNumberFormat="1" applyFont="1" applyFill="1" applyBorder="1" applyAlignment="1">
      <alignment horizontal="center"/>
    </xf>
    <xf numFmtId="0" fontId="3" fillId="7" borderId="5" xfId="0" applyNumberFormat="1" applyFont="1" applyFill="1" applyBorder="1" applyAlignment="1">
      <alignment horizontal="center"/>
    </xf>
    <xf numFmtId="0" fontId="3" fillId="7" borderId="19" xfId="0" applyNumberFormat="1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7" borderId="19" xfId="0" applyFont="1" applyFill="1" applyBorder="1" applyAlignment="1">
      <alignment horizontal="center"/>
    </xf>
    <xf numFmtId="0" fontId="3" fillId="10" borderId="5" xfId="0" applyFont="1" applyFill="1" applyBorder="1" applyAlignment="1">
      <alignment horizontal="center"/>
    </xf>
    <xf numFmtId="0" fontId="3" fillId="10" borderId="18" xfId="0" applyFont="1" applyFill="1" applyBorder="1" applyAlignment="1">
      <alignment horizontal="center"/>
    </xf>
    <xf numFmtId="0" fontId="3" fillId="7" borderId="18" xfId="0" applyNumberFormat="1" applyFont="1" applyFill="1" applyBorder="1" applyAlignment="1">
      <alignment horizontal="center"/>
    </xf>
    <xf numFmtId="0" fontId="3" fillId="10" borderId="26" xfId="0" applyNumberFormat="1" applyFont="1" applyFill="1" applyBorder="1" applyAlignment="1">
      <alignment horizontal="center"/>
    </xf>
    <xf numFmtId="0" fontId="3" fillId="10" borderId="27" xfId="0" applyNumberFormat="1" applyFont="1" applyFill="1" applyBorder="1" applyAlignment="1">
      <alignment horizontal="center"/>
    </xf>
    <xf numFmtId="0" fontId="3" fillId="10" borderId="5" xfId="0" applyNumberFormat="1" applyFont="1" applyFill="1" applyBorder="1" applyAlignment="1">
      <alignment horizontal="center"/>
    </xf>
    <xf numFmtId="0" fontId="3" fillId="10" borderId="18" xfId="0" applyNumberFormat="1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6" fillId="8" borderId="0" xfId="0" applyNumberFormat="1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7" fillId="11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4" fillId="12" borderId="1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990599</xdr:colOff>
      <xdr:row>85</xdr:row>
      <xdr:rowOff>47625</xdr:rowOff>
    </xdr:from>
    <xdr:to>
      <xdr:col>1</xdr:col>
      <xdr:colOff>9525</xdr:colOff>
      <xdr:row>87</xdr:row>
      <xdr:rowOff>200025</xdr:rowOff>
    </xdr:to>
    <xdr:sp macro="" textlink="">
      <xdr:nvSpPr>
        <xdr:cNvPr id="2" name="Flèche vers le bas 1"/>
        <xdr:cNvSpPr/>
      </xdr:nvSpPr>
      <xdr:spPr>
        <a:xfrm>
          <a:off x="990599" y="14335125"/>
          <a:ext cx="257176" cy="5715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981073</xdr:colOff>
      <xdr:row>88</xdr:row>
      <xdr:rowOff>104774</xdr:rowOff>
    </xdr:from>
    <xdr:to>
      <xdr:col>1</xdr:col>
      <xdr:colOff>9525</xdr:colOff>
      <xdr:row>91</xdr:row>
      <xdr:rowOff>38100</xdr:rowOff>
    </xdr:to>
    <xdr:sp macro="" textlink="">
      <xdr:nvSpPr>
        <xdr:cNvPr id="3" name="Flèche vers le bas 2"/>
        <xdr:cNvSpPr/>
      </xdr:nvSpPr>
      <xdr:spPr>
        <a:xfrm rot="10800000">
          <a:off x="981073" y="15020924"/>
          <a:ext cx="266702" cy="561976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98"/>
  <sheetViews>
    <sheetView showGridLines="0" tabSelected="1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13" sqref="D13"/>
    </sheetView>
  </sheetViews>
  <sheetFormatPr baseColWidth="10" defaultColWidth="11.453125" defaultRowHeight="16.5"/>
  <cols>
    <col min="1" max="1" width="15.453125" style="2" bestFit="1" customWidth="1"/>
    <col min="2" max="2" width="39.7265625" style="2" bestFit="1" customWidth="1"/>
    <col min="3" max="3" width="13.81640625" style="1" bestFit="1" customWidth="1"/>
    <col min="4" max="5" width="13.81640625" style="2" bestFit="1" customWidth="1"/>
    <col min="6" max="7" width="13.81640625" style="2" customWidth="1"/>
    <col min="8" max="9" width="13.81640625" style="2" bestFit="1" customWidth="1"/>
    <col min="10" max="15" width="13.81640625" style="2" customWidth="1"/>
    <col min="16" max="16" width="11.54296875" style="1" bestFit="1" customWidth="1"/>
    <col min="17" max="17" width="18.7265625" style="1" bestFit="1" customWidth="1"/>
    <col min="18" max="18" width="5.1796875" style="1" customWidth="1"/>
    <col min="19" max="19" width="16.1796875" style="1" customWidth="1"/>
    <col min="20" max="20" width="29.453125" style="1" customWidth="1"/>
    <col min="21" max="16384" width="11.453125" style="1"/>
  </cols>
  <sheetData>
    <row r="1" spans="1:22">
      <c r="A1" s="119" t="s">
        <v>187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S1"/>
      <c r="T1"/>
      <c r="U1" s="87"/>
      <c r="V1" s="87"/>
    </row>
    <row r="2" spans="1:22">
      <c r="A2" s="121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S2"/>
      <c r="T2"/>
      <c r="U2" s="87"/>
      <c r="V2" s="87"/>
    </row>
    <row r="3" spans="1:22">
      <c r="S3"/>
      <c r="T3"/>
      <c r="U3" s="87"/>
      <c r="V3" s="87"/>
    </row>
    <row r="4" spans="1:22" s="76" customFormat="1" ht="47.25" customHeight="1">
      <c r="A4" s="123"/>
      <c r="B4" s="124"/>
      <c r="C4" s="74" t="s">
        <v>104</v>
      </c>
      <c r="D4" s="75" t="s">
        <v>103</v>
      </c>
      <c r="E4" s="75" t="s">
        <v>103</v>
      </c>
      <c r="F4" s="75" t="s">
        <v>103</v>
      </c>
      <c r="G4" s="75" t="s">
        <v>103</v>
      </c>
      <c r="H4" s="75" t="s">
        <v>103</v>
      </c>
      <c r="I4" s="75" t="s">
        <v>103</v>
      </c>
      <c r="J4" s="75" t="s">
        <v>103</v>
      </c>
      <c r="K4" s="75" t="s">
        <v>103</v>
      </c>
      <c r="L4" s="75" t="s">
        <v>103</v>
      </c>
      <c r="M4" s="75" t="s">
        <v>103</v>
      </c>
      <c r="N4" s="75" t="s">
        <v>103</v>
      </c>
      <c r="O4" s="75" t="s">
        <v>103</v>
      </c>
      <c r="P4" s="129" t="s">
        <v>101</v>
      </c>
      <c r="Q4" s="128" t="s">
        <v>102</v>
      </c>
    </row>
    <row r="5" spans="1:22" s="76" customFormat="1" ht="17">
      <c r="A5" s="100"/>
      <c r="B5" s="100"/>
      <c r="C5" s="101">
        <v>41639</v>
      </c>
      <c r="D5" s="102">
        <v>41670</v>
      </c>
      <c r="E5" s="102">
        <v>41698</v>
      </c>
      <c r="F5" s="102">
        <v>41729</v>
      </c>
      <c r="G5" s="102">
        <v>41759</v>
      </c>
      <c r="H5" s="102">
        <v>41790</v>
      </c>
      <c r="I5" s="102">
        <v>41820</v>
      </c>
      <c r="J5" s="102">
        <v>41851</v>
      </c>
      <c r="K5" s="102">
        <v>41882</v>
      </c>
      <c r="L5" s="102">
        <v>41912</v>
      </c>
      <c r="M5" s="102">
        <v>41943</v>
      </c>
      <c r="N5" s="102">
        <v>41973</v>
      </c>
      <c r="O5" s="102">
        <v>42004</v>
      </c>
      <c r="P5" s="129"/>
      <c r="Q5" s="128"/>
    </row>
    <row r="6" spans="1:22" customFormat="1" ht="14.5">
      <c r="D6" s="71" t="s">
        <v>42</v>
      </c>
      <c r="E6" s="71"/>
      <c r="F6" s="71"/>
      <c r="G6" s="71" t="s">
        <v>42</v>
      </c>
      <c r="H6" s="71"/>
      <c r="I6" s="71"/>
      <c r="J6" s="71"/>
      <c r="K6" s="71"/>
      <c r="L6" s="71"/>
      <c r="M6" s="71"/>
      <c r="N6" s="71"/>
      <c r="O6" s="71"/>
      <c r="P6" s="71" t="s">
        <v>43</v>
      </c>
      <c r="Q6" s="71" t="s">
        <v>52</v>
      </c>
    </row>
    <row r="7" spans="1:22" ht="17">
      <c r="A7" s="126" t="s">
        <v>38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S7"/>
      <c r="T7"/>
      <c r="U7" s="87"/>
      <c r="V7" s="87">
        <v>0</v>
      </c>
    </row>
    <row r="8" spans="1:22" ht="17">
      <c r="A8" s="62">
        <v>73151000000</v>
      </c>
      <c r="B8" s="62" t="s">
        <v>0</v>
      </c>
      <c r="C8" s="53">
        <f>IF(ISNA(VLOOKUP(A8,'balance n-1'!$A:$F,6,FALSE)),0,VLOOKUP(A8,'balance n-1'!$A:$F,6,FALSE))</f>
        <v>612120</v>
      </c>
      <c r="D8" s="30">
        <f>IF(ISNA(VLOOKUP(A8,'Balance 01'!$A:$F,6,FALSE)),0,VLOOKUP(A8,'Balance 01'!$A:$F,6,FALSE))</f>
        <v>42051</v>
      </c>
      <c r="E8" s="30">
        <f>IF(ISNA(VLOOKUP(A8,'Balance 02'!$A:$F,6,FALSE)),0,VLOOKUP(A8,'Balance 02'!$A:$F,6,FALSE))</f>
        <v>84102</v>
      </c>
      <c r="F8" s="30">
        <f>IF(ISNA(VLOOKUP(A8,'Balance 03'!$A:$F,6,FALSE)),0,VLOOKUP(A8,'Balance 03'!$A:$F,6,FALSE))</f>
        <v>126153</v>
      </c>
      <c r="G8" s="30">
        <f>IF(ISNA(VLOOKUP(A8,'Balance 04'!$A:$F,6,FALSE)),0,VLOOKUP(A8,'Balance 04'!$A:$F,6,FALSE))</f>
        <v>168204</v>
      </c>
      <c r="H8" s="30">
        <f>IF(ISNA(VLOOKUP(A8,'Balance 05'!$A:$F,6,FALSE)),0,VLOOKUP(A8,'Balance 05'!$A:$F,6,FALSE))</f>
        <v>210255</v>
      </c>
      <c r="I8" s="30">
        <f>IF(ISNA(VLOOKUP(A8,'Balance 06'!$A:$F,6,FALSE)),0,VLOOKUP(A8,'Balance 06'!$A:$F,6,FALSE))</f>
        <v>252306</v>
      </c>
      <c r="J8" s="30">
        <f>IF(ISNA(VLOOKUP(A8,'Balance 07'!$A:$F,6,FALSE)),0,VLOOKUP(A8,'Balance 07'!$A:$F,6,FALSE))</f>
        <v>0</v>
      </c>
      <c r="K8" s="30">
        <f>IF(ISNA(VLOOKUP(A8,'Balance 08'!$A:$F,6,FALSE)),0,VLOOKUP(A8,'Balance 08'!$A:$F,6,FALSE))</f>
        <v>0</v>
      </c>
      <c r="L8" s="30">
        <f>IF(ISNA(VLOOKUP(A8,'Balance 09'!$A:$F,6,FALSE)),0,VLOOKUP(A8,'Balance 09'!$A:$F,6,FALSE))</f>
        <v>0</v>
      </c>
      <c r="M8" s="30">
        <f>IF(ISNA(VLOOKUP(A8,'Balance 10'!$A:$F,6,FALSE)),0,VLOOKUP(A8,'Balance 10'!$A:$F,6,FALSE))</f>
        <v>0</v>
      </c>
      <c r="N8" s="30">
        <f>IF(ISNA(VLOOKUP(A8,'Balance 11'!$A:$F,6,FALSE)),0,VLOOKUP(A8,'Balance 11'!$A:$F,6,FALSE))</f>
        <v>0</v>
      </c>
      <c r="O8" s="30">
        <f>IF(ISNA(VLOOKUP(A8,'Balance 12'!$A:$F,6,FALSE)),0,VLOOKUP(A8,'Balance 12'!$A:$F,6,FALSE))</f>
        <v>0</v>
      </c>
      <c r="P8" s="40">
        <v>513784</v>
      </c>
      <c r="Q8" s="72">
        <f>$P8-I8</f>
        <v>261478</v>
      </c>
      <c r="S8"/>
      <c r="T8"/>
      <c r="U8" s="87"/>
      <c r="V8" s="87">
        <v>0</v>
      </c>
    </row>
    <row r="9" spans="1:22" ht="17">
      <c r="A9" s="62">
        <v>70610000000</v>
      </c>
      <c r="B9" s="62" t="s">
        <v>121</v>
      </c>
      <c r="C9" s="53">
        <f>IF(ISNA(VLOOKUP(A9,'balance n-1'!$A:$F,6,FALSE)),0,VLOOKUP(A9,'balance n-1'!$A:$F,6,FALSE))</f>
        <v>0</v>
      </c>
      <c r="D9" s="30">
        <f>IF(ISNA(VLOOKUP(A9,'Balance 01'!$A:$F,6,FALSE)),0,VLOOKUP(A9,'Balance 01'!$A:$F,6,FALSE))</f>
        <v>0</v>
      </c>
      <c r="E9" s="30">
        <f>IF(ISNA(VLOOKUP(A9,'Balance 02'!$A:$F,6,FALSE)),0,VLOOKUP(A9,'Balance 02'!$A:$F,6,FALSE))</f>
        <v>0</v>
      </c>
      <c r="F9" s="30">
        <f>IF(ISNA(VLOOKUP(A9,'Balance 03'!$A:$F,6,FALSE)),0,VLOOKUP(A9,'Balance 03'!$A:$F,6,FALSE))</f>
        <v>0</v>
      </c>
      <c r="G9" s="30">
        <f>IF(ISNA(VLOOKUP(A9,'Balance 04'!$A:$F,6,FALSE)),0,VLOOKUP(A9,'Balance 04'!$A:$F,6,FALSE))</f>
        <v>0</v>
      </c>
      <c r="H9" s="30">
        <f>IF(ISNA(VLOOKUP(A9,'Balance 05'!$A:$F,6,FALSE)),0,VLOOKUP(A9,'Balance 05'!$A:$F,6,FALSE))</f>
        <v>0</v>
      </c>
      <c r="I9" s="30">
        <f>IF(ISNA(VLOOKUP(A9,'Balance 06'!$A:$F,6,FALSE)),0,VLOOKUP(A9,'Balance 06'!$A:$F,6,FALSE))</f>
        <v>2482</v>
      </c>
      <c r="J9" s="30">
        <f>IF(ISNA(VLOOKUP(A9,'Balance 07'!$A:$F,6,FALSE)),0,VLOOKUP(A9,'Balance 07'!$A:$F,6,FALSE))</f>
        <v>0</v>
      </c>
      <c r="K9" s="30">
        <f>IF(ISNA(VLOOKUP(A9,'Balance 08'!$A:$F,6,FALSE)),0,VLOOKUP(A9,'Balance 08'!$A:$F,6,FALSE))</f>
        <v>0</v>
      </c>
      <c r="L9" s="30">
        <f>IF(ISNA(VLOOKUP(A9,'Balance 09'!$A:$F,6,FALSE)),0,VLOOKUP(A9,'Balance 09'!$A:$F,6,FALSE))</f>
        <v>0</v>
      </c>
      <c r="M9" s="30">
        <f>IF(ISNA(VLOOKUP(A9,'Balance 10'!$A:$F,6,FALSE)),0,VLOOKUP(A9,'Balance 10'!$A:$F,6,FALSE))</f>
        <v>0</v>
      </c>
      <c r="N9" s="30">
        <f>IF(ISNA(VLOOKUP(A9,'Balance 11'!$A:$F,6,FALSE)),0,VLOOKUP(A9,'Balance 11'!$A:$F,6,FALSE))</f>
        <v>0</v>
      </c>
      <c r="O9" s="30">
        <f>IF(ISNA(VLOOKUP(A9,'Balance 12'!$A:$F,6,FALSE)),0,VLOOKUP(A9,'Balance 12'!$A:$F,6,FALSE))</f>
        <v>0</v>
      </c>
      <c r="P9" s="40"/>
      <c r="Q9" s="72">
        <f t="shared" ref="Q9:Q15" si="0">$P9-I9</f>
        <v>-2482</v>
      </c>
      <c r="S9"/>
      <c r="U9" s="87"/>
      <c r="V9" s="87"/>
    </row>
    <row r="10" spans="1:22" ht="17">
      <c r="A10" s="62">
        <v>76880000000</v>
      </c>
      <c r="B10" s="62" t="s">
        <v>37</v>
      </c>
      <c r="C10" s="53">
        <f>IF(ISNA(VLOOKUP(A10,'balance n-1'!$A:$F,6,FALSE)),0,VLOOKUP(A10,'balance n-1'!$A:$F,6,FALSE))</f>
        <v>334.23</v>
      </c>
      <c r="D10" s="30">
        <f>IF(ISNA(VLOOKUP(A10,'Balance 01'!$A:$F,6,FALSE)),0,VLOOKUP(A10,'Balance 01'!$A:$F,6,FALSE))</f>
        <v>0</v>
      </c>
      <c r="E10" s="30">
        <f>IF(ISNA(VLOOKUP(A10,'Balance 02'!$A:$F,6,FALSE)),0,VLOOKUP(A10,'Balance 02'!$A:$F,6,FALSE))</f>
        <v>0</v>
      </c>
      <c r="F10" s="30">
        <f>IF(ISNA(VLOOKUP(A10,'Balance 03'!$A:$F,6,FALSE)),0,VLOOKUP(A10,'Balance 03'!$A:$F,6,FALSE))</f>
        <v>0</v>
      </c>
      <c r="G10" s="30">
        <f>IF(ISNA(VLOOKUP(A10,'Balance 04'!$A:$F,6,FALSE)),0,VLOOKUP(A10,'Balance 04'!$A:$F,6,FALSE))</f>
        <v>0</v>
      </c>
      <c r="H10" s="30">
        <f>IF(ISNA(VLOOKUP(A10,'Balance 05'!$A:$F,6,FALSE)),0,VLOOKUP(A10,'Balance 05'!$A:$F,6,FALSE))</f>
        <v>0</v>
      </c>
      <c r="I10" s="30">
        <f>IF(ISNA(VLOOKUP(A10,'Balance 06'!$A:$F,6,FALSE)),0,VLOOKUP(A10,'Balance 06'!$A:$F,6,FALSE))</f>
        <v>0</v>
      </c>
      <c r="J10" s="30">
        <f>IF(ISNA(VLOOKUP(A10,'Balance 07'!$A:$F,6,FALSE)),0,VLOOKUP(A10,'Balance 07'!$A:$F,6,FALSE))</f>
        <v>0</v>
      </c>
      <c r="K10" s="30">
        <f>IF(ISNA(VLOOKUP(A10,'Balance 08'!$A:$F,6,FALSE)),0,VLOOKUP(A10,'Balance 08'!$A:$F,6,FALSE))</f>
        <v>0</v>
      </c>
      <c r="L10" s="30">
        <f>IF(ISNA(VLOOKUP(A10,'Balance 09'!$A:$F,6,FALSE)),0,VLOOKUP(A10,'Balance 09'!$A:$F,6,FALSE))</f>
        <v>0</v>
      </c>
      <c r="M10" s="30">
        <f>IF(ISNA(VLOOKUP(A10,'Balance 10'!$A:$F,6,FALSE)),0,VLOOKUP(A10,'Balance 10'!$A:$F,6,FALSE))</f>
        <v>0</v>
      </c>
      <c r="N10" s="30">
        <f>IF(ISNA(VLOOKUP(A10,'Balance 11'!$A:$F,6,FALSE)),0,VLOOKUP(A10,'Balance 11'!$A:$F,6,FALSE))</f>
        <v>0</v>
      </c>
      <c r="O10" s="30">
        <f>IF(ISNA(VLOOKUP(A10,'Balance 12'!$A:$F,6,FALSE)),0,VLOOKUP(A10,'Balance 12'!$A:$F,6,FALSE))</f>
        <v>0</v>
      </c>
      <c r="P10" s="40"/>
      <c r="Q10" s="72">
        <f t="shared" si="0"/>
        <v>0</v>
      </c>
      <c r="S10"/>
      <c r="U10" s="87"/>
      <c r="V10" s="87">
        <v>0</v>
      </c>
    </row>
    <row r="11" spans="1:22" ht="17">
      <c r="A11" s="62">
        <v>77200000000</v>
      </c>
      <c r="B11" s="62" t="s">
        <v>36</v>
      </c>
      <c r="C11" s="53">
        <f>IF(ISNA(VLOOKUP(A11,'balance n-1'!$A:$F,6,FALSE)),0,VLOOKUP(A11,'balance n-1'!$A:$F,6,FALSE))</f>
        <v>0</v>
      </c>
      <c r="D11" s="30">
        <f>IF(ISNA(VLOOKUP(A11,'Balance 01'!$A:$F,6,FALSE)),0,VLOOKUP(A11,'Balance 01'!$A:$F,6,FALSE))</f>
        <v>0</v>
      </c>
      <c r="E11" s="30">
        <f>IF(ISNA(VLOOKUP(A11,'Balance 02'!$A:$F,6,FALSE)),0,VLOOKUP(A11,'Balance 02'!$A:$F,6,FALSE))</f>
        <v>0</v>
      </c>
      <c r="F11" s="30">
        <f>IF(ISNA(VLOOKUP(A11,'Balance 03'!$A:$F,6,FALSE)),0,VLOOKUP(A11,'Balance 03'!$A:$F,6,FALSE))</f>
        <v>0</v>
      </c>
      <c r="G11" s="30">
        <f>IF(ISNA(VLOOKUP(A11,'Balance 04'!$A:$F,6,FALSE)),0,VLOOKUP(A11,'Balance 04'!$A:$F,6,FALSE))</f>
        <v>0</v>
      </c>
      <c r="H11" s="30">
        <f>IF(ISNA(VLOOKUP(A11,'Balance 05'!$A:$F,6,FALSE)),0,VLOOKUP(A11,'Balance 05'!$A:$F,6,FALSE))</f>
        <v>0</v>
      </c>
      <c r="I11" s="30">
        <f>IF(ISNA(VLOOKUP(A11,'Balance 06'!$A:$F,6,FALSE)),0,VLOOKUP(A11,'Balance 06'!$A:$F,6,FALSE))</f>
        <v>0</v>
      </c>
      <c r="J11" s="30">
        <f>IF(ISNA(VLOOKUP(A11,'Balance 07'!$A:$F,6,FALSE)),0,VLOOKUP(A11,'Balance 07'!$A:$F,6,FALSE))</f>
        <v>0</v>
      </c>
      <c r="K11" s="30">
        <f>IF(ISNA(VLOOKUP(A11,'Balance 08'!$A:$F,6,FALSE)),0,VLOOKUP(A11,'Balance 08'!$A:$F,6,FALSE))</f>
        <v>0</v>
      </c>
      <c r="L11" s="30">
        <f>IF(ISNA(VLOOKUP(A11,'Balance 09'!$A:$F,6,FALSE)),0,VLOOKUP(A11,'Balance 09'!$A:$F,6,FALSE))</f>
        <v>0</v>
      </c>
      <c r="M11" s="30">
        <f>IF(ISNA(VLOOKUP(A11,'Balance 10'!$A:$F,6,FALSE)),0,VLOOKUP(A11,'Balance 10'!$A:$F,6,FALSE))</f>
        <v>0</v>
      </c>
      <c r="N11" s="30">
        <f>IF(ISNA(VLOOKUP(A11,'Balance 11'!$A:$F,6,FALSE)),0,VLOOKUP(A11,'Balance 11'!$A:$F,6,FALSE))</f>
        <v>0</v>
      </c>
      <c r="O11" s="30">
        <f>IF(ISNA(VLOOKUP(A11,'Balance 12'!$A:$F,6,FALSE)),0,VLOOKUP(A11,'Balance 12'!$A:$F,6,FALSE))</f>
        <v>0</v>
      </c>
      <c r="P11" s="40"/>
      <c r="Q11" s="72">
        <f t="shared" si="0"/>
        <v>0</v>
      </c>
      <c r="S11"/>
      <c r="U11" s="87"/>
      <c r="V11" s="87">
        <v>0</v>
      </c>
    </row>
    <row r="12" spans="1:22" ht="17">
      <c r="A12" s="62">
        <v>77500000000</v>
      </c>
      <c r="B12" s="62" t="s">
        <v>35</v>
      </c>
      <c r="C12" s="53">
        <f>IF(ISNA(VLOOKUP(A12,'balance n-1'!$A:$F,6,FALSE)),0,VLOOKUP(A12,'balance n-1'!$A:$F,6,FALSE))</f>
        <v>0</v>
      </c>
      <c r="D12" s="30">
        <f>IF(ISNA(VLOOKUP(A12,'Balance 01'!$A:$F,6,FALSE)),0,VLOOKUP(A12,'Balance 01'!$A:$F,6,FALSE))</f>
        <v>0</v>
      </c>
      <c r="E12" s="30">
        <f>IF(ISNA(VLOOKUP(A12,'Balance 02'!$A:$F,6,FALSE)),0,VLOOKUP(A12,'Balance 02'!$A:$F,6,FALSE))</f>
        <v>0</v>
      </c>
      <c r="F12" s="30">
        <f>IF(ISNA(VLOOKUP(A12,'Balance 03'!$A:$F,6,FALSE)),0,VLOOKUP(A12,'Balance 03'!$A:$F,6,FALSE))</f>
        <v>0</v>
      </c>
      <c r="G12" s="30">
        <f>IF(ISNA(VLOOKUP(A12,'Balance 04'!$A:$F,6,FALSE)),0,VLOOKUP(A12,'Balance 04'!$A:$F,6,FALSE))</f>
        <v>0</v>
      </c>
      <c r="H12" s="30">
        <f>IF(ISNA(VLOOKUP(A12,'Balance 05'!$A:$F,6,FALSE)),0,VLOOKUP(A12,'Balance 05'!$A:$F,6,FALSE))</f>
        <v>0</v>
      </c>
      <c r="I12" s="30">
        <f>IF(ISNA(VLOOKUP(A12,'Balance 06'!$A:$F,6,FALSE)),0,VLOOKUP(A12,'Balance 06'!$A:$F,6,FALSE))</f>
        <v>0</v>
      </c>
      <c r="J12" s="30">
        <f>IF(ISNA(VLOOKUP(A12,'Balance 07'!$A:$F,6,FALSE)),0,VLOOKUP(A12,'Balance 07'!$A:$F,6,FALSE))</f>
        <v>0</v>
      </c>
      <c r="K12" s="30">
        <f>IF(ISNA(VLOOKUP(A12,'Balance 08'!$A:$F,6,FALSE)),0,VLOOKUP(A12,'Balance 08'!$A:$F,6,FALSE))</f>
        <v>0</v>
      </c>
      <c r="L12" s="30">
        <f>IF(ISNA(VLOOKUP(A12,'Balance 09'!$A:$F,6,FALSE)),0,VLOOKUP(A12,'Balance 09'!$A:$F,6,FALSE))</f>
        <v>0</v>
      </c>
      <c r="M12" s="30">
        <f>IF(ISNA(VLOOKUP(A12,'Balance 10'!$A:$F,6,FALSE)),0,VLOOKUP(A12,'Balance 10'!$A:$F,6,FALSE))</f>
        <v>0</v>
      </c>
      <c r="N12" s="30">
        <f>IF(ISNA(VLOOKUP(A12,'Balance 11'!$A:$F,6,FALSE)),0,VLOOKUP(A12,'Balance 11'!$A:$F,6,FALSE))</f>
        <v>0</v>
      </c>
      <c r="O12" s="30">
        <f>IF(ISNA(VLOOKUP(A12,'Balance 12'!$A:$F,6,FALSE)),0,VLOOKUP(A12,'Balance 12'!$A:$F,6,FALSE))</f>
        <v>0</v>
      </c>
      <c r="P12" s="40"/>
      <c r="Q12" s="72">
        <f t="shared" si="0"/>
        <v>0</v>
      </c>
      <c r="S12"/>
      <c r="U12" s="87"/>
      <c r="V12" s="87">
        <v>0</v>
      </c>
    </row>
    <row r="13" spans="1:22" ht="17">
      <c r="A13" s="62">
        <v>75800000000</v>
      </c>
      <c r="B13" s="62" t="s">
        <v>93</v>
      </c>
      <c r="C13" s="53">
        <f>IF(ISNA(VLOOKUP(A13,'balance n-1'!$A:$F,6,FALSE)),0,VLOOKUP(A13,'balance n-1'!$A:$F,6,FALSE))</f>
        <v>548.44000000000005</v>
      </c>
      <c r="D13" s="130">
        <f>IF(VLOOKUP(A13,'Balance 01'!$A:$F,5,FALSE)&lt;&gt;0,-VLOOKUP(A13,'Balance 01'!$A:$F,5,FALSE),IF(ISNA(VLOOKUP(A13,'Balance 01'!$A:$F,6,FALSE)),0,VLOOKUP(A13,'Balance 01'!$A:$F,6,FALSE)))</f>
        <v>0.74</v>
      </c>
      <c r="E13" s="30">
        <f>IF(ISNA(VLOOKUP(A13,'Balance 02'!$A:$F,6,FALSE)),0,VLOOKUP(A13,'Balance 02'!$A:$F,6,FALSE))</f>
        <v>0.74</v>
      </c>
      <c r="F13" s="30">
        <f>IF(ISNA(VLOOKUP(A13,'Balance 03'!$A:$F,6,FALSE)),0,VLOOKUP(A13,'Balance 03'!$A:$F,6,FALSE))</f>
        <v>0.74</v>
      </c>
      <c r="G13" s="30">
        <f>IF(ISNA(VLOOKUP(A13,'Balance 04'!$A:$F,6,FALSE)),0,VLOOKUP(A13,'Balance 04'!$A:$F,6,FALSE))</f>
        <v>0.74</v>
      </c>
      <c r="H13" s="30">
        <f>IF(ISNA(VLOOKUP(A13,'Balance 05'!$A:$F,6,FALSE)),0,VLOOKUP(A13,'Balance 05'!$A:$F,6,FALSE))</f>
        <v>0.74</v>
      </c>
      <c r="I13" s="30">
        <f>IF(ISNA(VLOOKUP(A13,'Balance 06'!$A:$F,6,FALSE)),0,VLOOKUP(A13,'Balance 06'!$A:$F,6,FALSE))</f>
        <v>1.32</v>
      </c>
      <c r="J13" s="30">
        <f>IF(ISNA(VLOOKUP(A13,'Balance 07'!$A:$F,6,FALSE)),0,VLOOKUP(A13,'Balance 07'!$A:$F,6,FALSE))</f>
        <v>0</v>
      </c>
      <c r="K13" s="30">
        <f>IF(ISNA(VLOOKUP(A13,'Balance 08'!$A:$F,6,FALSE)),0,VLOOKUP(A13,'Balance 08'!$A:$F,6,FALSE))</f>
        <v>0</v>
      </c>
      <c r="L13" s="30">
        <f>IF(ISNA(VLOOKUP(A13,'Balance 09'!$A:$F,6,FALSE)),0,VLOOKUP(A13,'Balance 09'!$A:$F,6,FALSE))</f>
        <v>0</v>
      </c>
      <c r="M13" s="30">
        <f>IF(ISNA(VLOOKUP(A13,'Balance 10'!$A:$F,6,FALSE)),0,VLOOKUP(A13,'Balance 10'!$A:$F,6,FALSE))</f>
        <v>0</v>
      </c>
      <c r="N13" s="30">
        <f>IF(ISNA(VLOOKUP(A13,'Balance 11'!$A:$F,6,FALSE)),0,VLOOKUP(A13,'Balance 11'!$A:$F,6,FALSE))</f>
        <v>0</v>
      </c>
      <c r="O13" s="30">
        <f>IF(ISNA(VLOOKUP(A13,'Balance 12'!$A:$F,6,FALSE)),0,VLOOKUP(A13,'Balance 12'!$A:$F,6,FALSE))</f>
        <v>0</v>
      </c>
      <c r="P13" s="40"/>
      <c r="Q13" s="72">
        <f t="shared" si="0"/>
        <v>-1.32</v>
      </c>
      <c r="S13"/>
      <c r="U13" s="87"/>
      <c r="V13" s="87"/>
    </row>
    <row r="14" spans="1:22" ht="17">
      <c r="A14" s="62">
        <v>79100000000</v>
      </c>
      <c r="B14" s="62" t="s">
        <v>51</v>
      </c>
      <c r="C14" s="53">
        <f>IF(ISNA(VLOOKUP(A14,'balance n-1'!$A:$F,6,FALSE)),0,VLOOKUP(A14,'balance n-1'!$A:$F,6,FALSE))</f>
        <v>11922.22</v>
      </c>
      <c r="D14" s="130">
        <f>IF(VLOOKUP(A14,'Balance 01'!$A:$F,5,FALSE)&lt;&gt;0,-VLOOKUP(A14,'Balance 01'!$A:$F,5,FALSE),IF(ISNA(VLOOKUP(A14,'Balance 01'!$A:$F,6,FALSE)),0,VLOOKUP(A14,'Balance 01'!$A:$F,6,FALSE)))</f>
        <v>-844.2</v>
      </c>
      <c r="E14" s="30">
        <f>IF(ISNA(VLOOKUP(A14,'Balance 02'!$A:$F,6,FALSE)),0,VLOOKUP(A14,'Balance 02'!$A:$F,6,FALSE))</f>
        <v>0</v>
      </c>
      <c r="F14" s="30">
        <f>IF(ISNA(VLOOKUP(A14,'Balance 03'!$A:$F,6,FALSE)),0,VLOOKUP(A14,'Balance 03'!$A:$F,6,FALSE))</f>
        <v>0</v>
      </c>
      <c r="G14" s="30">
        <f>IF(ISNA(VLOOKUP(A14,'Balance 04'!$A:$F,6,FALSE)),0,VLOOKUP(A14,'Balance 04'!$A:$F,6,FALSE))</f>
        <v>0</v>
      </c>
      <c r="H14" s="30">
        <f>IF(ISNA(VLOOKUP(A14,'Balance 05'!$A:$F,6,FALSE)),0,VLOOKUP(A14,'Balance 05'!$A:$F,6,FALSE))</f>
        <v>0</v>
      </c>
      <c r="I14" s="30">
        <f>IF(ISNA(VLOOKUP(A14,'Balance 06'!$A:$F,6,FALSE)),0,VLOOKUP(A14,'Balance 06'!$A:$F,6,FALSE))</f>
        <v>0</v>
      </c>
      <c r="J14" s="30">
        <f>IF(ISNA(VLOOKUP(A14,'Balance 07'!$A:$F,6,FALSE)),0,VLOOKUP(A14,'Balance 07'!$A:$F,6,FALSE))</f>
        <v>0</v>
      </c>
      <c r="K14" s="30">
        <f>IF(ISNA(VLOOKUP(A14,'Balance 08'!$A:$F,6,FALSE)),0,VLOOKUP(A14,'Balance 08'!$A:$F,6,FALSE))</f>
        <v>0</v>
      </c>
      <c r="L14" s="30">
        <f>IF(ISNA(VLOOKUP(A14,'Balance 09'!$A:$F,6,FALSE)),0,VLOOKUP(A14,'Balance 09'!$A:$F,6,FALSE))</f>
        <v>0</v>
      </c>
      <c r="M14" s="30">
        <f>IF(ISNA(VLOOKUP(A14,'Balance 10'!$A:$F,6,FALSE)),0,VLOOKUP(A14,'Balance 10'!$A:$F,6,FALSE))</f>
        <v>0</v>
      </c>
      <c r="N14" s="30">
        <f>IF(ISNA(VLOOKUP(A14,'Balance 11'!$A:$F,6,FALSE)),0,VLOOKUP(A14,'Balance 11'!$A:$F,6,FALSE))</f>
        <v>0</v>
      </c>
      <c r="O14" s="30">
        <f>IF(ISNA(VLOOKUP(A14,'Balance 12'!$A:$F,6,FALSE)),0,VLOOKUP(A14,'Balance 12'!$A:$F,6,FALSE))</f>
        <v>0</v>
      </c>
      <c r="P14" s="40"/>
      <c r="Q14" s="72">
        <f t="shared" si="0"/>
        <v>0</v>
      </c>
      <c r="S14"/>
      <c r="T14"/>
      <c r="U14" s="87"/>
      <c r="V14" s="87">
        <v>0</v>
      </c>
    </row>
    <row r="15" spans="1:22" ht="17.5" thickBot="1">
      <c r="A15" s="63">
        <v>78940000000</v>
      </c>
      <c r="B15" s="63" t="s">
        <v>98</v>
      </c>
      <c r="C15" s="56">
        <f>IF(ISNA(VLOOKUP(A15,'balance n-1'!$A:$F,6,FALSE)),0,VLOOKUP(A15,'balance n-1'!$A:$F,6,FALSE))</f>
        <v>9075</v>
      </c>
      <c r="D15" s="30">
        <f>IF(ISNA(VLOOKUP(A15,'Balance 01'!$A:$F,6,FALSE)),0,VLOOKUP(A15,'Balance 01'!$A:$F,6,FALSE))</f>
        <v>0</v>
      </c>
      <c r="E15" s="30">
        <f>IF(ISNA(VLOOKUP(A15,'Balance 02'!$A:$F,6,FALSE)),0,VLOOKUP(A15,'Balance 02'!$A:$F,6,FALSE))</f>
        <v>0</v>
      </c>
      <c r="F15" s="30">
        <f>IF(ISNA(VLOOKUP(A15,'Balance 03'!$A:$F,6,FALSE)),0,VLOOKUP(A15,'Balance 03'!$A:$F,6,FALSE))</f>
        <v>0</v>
      </c>
      <c r="G15" s="30">
        <f>IF(ISNA(VLOOKUP(A15,'Balance 04'!$A:$F,6,FALSE)),0,VLOOKUP(A15,'Balance 04'!$A:$F,6,FALSE))</f>
        <v>0</v>
      </c>
      <c r="H15" s="30">
        <f>IF(ISNA(VLOOKUP(A15,'Balance 05'!$A:$F,6,FALSE)),0,VLOOKUP(A15,'Balance 05'!$A:$F,6,FALSE))</f>
        <v>0</v>
      </c>
      <c r="I15" s="30">
        <f>IF(ISNA(VLOOKUP(A15,'Balance 06'!$A:$F,6,FALSE)),0,VLOOKUP(A15,'Balance 06'!$A:$F,6,FALSE))</f>
        <v>0</v>
      </c>
      <c r="J15" s="30">
        <f>IF(ISNA(VLOOKUP(A15,'Balance 07'!$A:$F,6,FALSE)),0,VLOOKUP(A15,'Balance 07'!$A:$F,6,FALSE))</f>
        <v>0</v>
      </c>
      <c r="K15" s="30">
        <f>IF(ISNA(VLOOKUP(A15,'Balance 08'!$A:$F,6,FALSE)),0,VLOOKUP(A15,'Balance 08'!$A:$F,6,FALSE))</f>
        <v>0</v>
      </c>
      <c r="L15" s="30">
        <f>IF(ISNA(VLOOKUP(A15,'Balance 09'!$A:$F,6,FALSE)),0,VLOOKUP(A15,'Balance 09'!$A:$F,6,FALSE))</f>
        <v>0</v>
      </c>
      <c r="M15" s="30">
        <f>IF(ISNA(VLOOKUP(A15,'Balance 10'!$A:$F,6,FALSE)),0,VLOOKUP(A15,'Balance 10'!$A:$F,6,FALSE))</f>
        <v>0</v>
      </c>
      <c r="N15" s="30">
        <f>IF(ISNA(VLOOKUP(A15,'Balance 11'!$A:$F,6,FALSE)),0,VLOOKUP(A15,'Balance 11'!$A:$F,6,FALSE))</f>
        <v>0</v>
      </c>
      <c r="O15" s="30">
        <f>IF(ISNA(VLOOKUP(A15,'Balance 12'!$A:$F,6,FALSE)),0,VLOOKUP(A15,'Balance 12'!$A:$F,6,FALSE))</f>
        <v>0</v>
      </c>
      <c r="P15" s="47">
        <v>8000</v>
      </c>
      <c r="Q15" s="72">
        <f t="shared" si="0"/>
        <v>8000</v>
      </c>
      <c r="S15"/>
      <c r="T15"/>
      <c r="U15" s="87"/>
      <c r="V15" s="87">
        <v>0</v>
      </c>
    </row>
    <row r="16" spans="1:22" ht="17.5" thickBot="1">
      <c r="A16" s="110" t="s">
        <v>40</v>
      </c>
      <c r="B16" s="111"/>
      <c r="C16" s="29">
        <f>SUM(C8:C15)</f>
        <v>633999.8899999999</v>
      </c>
      <c r="D16" s="29">
        <f>SUM(D8:D15)</f>
        <v>41207.54</v>
      </c>
      <c r="E16" s="29">
        <f t="shared" ref="E16:F16" si="1">SUM(E8:E15)</f>
        <v>84102.74</v>
      </c>
      <c r="F16" s="29">
        <f t="shared" si="1"/>
        <v>126153.74</v>
      </c>
      <c r="G16" s="29">
        <f t="shared" ref="G16:P16" si="2">SUM(G8:G15)</f>
        <v>168204.74</v>
      </c>
      <c r="H16" s="29">
        <f t="shared" si="2"/>
        <v>210255.74</v>
      </c>
      <c r="I16" s="29">
        <f t="shared" ref="I16:J16" si="3">SUM(I8:I15)</f>
        <v>254789.32</v>
      </c>
      <c r="J16" s="29">
        <f t="shared" si="3"/>
        <v>0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>SUM(N8:N15)</f>
        <v>0</v>
      </c>
      <c r="O16" s="29">
        <f>SUM(O8:O15)</f>
        <v>0</v>
      </c>
      <c r="P16" s="29">
        <f t="shared" si="2"/>
        <v>521784</v>
      </c>
      <c r="Q16" s="29">
        <f>$P16-I16</f>
        <v>266994.68</v>
      </c>
      <c r="S16" s="98"/>
    </row>
    <row r="17" spans="1:22" s="44" customFormat="1" ht="17.5" thickBot="1">
      <c r="A17" s="54"/>
      <c r="B17" s="54"/>
      <c r="C17" s="42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</row>
    <row r="18" spans="1:22" ht="17.5" thickBot="1">
      <c r="A18" s="112" t="s">
        <v>1</v>
      </c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</row>
    <row r="19" spans="1:22" customFormat="1" ht="5.25" customHeight="1" thickBot="1">
      <c r="S19" s="1"/>
      <c r="T19" s="1"/>
      <c r="U19" s="1"/>
      <c r="V19" s="1"/>
    </row>
    <row r="20" spans="1:22" ht="17.5" thickBot="1">
      <c r="A20" s="112" t="s">
        <v>2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</row>
    <row r="21" spans="1:22">
      <c r="A21" s="21">
        <v>60610000000</v>
      </c>
      <c r="B21" s="22" t="s">
        <v>3</v>
      </c>
      <c r="C21" s="18">
        <f>IF(ISNA(VLOOKUP(A21,'balance n-1'!$A:$F,5,FALSE)),0,VLOOKUP(A21,'balance n-1'!$A:$F,5,FALSE))</f>
        <v>356.52</v>
      </c>
      <c r="D21" s="34">
        <f>IF(ISNA(VLOOKUP(A21,'Balance 01'!$A:$F,5,FALSE)),0,VLOOKUP(A21,'Balance 01'!$A:$F,5,FALSE))</f>
        <v>0</v>
      </c>
      <c r="E21" s="92">
        <f>IF(ISNA(VLOOKUP(A21,'Balance 02'!$A:$F,5,FALSE)),0,VLOOKUP(A21,'Balance 02'!$A:$F,5,FALSE))</f>
        <v>68.39</v>
      </c>
      <c r="F21" s="92">
        <f>IF(ISNA(VLOOKUP(A21,'Balance 03'!$A:$F,5,FALSE)),0,VLOOKUP(A21,'Balance 03'!$A:$F,5,FALSE))</f>
        <v>68.39</v>
      </c>
      <c r="G21" s="34">
        <f>IF(ISNA(VLOOKUP(A21,'Balance 04'!$A:$F,5,FALSE)),0,VLOOKUP(A21,'Balance 04'!$A:$F,5,FALSE))</f>
        <v>113.99</v>
      </c>
      <c r="H21" s="92">
        <f>IF(ISNA(VLOOKUP(A21,'Balance 05'!$A:$F,5,FALSE)),0,VLOOKUP(A21,'Balance 05'!$A:$F,5,FALSE))</f>
        <v>113.99</v>
      </c>
      <c r="I21" s="92">
        <f>IF(ISNA(VLOOKUP(A21,'Balance 06'!$A:$F,5,FALSE)),0,VLOOKUP(A21,'Balance 06'!$A:$F,5,FALSE))</f>
        <v>113.99</v>
      </c>
      <c r="J21" s="92">
        <f>IF(ISNA(VLOOKUP(A21,'Balance 07'!$A:$F,5,FALSE)),0,VLOOKUP(A21,'Balance 06'!$A:$F,5,FALSE))</f>
        <v>0</v>
      </c>
      <c r="K21" s="92">
        <f>IF(ISNA(VLOOKUP(A21,'Balance 08'!$A:$F,5,FALSE)),0,VLOOKUP(A21,'Balance 08'!$A:$F,5,FALSE))</f>
        <v>0</v>
      </c>
      <c r="L21" s="92">
        <f>IF(ISNA(VLOOKUP(A21,'Balance 09'!$A:$F,5,FALSE)),0,VLOOKUP(A21,'Balance 09'!$A:$F,5,FALSE))</f>
        <v>0</v>
      </c>
      <c r="M21" s="92">
        <f>IF(ISNA(VLOOKUP(A21,'Balance 10'!$A:$F,5,FALSE)),0,VLOOKUP(A21,'Balance 10'!$A:$F,5,FALSE))</f>
        <v>0</v>
      </c>
      <c r="N21" s="92">
        <f>IF(ISNA(VLOOKUP(A21,'Balance 11'!$A:$F,5,FALSE)),0,VLOOKUP(A21,'Balance 11'!$A:$F,5,FALSE))</f>
        <v>0</v>
      </c>
      <c r="O21" s="92">
        <f>IF(ISNA(VLOOKUP(A21,'Balance 12'!$A:$F,5,FALSE)),0,VLOOKUP(A21,'Balance 12'!$A:$F,5,FALSE))</f>
        <v>0</v>
      </c>
      <c r="P21" s="33">
        <v>250</v>
      </c>
      <c r="Q21" s="72">
        <f t="shared" ref="Q21:Q37" si="4">$P21-I21</f>
        <v>136.01</v>
      </c>
    </row>
    <row r="22" spans="1:22">
      <c r="A22" s="3">
        <v>60622020000</v>
      </c>
      <c r="B22" s="4" t="s">
        <v>4</v>
      </c>
      <c r="C22" s="18">
        <f>IF(ISNA(VLOOKUP(A22,'balance n-1'!$A:$F,5,FALSE)),0,VLOOKUP(A22,'balance n-1'!$A:$F,5,FALSE))</f>
        <v>0</v>
      </c>
      <c r="D22" s="34">
        <f>IF(ISNA(VLOOKUP(A22,'Balance 01'!$A:$F,5,FALSE)),0,VLOOKUP(A22,'Balance 01'!$A:$F,5,FALSE))</f>
        <v>224</v>
      </c>
      <c r="E22" s="92">
        <f>IF(ISNA(VLOOKUP(A22,'Balance 02'!$A:$F,5,FALSE)),0,VLOOKUP(A22,'Balance 02'!$A:$F,5,FALSE))</f>
        <v>336</v>
      </c>
      <c r="F22" s="92">
        <f>IF(ISNA(VLOOKUP(A22,'Balance 03'!$A:$F,5,FALSE)),0,VLOOKUP(A22,'Balance 03'!$A:$F,5,FALSE))</f>
        <v>504</v>
      </c>
      <c r="G22" s="34">
        <f>IF(ISNA(VLOOKUP(A22,'Balance 04'!$A:$F,5,FALSE)),0,VLOOKUP(A22,'Balance 04'!$A:$F,5,FALSE))</f>
        <v>504</v>
      </c>
      <c r="H22" s="92">
        <f>IF(ISNA(VLOOKUP(A22,'Balance 05'!$A:$F,5,FALSE)),0,VLOOKUP(A22,'Balance 05'!$A:$F,5,FALSE))</f>
        <v>504</v>
      </c>
      <c r="I22" s="92">
        <f>IF(ISNA(VLOOKUP(A22,'Balance 06'!$A:$F,5,FALSE)),0,VLOOKUP(A22,'Balance 06'!$A:$F,5,FALSE))</f>
        <v>504</v>
      </c>
      <c r="J22" s="92">
        <f>IF(ISNA(VLOOKUP(A22,'Balance 07'!$A:$F,5,FALSE)),0,VLOOKUP(A22,'Balance 06'!$A:$F,5,FALSE))</f>
        <v>0</v>
      </c>
      <c r="K22" s="92">
        <f>IF(ISNA(VLOOKUP(A22,'Balance 08'!$A:$F,5,FALSE)),0,VLOOKUP(A22,'Balance 08'!$A:$F,5,FALSE))</f>
        <v>0</v>
      </c>
      <c r="L22" s="92">
        <f>IF(ISNA(VLOOKUP(A22,'Balance 09'!$A:$F,5,FALSE)),0,VLOOKUP(A22,'Balance 09'!$A:$F,5,FALSE))</f>
        <v>0</v>
      </c>
      <c r="M22" s="92">
        <f>IF(ISNA(VLOOKUP(A22,'Balance 10'!$A:$F,5,FALSE)),0,VLOOKUP(A22,'Balance 10'!$A:$F,5,FALSE))</f>
        <v>0</v>
      </c>
      <c r="N22" s="93">
        <f>IF(ISNA(VLOOKUP(A22,'Balance 11'!$A:$F,6,FALSE)),0,VLOOKUP(A22,'Balance 11'!$A:$F,6,FALSE))</f>
        <v>0</v>
      </c>
      <c r="O22" s="92">
        <f>IF(ISNA(VLOOKUP(A22,'Balance 12'!$A:$F,5,FALSE)),0,VLOOKUP(A22,'Balance 12'!$A:$F,5,FALSE))</f>
        <v>0</v>
      </c>
      <c r="P22" s="31">
        <v>2900</v>
      </c>
      <c r="Q22" s="72">
        <f t="shared" si="4"/>
        <v>2396</v>
      </c>
    </row>
    <row r="23" spans="1:22">
      <c r="A23" s="3">
        <v>60660000000</v>
      </c>
      <c r="B23" s="4" t="s">
        <v>106</v>
      </c>
      <c r="C23" s="18">
        <f>IF(ISNA(VLOOKUP(A23,'balance n-1'!$A:$F,5,FALSE)),0,VLOOKUP(A23,'balance n-1'!$A:$F,5,FALSE))</f>
        <v>2065.21</v>
      </c>
      <c r="D23" s="34">
        <f>IF(ISNA(VLOOKUP(A23,'Balance 01'!$A:$F,5,FALSE)),0,VLOOKUP(A23,'Balance 01'!$A:$F,5,FALSE))</f>
        <v>0</v>
      </c>
      <c r="E23" s="92">
        <f>IF(ISNA(VLOOKUP(A23,'Balance 02'!$A:$F,5,FALSE)),0,VLOOKUP(A23,'Balance 02'!$A:$F,5,FALSE))</f>
        <v>0</v>
      </c>
      <c r="F23" s="92">
        <f>IF(ISNA(VLOOKUP(A23,'Balance 03'!$A:$F,5,FALSE)),0,VLOOKUP(A23,'Balance 03'!$A:$F,5,FALSE))</f>
        <v>0</v>
      </c>
      <c r="G23" s="34">
        <f>IF(ISNA(VLOOKUP(A23,'Balance 04'!$A:$F,5,FALSE)),0,VLOOKUP(A23,'Balance 04'!$A:$F,5,FALSE))</f>
        <v>0</v>
      </c>
      <c r="H23" s="92">
        <f>IF(ISNA(VLOOKUP(A23,'Balance 05'!$A:$F,5,FALSE)),0,VLOOKUP(A23,'Balance 05'!$A:$F,5,FALSE))</f>
        <v>0</v>
      </c>
      <c r="I23" s="92">
        <f>IF(ISNA(VLOOKUP(A23,'Balance 06'!$A:$F,5,FALSE)),0,VLOOKUP(A23,'Balance 06'!$A:$F,5,FALSE))</f>
        <v>0</v>
      </c>
      <c r="J23" s="92">
        <f>IF(ISNA(VLOOKUP(A23,'Balance 07'!$A:$F,5,FALSE)),0,VLOOKUP(A23,'Balance 06'!$A:$F,5,FALSE))</f>
        <v>0</v>
      </c>
      <c r="K23" s="92">
        <f>IF(ISNA(VLOOKUP(A23,'Balance 08'!$A:$F,5,FALSE)),0,VLOOKUP(A23,'Balance 08'!$A:$F,5,FALSE))</f>
        <v>0</v>
      </c>
      <c r="L23" s="92">
        <f>IF(ISNA(VLOOKUP(A23,'Balance 09'!$A:$F,5,FALSE)),0,VLOOKUP(A23,'Balance 09'!$A:$F,5,FALSE))</f>
        <v>0</v>
      </c>
      <c r="M23" s="92">
        <f>IF(ISNA(VLOOKUP(A23,'Balance 10'!$A:$F,5,FALSE)),0,VLOOKUP(A23,'Balance 10'!$A:$F,5,FALSE))</f>
        <v>0</v>
      </c>
      <c r="N23" s="93">
        <f>IF(ISNA(VLOOKUP(A23,'Balance 11'!$A:$F,6,FALSE)),0,VLOOKUP(A23,'Balance 11'!$A:$F,6,FALSE))</f>
        <v>0</v>
      </c>
      <c r="O23" s="92">
        <f>IF(ISNA(VLOOKUP(A23,'Balance 12'!$A:$F,5,FALSE)),0,VLOOKUP(A23,'Balance 12'!$A:$F,5,FALSE))</f>
        <v>0</v>
      </c>
      <c r="P23" s="31">
        <v>0</v>
      </c>
      <c r="Q23" s="72">
        <f t="shared" si="4"/>
        <v>0</v>
      </c>
    </row>
    <row r="24" spans="1:22">
      <c r="A24" s="3">
        <v>60621010000</v>
      </c>
      <c r="B24" s="4" t="s">
        <v>5</v>
      </c>
      <c r="C24" s="18">
        <f>IF(ISNA(VLOOKUP(A24,'balance n-1'!$A:$F,5,FALSE)),0,VLOOKUP(A24,'balance n-1'!$A:$F,5,FALSE))</f>
        <v>2612.0700000000002</v>
      </c>
      <c r="D24" s="34">
        <f>IF(ISNA(VLOOKUP(A24,'Balance 01'!$A:$F,5,FALSE)),0,VLOOKUP(A24,'Balance 01'!$A:$F,5,FALSE))</f>
        <v>186.67</v>
      </c>
      <c r="E24" s="92">
        <f>IF(ISNA(VLOOKUP(A24,'Balance 02'!$A:$F,5,FALSE)),0,VLOOKUP(A24,'Balance 02'!$A:$F,5,FALSE))</f>
        <v>186.67</v>
      </c>
      <c r="F24" s="92">
        <f>IF(ISNA(VLOOKUP(A24,'Balance 03'!$A:$F,5,FALSE)),0,VLOOKUP(A24,'Balance 03'!$A:$F,5,FALSE))</f>
        <v>222.26</v>
      </c>
      <c r="G24" s="34">
        <f>IF(ISNA(VLOOKUP(A24,'Balance 04'!$A:$F,5,FALSE)),0,VLOOKUP(A24,'Balance 04'!$A:$F,5,FALSE))</f>
        <v>222.26</v>
      </c>
      <c r="H24" s="92">
        <f>IF(ISNA(VLOOKUP(A24,'Balance 05'!$A:$F,5,FALSE)),0,VLOOKUP(A24,'Balance 05'!$A:$F,5,FALSE))</f>
        <v>532.4</v>
      </c>
      <c r="I24" s="92">
        <f>IF(ISNA(VLOOKUP(A24,'Balance 06'!$A:$F,5,FALSE)),0,VLOOKUP(A24,'Balance 06'!$A:$F,5,FALSE))</f>
        <v>693.17</v>
      </c>
      <c r="J24" s="92">
        <f>IF(ISNA(VLOOKUP(A24,'Balance 07'!$A:$F,5,FALSE)),0,VLOOKUP(A24,'Balance 06'!$A:$F,5,FALSE))</f>
        <v>0</v>
      </c>
      <c r="K24" s="92">
        <f>IF(ISNA(VLOOKUP(A24,'Balance 08'!$A:$F,5,FALSE)),0,VLOOKUP(A24,'Balance 08'!$A:$F,5,FALSE))</f>
        <v>0</v>
      </c>
      <c r="L24" s="92">
        <f>IF(ISNA(VLOOKUP(A24,'Balance 09'!$A:$F,5,FALSE)),0,VLOOKUP(A24,'Balance 09'!$A:$F,5,FALSE))</f>
        <v>0</v>
      </c>
      <c r="M24" s="92">
        <f>IF(ISNA(VLOOKUP(A24,'Balance 10'!$A:$F,5,FALSE)),0,VLOOKUP(A24,'Balance 10'!$A:$F,5,FALSE))</f>
        <v>0</v>
      </c>
      <c r="N24" s="93">
        <f>IF(ISNA(VLOOKUP(A24,'Balance 11'!$A:$F,6,FALSE)),0,VLOOKUP(A24,'Balance 11'!$A:$F,6,FALSE))</f>
        <v>0</v>
      </c>
      <c r="O24" s="92">
        <f>IF(ISNA(VLOOKUP(A24,'Balance 12'!$A:$F,5,FALSE)),0,VLOOKUP(A24,'Balance 12'!$A:$F,5,FALSE))</f>
        <v>0</v>
      </c>
      <c r="P24" s="31">
        <v>2300</v>
      </c>
      <c r="Q24" s="72">
        <f t="shared" si="4"/>
        <v>1606.83</v>
      </c>
    </row>
    <row r="25" spans="1:22">
      <c r="A25" s="3">
        <v>60630000000</v>
      </c>
      <c r="B25" s="4" t="s">
        <v>45</v>
      </c>
      <c r="C25" s="18">
        <f>IF(ISNA(VLOOKUP(A25,'balance n-1'!$A:$F,5,FALSE)),0,VLOOKUP(A25,'balance n-1'!$A:$F,5,FALSE))</f>
        <v>2052.21</v>
      </c>
      <c r="D25" s="34">
        <f>IF(ISNA(VLOOKUP(A25,'Balance 01'!$A:$F,5,FALSE)),0,VLOOKUP(A25,'Balance 01'!$A:$F,5,FALSE))</f>
        <v>215.46</v>
      </c>
      <c r="E25" s="92">
        <f>IF(ISNA(VLOOKUP(A25,'Balance 02'!$A:$F,5,FALSE)),0,VLOOKUP(A25,'Balance 02'!$A:$F,5,FALSE))</f>
        <v>215.46</v>
      </c>
      <c r="F25" s="92">
        <f>IF(ISNA(VLOOKUP(A25,'Balance 03'!$A:$F,5,FALSE)),0,VLOOKUP(A25,'Balance 03'!$A:$F,5,FALSE))</f>
        <v>243.19</v>
      </c>
      <c r="G25" s="34">
        <f>IF(ISNA(VLOOKUP(A25,'Balance 04'!$A:$F,5,FALSE)),0,VLOOKUP(A25,'Balance 04'!$A:$F,5,FALSE))</f>
        <v>243.19</v>
      </c>
      <c r="H25" s="92">
        <f>IF(ISNA(VLOOKUP(A25,'Balance 05'!$A:$F,5,FALSE)),0,VLOOKUP(A25,'Balance 05'!$A:$F,5,FALSE))</f>
        <v>243.19</v>
      </c>
      <c r="I25" s="92">
        <f>IF(ISNA(VLOOKUP(A25,'Balance 06'!$A:$F,5,FALSE)),0,VLOOKUP(A25,'Balance 06'!$A:$F,5,FALSE))</f>
        <v>243.19</v>
      </c>
      <c r="J25" s="92">
        <f>IF(ISNA(VLOOKUP(A25,'Balance 07'!$A:$F,5,FALSE)),0,VLOOKUP(A25,'Balance 06'!$A:$F,5,FALSE))</f>
        <v>0</v>
      </c>
      <c r="K25" s="92">
        <f>IF(ISNA(VLOOKUP(A25,'Balance 08'!$A:$F,5,FALSE)),0,VLOOKUP(A25,'Balance 08'!$A:$F,5,FALSE))</f>
        <v>0</v>
      </c>
      <c r="L25" s="92">
        <f>IF(ISNA(VLOOKUP(A25,'Balance 09'!$A:$F,5,FALSE)),0,VLOOKUP(A25,'Balance 09'!$A:$F,5,FALSE))</f>
        <v>0</v>
      </c>
      <c r="M25" s="92">
        <f>IF(ISNA(VLOOKUP(A25,'Balance 10'!$A:$F,5,FALSE)),0,VLOOKUP(A25,'Balance 10'!$A:$F,5,FALSE))</f>
        <v>0</v>
      </c>
      <c r="N25" s="93">
        <f>IF(ISNA(VLOOKUP(A25,'Balance 11'!$A:$F,6,FALSE)),0,VLOOKUP(A25,'Balance 11'!$A:$F,6,FALSE))</f>
        <v>0</v>
      </c>
      <c r="O25" s="92">
        <f>IF(ISNA(VLOOKUP(A25,'Balance 12'!$A:$F,5,FALSE)),0,VLOOKUP(A25,'Balance 12'!$A:$F,5,FALSE))</f>
        <v>0</v>
      </c>
      <c r="P25" s="31">
        <v>500</v>
      </c>
      <c r="Q25" s="72">
        <f t="shared" si="4"/>
        <v>256.81</v>
      </c>
    </row>
    <row r="26" spans="1:22" ht="17" thickBot="1">
      <c r="A26" s="13">
        <v>60640000000</v>
      </c>
      <c r="B26" s="14" t="s">
        <v>44</v>
      </c>
      <c r="C26" s="18">
        <f>IF(ISNA(VLOOKUP(A26,'balance n-1'!$A:$F,5,FALSE)),0,VLOOKUP(A26,'balance n-1'!$A:$F,5,FALSE))</f>
        <v>1359.73</v>
      </c>
      <c r="D26" s="34">
        <f>IF(ISNA(VLOOKUP(A26,'Balance 01'!$A:$F,5,FALSE)),0,VLOOKUP(A26,'Balance 01'!$A:$F,5,FALSE))</f>
        <v>286.58999999999997</v>
      </c>
      <c r="E26" s="92">
        <f>IF(ISNA(VLOOKUP(A26,'Balance 02'!$A:$F,5,FALSE)),0,VLOOKUP(A26,'Balance 02'!$A:$F,5,FALSE))</f>
        <v>286.58999999999997</v>
      </c>
      <c r="F26" s="92">
        <f>IF(ISNA(VLOOKUP(A26,'Balance 03'!$A:$F,5,FALSE)),0,VLOOKUP(A26,'Balance 03'!$A:$F,5,FALSE))</f>
        <v>286.58999999999997</v>
      </c>
      <c r="G26" s="34">
        <f>IF(ISNA(VLOOKUP(A26,'Balance 04'!$A:$F,5,FALSE)),0,VLOOKUP(A26,'Balance 04'!$A:$F,5,FALSE))</f>
        <v>337.01</v>
      </c>
      <c r="H26" s="92">
        <f>IF(ISNA(VLOOKUP(A26,'Balance 05'!$A:$F,5,FALSE)),0,VLOOKUP(A26,'Balance 05'!$A:$F,5,FALSE))</f>
        <v>404.57</v>
      </c>
      <c r="I26" s="92">
        <f>IF(ISNA(VLOOKUP(A26,'Balance 06'!$A:$F,5,FALSE)),0,VLOOKUP(A26,'Balance 06'!$A:$F,5,FALSE))</f>
        <v>404.57</v>
      </c>
      <c r="J26" s="92">
        <f>IF(ISNA(VLOOKUP(A26,'Balance 07'!$A:$F,5,FALSE)),0,VLOOKUP(A26,'Balance 06'!$A:$F,5,FALSE))</f>
        <v>0</v>
      </c>
      <c r="K26" s="92">
        <f>IF(ISNA(VLOOKUP(A26,'Balance 08'!$A:$F,5,FALSE)),0,VLOOKUP(A26,'Balance 08'!$A:$F,5,FALSE))</f>
        <v>0</v>
      </c>
      <c r="L26" s="92">
        <f>IF(ISNA(VLOOKUP(A26,'Balance 09'!$A:$F,5,FALSE)),0,VLOOKUP(A26,'Balance 09'!$A:$F,5,FALSE))</f>
        <v>0</v>
      </c>
      <c r="M26" s="92">
        <f>IF(ISNA(VLOOKUP(A26,'Balance 10'!$A:$F,5,FALSE)),0,VLOOKUP(A26,'Balance 10'!$A:$F,5,FALSE))</f>
        <v>0</v>
      </c>
      <c r="N26" s="94">
        <f>IF(ISNA(VLOOKUP(A26,'Balance 11'!$A:$F,6,FALSE)),0,VLOOKUP(A26,'Balance 11'!$A:$F,6,FALSE))</f>
        <v>0</v>
      </c>
      <c r="O26" s="92">
        <f>IF(ISNA(VLOOKUP(A26,'Balance 12'!$A:$F,5,FALSE)),0,VLOOKUP(A26,'Balance 12'!$A:$F,5,FALSE))</f>
        <v>0</v>
      </c>
      <c r="P26" s="32">
        <v>5100</v>
      </c>
      <c r="Q26" s="72">
        <f t="shared" si="4"/>
        <v>4695.43</v>
      </c>
    </row>
    <row r="27" spans="1:22" ht="17.5" thickBot="1">
      <c r="A27" s="27">
        <v>60</v>
      </c>
      <c r="B27" s="28" t="s">
        <v>6</v>
      </c>
      <c r="C27" s="29">
        <f>SUM(C21:C26)</f>
        <v>8445.74</v>
      </c>
      <c r="D27" s="29">
        <f t="shared" ref="D27:F27" si="5">SUM(D21:D26)</f>
        <v>912.72</v>
      </c>
      <c r="E27" s="29">
        <f t="shared" si="5"/>
        <v>1093.1099999999999</v>
      </c>
      <c r="F27" s="29">
        <f t="shared" si="5"/>
        <v>1324.4299999999998</v>
      </c>
      <c r="G27" s="29">
        <f t="shared" ref="G27:P27" si="6">SUM(G21:G26)</f>
        <v>1420.45</v>
      </c>
      <c r="H27" s="29">
        <f t="shared" si="6"/>
        <v>1798.1499999999999</v>
      </c>
      <c r="I27" s="29">
        <f t="shared" si="6"/>
        <v>1958.9199999999998</v>
      </c>
      <c r="J27" s="29">
        <f t="shared" si="6"/>
        <v>0</v>
      </c>
      <c r="K27" s="29">
        <f t="shared" ref="K27:L27" si="7">SUM(K21:K26)</f>
        <v>0</v>
      </c>
      <c r="L27" s="29">
        <f t="shared" si="7"/>
        <v>0</v>
      </c>
      <c r="M27" s="29">
        <f t="shared" ref="M27" si="8">SUM(M21:M26)</f>
        <v>0</v>
      </c>
      <c r="N27" s="29">
        <f t="shared" ref="N27:O27" si="9">SUM(N21:N26)</f>
        <v>0</v>
      </c>
      <c r="O27" s="29">
        <f t="shared" si="9"/>
        <v>0</v>
      </c>
      <c r="P27" s="29">
        <f t="shared" si="6"/>
        <v>11050</v>
      </c>
      <c r="Q27" s="29">
        <f t="shared" si="4"/>
        <v>9091.08</v>
      </c>
      <c r="S27" s="98"/>
    </row>
    <row r="28" spans="1:22" ht="17" thickBot="1">
      <c r="A28" s="21">
        <v>61110000000</v>
      </c>
      <c r="B28" s="22" t="s">
        <v>31</v>
      </c>
      <c r="C28" s="18">
        <f>IF(ISNA(VLOOKUP(A28,'balance n-1'!$A:$F,5,FALSE)),0,VLOOKUP(A28,'balance n-1'!$A:$F,5,FALSE))</f>
        <v>66174.52</v>
      </c>
      <c r="D28" s="34">
        <f>IF(ISNA(VLOOKUP(A28,'Balance 01'!$A:$F,5,FALSE)),0,VLOOKUP(A28,'Balance 01'!$A:$F,5,FALSE))</f>
        <v>0</v>
      </c>
      <c r="E28" s="92">
        <f>IF(ISNA(VLOOKUP(A28,'Balance 02'!$A:$F,5,FALSE)),0,VLOOKUP(A28,'Balance 02'!$A:$F,5,FALSE))</f>
        <v>4180.43</v>
      </c>
      <c r="F28" s="92">
        <f>IF(ISNA(VLOOKUP(A28,'Balance 03'!$A:$F,5,FALSE)),0,VLOOKUP(A28,'Balance 03'!$A:$F,5,FALSE))</f>
        <v>8143.26</v>
      </c>
      <c r="G28" s="34">
        <f>IF(ISNA(VLOOKUP(A28,'Balance 04'!$A:$F,5,FALSE)),0,VLOOKUP(A28,'Balance 04'!$A:$F,5,FALSE))</f>
        <v>14354.52</v>
      </c>
      <c r="H28" s="92">
        <f>IF(ISNA(VLOOKUP(A28,'Balance 05'!$A:$F,5,FALSE)),0,VLOOKUP(A28,'Balance 05'!$A:$F,5,FALSE))</f>
        <v>18267.07</v>
      </c>
      <c r="I28" s="92">
        <f>IF(ISNA(VLOOKUP(A28,'Balance 06'!$A:$F,5,FALSE)),0,VLOOKUP(A28,'Balance 06'!$A:$F,5,FALSE))</f>
        <v>18267.07</v>
      </c>
      <c r="J28" s="92">
        <f>IF(ISNA(VLOOKUP(A28,'Balance 07'!$A:$F,5,FALSE)),0,VLOOKUP(A28,'Balance 06'!$A:$F,5,FALSE))</f>
        <v>0</v>
      </c>
      <c r="K28" s="92">
        <f>IF(ISNA(VLOOKUP(A28,'Balance 08'!$A:$F,5,FALSE)),0,VLOOKUP(A28,'Balance 08'!$A:$F,5,FALSE))</f>
        <v>0</v>
      </c>
      <c r="L28" s="92">
        <f>IF(ISNA(VLOOKUP(A28,'Balance 09'!$A:$F,5,FALSE)),0,VLOOKUP(A28,'Balance 09'!$A:$F,5,FALSE))</f>
        <v>0</v>
      </c>
      <c r="M28" s="92">
        <f>IF(ISNA(VLOOKUP(A28,'Balance 10'!$A:$F,5,FALSE)),0,VLOOKUP(A28,'Balance 10'!$A:$F,5,FALSE))</f>
        <v>0</v>
      </c>
      <c r="N28" s="92">
        <f>IF(ISNA(VLOOKUP(A28,'Balance 11'!$A:$F,6,FALSE)),0,VLOOKUP(A28,'Balance 11'!$A:$F,6,FALSE))</f>
        <v>0</v>
      </c>
      <c r="O28" s="92">
        <f>IF(ISNA(VLOOKUP(A28,'Balance 12'!$A:$F,5,FALSE)),0,VLOOKUP(A28,'Balance 12'!$A:$F,5,FALSE))</f>
        <v>0</v>
      </c>
      <c r="P28" s="33">
        <f>93834-45427</f>
        <v>48407</v>
      </c>
      <c r="Q28" s="72">
        <f t="shared" si="4"/>
        <v>30139.93</v>
      </c>
    </row>
    <row r="29" spans="1:22" ht="17.5" thickBot="1">
      <c r="A29" s="27">
        <v>611</v>
      </c>
      <c r="B29" s="28" t="s">
        <v>32</v>
      </c>
      <c r="C29" s="29">
        <f>SUM(C28)</f>
        <v>66174.52</v>
      </c>
      <c r="D29" s="29">
        <f t="shared" ref="D29:F29" si="10">SUM(D28)</f>
        <v>0</v>
      </c>
      <c r="E29" s="29">
        <f t="shared" si="10"/>
        <v>4180.43</v>
      </c>
      <c r="F29" s="29">
        <f t="shared" si="10"/>
        <v>8143.26</v>
      </c>
      <c r="G29" s="29">
        <f t="shared" ref="G29:P29" si="11">SUM(G28)</f>
        <v>14354.52</v>
      </c>
      <c r="H29" s="29">
        <f t="shared" si="11"/>
        <v>18267.07</v>
      </c>
      <c r="I29" s="29">
        <f t="shared" si="11"/>
        <v>18267.07</v>
      </c>
      <c r="J29" s="29">
        <f t="shared" si="11"/>
        <v>0</v>
      </c>
      <c r="K29" s="29">
        <f t="shared" ref="K29:L29" si="12">SUM(K28)</f>
        <v>0</v>
      </c>
      <c r="L29" s="29">
        <f t="shared" si="12"/>
        <v>0</v>
      </c>
      <c r="M29" s="29">
        <f t="shared" ref="M29" si="13">SUM(M28)</f>
        <v>0</v>
      </c>
      <c r="N29" s="29">
        <f t="shared" ref="N29:O29" si="14">SUM(N28)</f>
        <v>0</v>
      </c>
      <c r="O29" s="29">
        <f t="shared" si="14"/>
        <v>0</v>
      </c>
      <c r="P29" s="29">
        <f t="shared" si="11"/>
        <v>48407</v>
      </c>
      <c r="Q29" s="29">
        <f t="shared" si="4"/>
        <v>30139.93</v>
      </c>
      <c r="S29" s="98"/>
    </row>
    <row r="30" spans="1:22">
      <c r="A30" s="3">
        <v>62560000000</v>
      </c>
      <c r="B30" s="4" t="s">
        <v>20</v>
      </c>
      <c r="C30" s="12">
        <f>IF(ISNA(VLOOKUP(A30,'balance n-1'!$A:$F,5,FALSE)),0,VLOOKUP(A30,'balance n-1'!$A:$F,5,FALSE))</f>
        <v>374.43</v>
      </c>
      <c r="D30" s="30">
        <f>IF(ISNA(VLOOKUP(A30,'Balance 01'!$A:$F,5,FALSE)),0,VLOOKUP(A30,'Balance 01'!$A:$F,5,FALSE))</f>
        <v>17.600000000000001</v>
      </c>
      <c r="E30" s="93">
        <f>IF(ISNA(VLOOKUP(A30,'Balance 02'!$A:$F,5,FALSE)),0,VLOOKUP(A30,'Balance 02'!$A:$F,5,FALSE))</f>
        <v>17.600000000000001</v>
      </c>
      <c r="F30" s="93">
        <f>IF(ISNA(VLOOKUP(A30,'Balance 03'!$A:$F,5,FALSE)),0,VLOOKUP(A30,'Balance 03'!$A:$F,5,FALSE))</f>
        <v>29.6</v>
      </c>
      <c r="G30" s="30">
        <f>IF(ISNA(VLOOKUP(A30,'Balance 04'!$A:$F,5,FALSE)),0,VLOOKUP(A30,'Balance 04'!$A:$F,5,FALSE))</f>
        <v>153.4</v>
      </c>
      <c r="H30" s="93">
        <f>IF(ISNA(VLOOKUP(A30,'Balance 05'!$A:$F,5,FALSE)),0,VLOOKUP(A30,'Balance 05'!$A:$F,5,FALSE))</f>
        <v>153.4</v>
      </c>
      <c r="I30" s="93">
        <f>IF(ISNA(VLOOKUP(A30,'Balance 06'!$A:$F,5,FALSE)),0,VLOOKUP(A30,'Balance 06'!$A:$F,5,FALSE))</f>
        <v>153.4</v>
      </c>
      <c r="J30" s="93">
        <f>IF(ISNA(VLOOKUP(A30,'Balance 07'!$A:$F,5,FALSE)),0,VLOOKUP(A30,'Balance 06'!$A:$F,5,FALSE))</f>
        <v>0</v>
      </c>
      <c r="K30" s="93">
        <f>IF(ISNA(VLOOKUP(A30,'Balance 08'!$A:$F,5,FALSE)),0,VLOOKUP(A30,'Balance 08'!$A:$F,5,FALSE))</f>
        <v>0</v>
      </c>
      <c r="L30" s="93">
        <f>IF(ISNA(VLOOKUP(A30,'Balance 09'!$A:$F,5,FALSE)),0,VLOOKUP(A30,'Balance 09'!$A:$F,5,FALSE))</f>
        <v>0</v>
      </c>
      <c r="M30" s="93">
        <f>IF(ISNA(VLOOKUP(A30,'Balance 10'!$A:$F,5,FALSE)),0,VLOOKUP(A30,'Balance 10'!$A:$F,5,FALSE))</f>
        <v>0</v>
      </c>
      <c r="N30" s="93">
        <f>IF(ISNA(VLOOKUP(A30,'Balance 11'!$A:$F,6,FALSE)),0,VLOOKUP(A30,'Balance 11'!$A:$F,6,FALSE))</f>
        <v>0</v>
      </c>
      <c r="O30" s="93">
        <f>IF(ISNA(VLOOKUP(A30,'Balance 12'!$A:$F,5,FALSE)),0,VLOOKUP(A30,'Balance 12'!$A:$F,5,FALSE))</f>
        <v>0</v>
      </c>
      <c r="P30" s="31"/>
      <c r="Q30" s="72">
        <f t="shared" si="4"/>
        <v>-153.4</v>
      </c>
    </row>
    <row r="31" spans="1:22">
      <c r="A31" s="3">
        <v>62511000000</v>
      </c>
      <c r="B31" s="4" t="s">
        <v>22</v>
      </c>
      <c r="C31" s="12">
        <f>IF(ISNA(VLOOKUP(A31,'balance n-1'!$A:$F,5,FALSE)),0,VLOOKUP(A31,'balance n-1'!$A:$F,5,FALSE))</f>
        <v>27013.3</v>
      </c>
      <c r="D31" s="30">
        <f>IF(ISNA(VLOOKUP(A31,'Balance 01'!$A:$F,5,FALSE)),0,VLOOKUP(A31,'Balance 01'!$A:$F,5,FALSE))</f>
        <v>2208.6</v>
      </c>
      <c r="E31" s="93">
        <f>IF(ISNA(VLOOKUP(A31,'Balance 02'!$A:$F,5,FALSE)),0,VLOOKUP(A31,'Balance 02'!$A:$F,5,FALSE))</f>
        <v>4856.04</v>
      </c>
      <c r="F31" s="93">
        <f>IF(ISNA(VLOOKUP(A31,'Balance 03'!$A:$F,5,FALSE)),0,VLOOKUP(A31,'Balance 03'!$A:$F,5,FALSE))</f>
        <v>6992.76</v>
      </c>
      <c r="G31" s="30">
        <f>IF(ISNA(VLOOKUP(A31,'Balance 04'!$A:$F,5,FALSE)),0,VLOOKUP(A31,'Balance 04'!$A:$F,5,FALSE))</f>
        <v>9265.44</v>
      </c>
      <c r="H31" s="93">
        <f>IF(ISNA(VLOOKUP(A31,'Balance 05'!$A:$F,5,FALSE)),0,VLOOKUP(A31,'Balance 05'!$A:$F,5,FALSE))</f>
        <v>10902.36</v>
      </c>
      <c r="I31" s="93">
        <f>IF(ISNA(VLOOKUP(A31,'Balance 06'!$A:$F,5,FALSE)),0,VLOOKUP(A31,'Balance 06'!$A:$F,5,FALSE))</f>
        <v>13287.72</v>
      </c>
      <c r="J31" s="93">
        <f>IF(ISNA(VLOOKUP(A31,'Balance 07'!$A:$F,5,FALSE)),0,VLOOKUP(A31,'Balance 06'!$A:$F,5,FALSE))</f>
        <v>0</v>
      </c>
      <c r="K31" s="93">
        <f>IF(ISNA(VLOOKUP(A31,'Balance 08'!$A:$F,5,FALSE)),0,VLOOKUP(A31,'Balance 08'!$A:$F,5,FALSE))</f>
        <v>0</v>
      </c>
      <c r="L31" s="93">
        <f>IF(ISNA(VLOOKUP(A31,'Balance 09'!$A:$F,5,FALSE)),0,VLOOKUP(A31,'Balance 09'!$A:$F,5,FALSE))</f>
        <v>0</v>
      </c>
      <c r="M31" s="93">
        <f>IF(ISNA(VLOOKUP(A31,'Balance 10'!$A:$F,5,FALSE)),0,VLOOKUP(A31,'Balance 10'!$A:$F,5,FALSE))</f>
        <v>0</v>
      </c>
      <c r="N31" s="93">
        <f>IF(ISNA(VLOOKUP(A31,'Balance 11'!$A:$F,6,FALSE)),0,VLOOKUP(A31,'Balance 11'!$A:$F,6,FALSE))</f>
        <v>0</v>
      </c>
      <c r="O31" s="93">
        <f>IF(ISNA(VLOOKUP(A31,'Balance 12'!$A:$F,5,FALSE)),0,VLOOKUP(A31,'Balance 12'!$A:$F,5,FALSE))</f>
        <v>0</v>
      </c>
      <c r="P31" s="31">
        <f>135427-104630</f>
        <v>30797</v>
      </c>
      <c r="Q31" s="72">
        <f t="shared" si="4"/>
        <v>17509.28</v>
      </c>
    </row>
    <row r="32" spans="1:22">
      <c r="A32" s="3">
        <v>62600000000</v>
      </c>
      <c r="B32" s="4" t="s">
        <v>23</v>
      </c>
      <c r="C32" s="12">
        <f>IF(ISNA(VLOOKUP(A32,'balance n-1'!$A:$F,5,FALSE)),0,VLOOKUP(A32,'balance n-1'!$A:$F,5,FALSE))</f>
        <v>2481.52</v>
      </c>
      <c r="D32" s="30">
        <f>IF(ISNA(VLOOKUP(A32,'Balance 01'!$A:$F,5,FALSE)),0,VLOOKUP(A32,'Balance 01'!$A:$F,5,FALSE))</f>
        <v>204.95</v>
      </c>
      <c r="E32" s="93">
        <f>IF(ISNA(VLOOKUP(A32,'Balance 02'!$A:$F,5,FALSE)),0,VLOOKUP(A32,'Balance 02'!$A:$F,5,FALSE))</f>
        <v>456.79</v>
      </c>
      <c r="F32" s="93">
        <f>IF(ISNA(VLOOKUP(A32,'Balance 03'!$A:$F,5,FALSE)),0,VLOOKUP(A32,'Balance 03'!$A:$F,5,FALSE))</f>
        <v>590.14</v>
      </c>
      <c r="G32" s="30">
        <f>IF(ISNA(VLOOKUP(A32,'Balance 04'!$A:$F,5,FALSE)),0,VLOOKUP(A32,'Balance 04'!$A:$F,5,FALSE))</f>
        <v>795.98</v>
      </c>
      <c r="H32" s="93">
        <f>IF(ISNA(VLOOKUP(A32,'Balance 05'!$A:$F,5,FALSE)),0,VLOOKUP(A32,'Balance 05'!$A:$F,5,FALSE))</f>
        <v>906.1</v>
      </c>
      <c r="I32" s="93">
        <f>IF(ISNA(VLOOKUP(A32,'Balance 06'!$A:$F,5,FALSE)),0,VLOOKUP(A32,'Balance 06'!$A:$F,5,FALSE))</f>
        <v>906.1</v>
      </c>
      <c r="J32" s="93">
        <f>IF(ISNA(VLOOKUP(A32,'Balance 07'!$A:$F,5,FALSE)),0,VLOOKUP(A32,'Balance 06'!$A:$F,5,FALSE))</f>
        <v>0</v>
      </c>
      <c r="K32" s="93">
        <f>IF(ISNA(VLOOKUP(A32,'Balance 08'!$A:$F,5,FALSE)),0,VLOOKUP(A32,'Balance 08'!$A:$F,5,FALSE))</f>
        <v>0</v>
      </c>
      <c r="L32" s="93">
        <f>IF(ISNA(VLOOKUP(A32,'Balance 09'!$A:$F,5,FALSE)),0,VLOOKUP(A32,'Balance 09'!$A:$F,5,FALSE))</f>
        <v>0</v>
      </c>
      <c r="M32" s="93">
        <f>IF(ISNA(VLOOKUP(A32,'Balance 10'!$A:$F,5,FALSE)),0,VLOOKUP(A32,'Balance 10'!$A:$F,5,FALSE))</f>
        <v>0</v>
      </c>
      <c r="N32" s="93">
        <f>IF(ISNA(VLOOKUP(A32,'Balance 11'!$A:$F,6,FALSE)),0,VLOOKUP(A32,'Balance 11'!$A:$F,6,FALSE))</f>
        <v>0</v>
      </c>
      <c r="O32" s="93">
        <f>IF(ISNA(VLOOKUP(A32,'Balance 12'!$A:$F,5,FALSE)),0,VLOOKUP(A32,'Balance 12'!$A:$F,5,FALSE))</f>
        <v>0</v>
      </c>
      <c r="P32" s="31">
        <v>2700</v>
      </c>
      <c r="Q32" s="72">
        <f t="shared" si="4"/>
        <v>1793.9</v>
      </c>
    </row>
    <row r="33" spans="1:22">
      <c r="A33" s="5">
        <v>62810000000</v>
      </c>
      <c r="B33" s="6" t="s">
        <v>25</v>
      </c>
      <c r="C33" s="12">
        <f>IF(ISNA(VLOOKUP(A33,'balance n-1'!$A:$F,5,FALSE)),0,VLOOKUP(A33,'balance n-1'!$A:$F,5,FALSE))</f>
        <v>2305.96</v>
      </c>
      <c r="D33" s="30">
        <f>IF(ISNA(VLOOKUP(A33,'Balance 01'!$A:$F,5,FALSE)),0,VLOOKUP(A33,'Balance 01'!$A:$F,5,FALSE))</f>
        <v>237.79</v>
      </c>
      <c r="E33" s="93">
        <f>IF(ISNA(VLOOKUP(A33,'Balance 02'!$A:$F,5,FALSE)),0,VLOOKUP(A33,'Balance 02'!$A:$F,5,FALSE))</f>
        <v>430.45</v>
      </c>
      <c r="F33" s="93">
        <f>IF(ISNA(VLOOKUP(A33,'Balance 03'!$A:$F,5,FALSE)),0,VLOOKUP(A33,'Balance 03'!$A:$F,5,FALSE))</f>
        <v>620.66999999999996</v>
      </c>
      <c r="G33" s="30">
        <f>IF(ISNA(VLOOKUP(A33,'Balance 04'!$A:$F,5,FALSE)),0,VLOOKUP(A33,'Balance 04'!$A:$F,5,FALSE))</f>
        <v>858.46</v>
      </c>
      <c r="H33" s="93">
        <f>IF(ISNA(VLOOKUP(A33,'Balance 05'!$A:$F,5,FALSE)),0,VLOOKUP(A33,'Balance 05'!$A:$F,5,FALSE))</f>
        <v>1048.68</v>
      </c>
      <c r="I33" s="93">
        <f>IF(ISNA(VLOOKUP(A33,'Balance 06'!$A:$F,5,FALSE)),0,VLOOKUP(A33,'Balance 06'!$A:$F,5,FALSE))</f>
        <v>1048.68</v>
      </c>
      <c r="J33" s="93">
        <f>IF(ISNA(VLOOKUP(A33,'Balance 07'!$A:$F,5,FALSE)),0,VLOOKUP(A33,'Balance 06'!$A:$F,5,FALSE))</f>
        <v>0</v>
      </c>
      <c r="K33" s="93">
        <f>IF(ISNA(VLOOKUP(A33,'Balance 08'!$A:$F,5,FALSE)),0,VLOOKUP(A33,'Balance 08'!$A:$F,5,FALSE))</f>
        <v>0</v>
      </c>
      <c r="L33" s="93">
        <f>IF(ISNA(VLOOKUP(A33,'Balance 09'!$A:$F,5,FALSE)),0,VLOOKUP(A33,'Balance 09'!$A:$F,5,FALSE))</f>
        <v>0</v>
      </c>
      <c r="M33" s="93">
        <f>IF(ISNA(VLOOKUP(A33,'Balance 10'!$A:$F,5,FALSE)),0,VLOOKUP(A33,'Balance 10'!$A:$F,5,FALSE))</f>
        <v>0</v>
      </c>
      <c r="N33" s="93">
        <f>IF(ISNA(VLOOKUP(A33,'Balance 11'!$A:$F,6,FALSE)),0,VLOOKUP(A33,'Balance 11'!$A:$F,6,FALSE))</f>
        <v>0</v>
      </c>
      <c r="O33" s="93">
        <f>IF(ISNA(VLOOKUP(A33,'Balance 12'!$A:$F,5,FALSE)),0,VLOOKUP(A33,'Balance 12'!$A:$F,5,FALSE))</f>
        <v>0</v>
      </c>
      <c r="P33" s="31">
        <v>212</v>
      </c>
      <c r="Q33" s="72">
        <f t="shared" si="4"/>
        <v>-836.68000000000006</v>
      </c>
    </row>
    <row r="34" spans="1:22">
      <c r="A34" s="5">
        <v>62830000000</v>
      </c>
      <c r="B34" s="6" t="s">
        <v>84</v>
      </c>
      <c r="C34" s="12">
        <f>IF(ISNA(VLOOKUP(A34,'balance n-1'!$A:$F,5,FALSE)),0,VLOOKUP(A34,'balance n-1'!$A:$F,5,FALSE))</f>
        <v>0</v>
      </c>
      <c r="D34" s="30">
        <f>IF(ISNA(VLOOKUP(A34,'Balance 01'!$A:$F,5,FALSE)),0,VLOOKUP(A34,'Balance 01'!$A:$F,5,FALSE))</f>
        <v>0</v>
      </c>
      <c r="E34" s="93">
        <f>IF(ISNA(VLOOKUP(A34,'Balance 02'!$A:$F,5,FALSE)),0,VLOOKUP(A34,'Balance 02'!$A:$F,5,FALSE))</f>
        <v>0</v>
      </c>
      <c r="F34" s="93">
        <f>IF(ISNA(VLOOKUP(A34,'Balance 03'!$A:$F,5,FALSE)),0,VLOOKUP(A34,'Balance 03'!$A:$F,5,FALSE))</f>
        <v>0</v>
      </c>
      <c r="G34" s="30">
        <f>IF(ISNA(VLOOKUP(A34,'Balance 04'!$A:$F,5,FALSE)),0,VLOOKUP(A34,'Balance 04'!$A:$F,5,FALSE))</f>
        <v>0</v>
      </c>
      <c r="H34" s="93">
        <f>IF(ISNA(VLOOKUP(A34,'Balance 05'!$A:$F,5,FALSE)),0,VLOOKUP(A34,'Balance 05'!$A:$F,5,FALSE))</f>
        <v>0</v>
      </c>
      <c r="I34" s="93">
        <f>IF(ISNA(VLOOKUP(A34,'Balance 06'!$A:$F,5,FALSE)),0,VLOOKUP(A34,'Balance 06'!$A:$F,5,FALSE))</f>
        <v>0</v>
      </c>
      <c r="J34" s="93">
        <f>IF(ISNA(VLOOKUP(A34,'Balance 07'!$A:$F,5,FALSE)),0,VLOOKUP(A34,'Balance 06'!$A:$F,5,FALSE))</f>
        <v>0</v>
      </c>
      <c r="K34" s="93">
        <f>IF(ISNA(VLOOKUP(A34,'Balance 08'!$A:$F,5,FALSE)),0,VLOOKUP(A34,'Balance 08'!$A:$F,5,FALSE))</f>
        <v>0</v>
      </c>
      <c r="L34" s="93">
        <f>IF(ISNA(VLOOKUP(A34,'Balance 09'!$A:$F,5,FALSE)),0,VLOOKUP(A34,'Balance 09'!$A:$F,5,FALSE))</f>
        <v>0</v>
      </c>
      <c r="M34" s="93">
        <f>IF(ISNA(VLOOKUP(A34,'Balance 10'!$A:$F,5,FALSE)),0,VLOOKUP(A34,'Balance 10'!$A:$F,5,FALSE))</f>
        <v>0</v>
      </c>
      <c r="N34" s="93">
        <f>IF(ISNA(VLOOKUP(A34,'Balance 11'!$A:$F,6,FALSE)),0,VLOOKUP(A34,'Balance 11'!$A:$F,6,FALSE))</f>
        <v>0</v>
      </c>
      <c r="O34" s="93">
        <f>IF(ISNA(VLOOKUP(A34,'Balance 12'!$A:$F,5,FALSE)),0,VLOOKUP(A34,'Balance 12'!$A:$F,5,FALSE))</f>
        <v>0</v>
      </c>
      <c r="P34" s="31"/>
      <c r="Q34" s="72">
        <f t="shared" si="4"/>
        <v>0</v>
      </c>
    </row>
    <row r="35" spans="1:22" ht="17" thickBot="1">
      <c r="A35" s="16">
        <v>62881000000</v>
      </c>
      <c r="B35" s="17" t="s">
        <v>108</v>
      </c>
      <c r="C35" s="15">
        <f>IF(ISNA(VLOOKUP(A35,'balance n-1'!$A:$F,5,FALSE)),0,VLOOKUP(A35,'balance n-1'!$A:$F,5,FALSE))</f>
        <v>525</v>
      </c>
      <c r="D35" s="35">
        <f>IF(ISNA(VLOOKUP(A35,'Balance 01'!$A:$F,5,FALSE)),0,VLOOKUP(A35,'Balance 01'!$A:$F,5,FALSE))</f>
        <v>0</v>
      </c>
      <c r="E35" s="94">
        <f>IF(ISNA(VLOOKUP(A35,'Balance 02'!$A:$F,5,FALSE)),0,VLOOKUP(A35,'Balance 02'!$A:$F,5,FALSE))</f>
        <v>0</v>
      </c>
      <c r="F35" s="94">
        <f>IF(ISNA(VLOOKUP(A35,'Balance 03'!$A:$F,5,FALSE)),0,VLOOKUP(A35,'Balance 03'!$A:$F,5,FALSE))</f>
        <v>0</v>
      </c>
      <c r="G35" s="35">
        <f>IF(ISNA(VLOOKUP(A35,'Balance 04'!$A:$F,5,FALSE)),0,VLOOKUP(A35,'Balance 04'!$A:$F,5,FALSE))</f>
        <v>0</v>
      </c>
      <c r="H35" s="94">
        <f>IF(ISNA(VLOOKUP(A35,'Balance 05'!$A:$F,5,FALSE)),0,VLOOKUP(A35,'Balance 05'!$A:$F,5,FALSE))</f>
        <v>456</v>
      </c>
      <c r="I35" s="94">
        <f>IF(ISNA(VLOOKUP(A35,'Balance 06'!$A:$F,5,FALSE)),0,VLOOKUP(A35,'Balance 06'!$A:$F,5,FALSE))</f>
        <v>456</v>
      </c>
      <c r="J35" s="94">
        <f>IF(ISNA(VLOOKUP(A35,'Balance 07'!$A:$F,5,FALSE)),0,VLOOKUP(A35,'Balance 06'!$A:$F,5,FALSE))</f>
        <v>0</v>
      </c>
      <c r="K35" s="94">
        <f>IF(ISNA(VLOOKUP(A35,'Balance 08'!$A:$F,5,FALSE)),0,VLOOKUP(A35,'Balance 08'!$A:$F,5,FALSE))</f>
        <v>0</v>
      </c>
      <c r="L35" s="94">
        <f>IF(ISNA(VLOOKUP(A35,'Balance 09'!$A:$F,5,FALSE)),0,VLOOKUP(A35,'Balance 09'!$A:$F,5,FALSE))</f>
        <v>0</v>
      </c>
      <c r="M35" s="94">
        <f>IF(ISNA(VLOOKUP(A35,'Balance 10'!$A:$F,5,FALSE)),0,VLOOKUP(A35,'Balance 10'!$A:$F,5,FALSE))</f>
        <v>0</v>
      </c>
      <c r="N35" s="94">
        <f>IF(ISNA(VLOOKUP(A35,'Balance 11'!$A:$F,6,FALSE)),0,VLOOKUP(A35,'Balance 11'!$A:$F,6,FALSE))</f>
        <v>0</v>
      </c>
      <c r="O35" s="94">
        <f>IF(ISNA(VLOOKUP(A35,'Balance 12'!$A:$F,5,FALSE)),0,VLOOKUP(A35,'Balance 12'!$A:$F,5,FALSE))</f>
        <v>0</v>
      </c>
      <c r="P35" s="32">
        <v>668</v>
      </c>
      <c r="Q35" s="72">
        <f t="shared" si="4"/>
        <v>212</v>
      </c>
    </row>
    <row r="36" spans="1:22" ht="17.5" thickBot="1">
      <c r="A36" s="25">
        <v>62</v>
      </c>
      <c r="B36" s="26" t="s">
        <v>46</v>
      </c>
      <c r="C36" s="29">
        <f>SUM(C30:C35)</f>
        <v>32700.21</v>
      </c>
      <c r="D36" s="29">
        <f>SUM(D30:D35)</f>
        <v>2668.9399999999996</v>
      </c>
      <c r="E36" s="29">
        <f t="shared" ref="E36:F36" si="15">SUM(E30:E35)</f>
        <v>5760.88</v>
      </c>
      <c r="F36" s="29">
        <f t="shared" si="15"/>
        <v>8233.17</v>
      </c>
      <c r="G36" s="29">
        <f t="shared" ref="G36:P36" si="16">SUM(G30:G35)</f>
        <v>11073.279999999999</v>
      </c>
      <c r="H36" s="29">
        <f t="shared" ref="H36:K36" si="17">SUM(H30:H35)</f>
        <v>13466.54</v>
      </c>
      <c r="I36" s="29">
        <f t="shared" ref="I36:J36" si="18">SUM(I30:I35)</f>
        <v>15851.9</v>
      </c>
      <c r="J36" s="29">
        <f t="shared" si="18"/>
        <v>0</v>
      </c>
      <c r="K36" s="29">
        <f t="shared" si="17"/>
        <v>0</v>
      </c>
      <c r="L36" s="29">
        <f t="shared" ref="L36:M36" si="19">SUM(L30:L35)</f>
        <v>0</v>
      </c>
      <c r="M36" s="29">
        <f t="shared" si="19"/>
        <v>0</v>
      </c>
      <c r="N36" s="29">
        <f t="shared" ref="N36" si="20">SUM(N30:N35)</f>
        <v>0</v>
      </c>
      <c r="O36" s="29">
        <f t="shared" ref="O36" si="21">SUM(O30:O35)</f>
        <v>0</v>
      </c>
      <c r="P36" s="29">
        <f t="shared" si="16"/>
        <v>34377</v>
      </c>
      <c r="Q36" s="29">
        <f t="shared" si="4"/>
        <v>18525.099999999999</v>
      </c>
      <c r="S36" s="98"/>
      <c r="T36"/>
    </row>
    <row r="37" spans="1:22" ht="17.5" thickBot="1">
      <c r="A37" s="108" t="s">
        <v>7</v>
      </c>
      <c r="B37" s="109"/>
      <c r="C37" s="36">
        <f>C36+C29+C27</f>
        <v>107320.47000000002</v>
      </c>
      <c r="D37" s="36">
        <f t="shared" ref="D37:F37" si="22">D36+D29+D27</f>
        <v>3581.66</v>
      </c>
      <c r="E37" s="36">
        <f t="shared" si="22"/>
        <v>11034.420000000002</v>
      </c>
      <c r="F37" s="36">
        <f t="shared" si="22"/>
        <v>17700.86</v>
      </c>
      <c r="G37" s="36">
        <f t="shared" ref="G37:P37" si="23">G36+G29+G27</f>
        <v>26848.25</v>
      </c>
      <c r="H37" s="36">
        <f t="shared" ref="H37:K37" si="24">H36+H29+H27</f>
        <v>33531.760000000002</v>
      </c>
      <c r="I37" s="36">
        <f t="shared" ref="I37:J37" si="25">I36+I29+I27</f>
        <v>36077.89</v>
      </c>
      <c r="J37" s="36">
        <f t="shared" si="25"/>
        <v>0</v>
      </c>
      <c r="K37" s="36">
        <f t="shared" si="24"/>
        <v>0</v>
      </c>
      <c r="L37" s="36">
        <f t="shared" ref="L37:M37" si="26">L36+L29+L27</f>
        <v>0</v>
      </c>
      <c r="M37" s="36">
        <f t="shared" si="26"/>
        <v>0</v>
      </c>
      <c r="N37" s="36">
        <f t="shared" ref="N37" si="27">N36+N29+N27</f>
        <v>0</v>
      </c>
      <c r="O37" s="36">
        <f t="shared" ref="O37" si="28">O36+O29+O27</f>
        <v>0</v>
      </c>
      <c r="P37" s="36">
        <f t="shared" si="23"/>
        <v>93834</v>
      </c>
      <c r="Q37" s="36">
        <f t="shared" si="4"/>
        <v>57756.11</v>
      </c>
      <c r="S37" s="98"/>
      <c r="T37"/>
    </row>
    <row r="38" spans="1:22" customFormat="1" ht="6.75" customHeight="1" thickBot="1"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S38" s="1"/>
      <c r="T38" s="1"/>
      <c r="U38" s="1"/>
      <c r="V38" s="1"/>
    </row>
    <row r="39" spans="1:22" ht="17">
      <c r="A39" s="115" t="s">
        <v>8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</row>
    <row r="40" spans="1:22">
      <c r="A40" s="39">
        <v>62100000000</v>
      </c>
      <c r="B40" s="38" t="s">
        <v>100</v>
      </c>
      <c r="C40" s="12">
        <f>IF(ISNA(VLOOKUP(A40,'balance n-1'!$A:$F,5,FALSE)),0,VLOOKUP(A40,'balance n-1'!$A:$F,5,FALSE))</f>
        <v>11414.1</v>
      </c>
      <c r="D40" s="30">
        <f>IF(ISNA(VLOOKUP(A40,'Balance 01'!$A:$F,5,FALSE)),0,VLOOKUP(A40,'Balance 01'!$A:$F,5,FALSE))</f>
        <v>1749.02</v>
      </c>
      <c r="E40" s="30">
        <f>IF(ISNA(VLOOKUP(A40,'Balance 02'!$A:$F,5,FALSE)),0,VLOOKUP(A40,'Balance 02'!$A:$F,5,FALSE))</f>
        <v>7358.46</v>
      </c>
      <c r="F40" s="30">
        <f>IF(ISNA(VLOOKUP(A40,'Balance 03'!$A:$F,5,FALSE)),0,VLOOKUP(A40,'Balance 03'!$A:$F,5,FALSE))</f>
        <v>8326.56</v>
      </c>
      <c r="G40" s="30">
        <f>IF(ISNA(VLOOKUP(A40,'Balance 04'!$A:$F,5,FALSE)),0,VLOOKUP(A40,'Balance 04'!$A:$F,5,FALSE))</f>
        <v>8326.56</v>
      </c>
      <c r="H40" s="30">
        <f>IF(ISNA(VLOOKUP(A40,'Balance 05'!$A:$F,5,FALSE)),0,VLOOKUP(A40,'Balance 05'!$A:$F,5,FALSE))</f>
        <v>10453.39</v>
      </c>
      <c r="I40" s="30">
        <f>IF(ISNA(VLOOKUP(A40,'Balance 06'!$A:$F,5,FALSE)),0,VLOOKUP(A40,'Balance 06'!$A:$F,5,FALSE))</f>
        <v>10453.39</v>
      </c>
      <c r="J40" s="30">
        <f>IF(ISNA(VLOOKUP(A40,'Balance 07'!$A:$F,5,FALSE)),0,VLOOKUP(A40,'Balance 06'!$A:$F,5,FALSE))</f>
        <v>0</v>
      </c>
      <c r="K40" s="30">
        <f>IF(ISNA(VLOOKUP(A40,'Balance 08'!$A:$F,5,FALSE)),0,VLOOKUP(A40,'Balance 08'!$A:$F,5,FALSE))</f>
        <v>0</v>
      </c>
      <c r="L40" s="30">
        <f>IF(ISNA(VLOOKUP(A40,'Balance 09'!$A:$F,5,FALSE)),0,VLOOKUP(A40,'Balance 09'!$A:$F,5,FALSE))</f>
        <v>0</v>
      </c>
      <c r="M40" s="30">
        <f>IF(ISNA(VLOOKUP(A40,'Balance 10'!$A:$F,5,FALSE)),0,VLOOKUP(A40,'Balance 10'!$A:$F,5,FALSE))</f>
        <v>0</v>
      </c>
      <c r="N40" s="30">
        <f>IF(ISNA(VLOOKUP(A40,'Balance 11'!$A:$F,6,FALSE)),0,VLOOKUP(A40,'Balance 11'!$A:$F,6,FALSE))</f>
        <v>0</v>
      </c>
      <c r="O40" s="30">
        <f>IF(ISNA(VLOOKUP(A40,'Balance 12'!$A:$F,5,FALSE)),0,VLOOKUP(A40,'Balance 12'!$A:$F,5,FALSE))</f>
        <v>0</v>
      </c>
      <c r="P40" s="37"/>
      <c r="Q40" s="72">
        <f t="shared" ref="Q40:Q52" si="29">$P40-I40</f>
        <v>-10453.39</v>
      </c>
    </row>
    <row r="41" spans="1:22">
      <c r="A41" s="39">
        <v>62260000000</v>
      </c>
      <c r="B41" s="38" t="s">
        <v>19</v>
      </c>
      <c r="C41" s="12">
        <f>IF(ISNA(VLOOKUP(A41,'balance n-1'!$A:$F,5,FALSE)),0,VLOOKUP(A41,'balance n-1'!$A:$F,5,FALSE))</f>
        <v>2354.7800000000002</v>
      </c>
      <c r="D41" s="30">
        <f>IF(ISNA(VLOOKUP(A41,'Balance 01'!$A:$F,5,FALSE)),0,VLOOKUP(A41,'Balance 01'!$A:$F,5,FALSE))</f>
        <v>300</v>
      </c>
      <c r="E41" s="30">
        <f>IF(ISNA(VLOOKUP(A41,'Balance 02'!$A:$F,5,FALSE)),0,VLOOKUP(A41,'Balance 02'!$A:$F,5,FALSE))</f>
        <v>600</v>
      </c>
      <c r="F41" s="30">
        <f>IF(ISNA(VLOOKUP(A41,'Balance 03'!$A:$F,5,FALSE)),0,VLOOKUP(A41,'Balance 03'!$A:$F,5,FALSE))</f>
        <v>3385</v>
      </c>
      <c r="G41" s="30">
        <f>IF(ISNA(VLOOKUP(A41,'Balance 04'!$A:$F,5,FALSE)),0,VLOOKUP(A41,'Balance 04'!$A:$F,5,FALSE))</f>
        <v>3685</v>
      </c>
      <c r="H41" s="30">
        <f>IF(ISNA(VLOOKUP(A41,'Balance 05'!$A:$F,5,FALSE)),0,VLOOKUP(A41,'Balance 05'!$A:$F,5,FALSE))</f>
        <v>3685</v>
      </c>
      <c r="I41" s="30">
        <f>IF(ISNA(VLOOKUP(A41,'Balance 06'!$A:$F,5,FALSE)),0,VLOOKUP(A41,'Balance 06'!$A:$F,5,FALSE))</f>
        <v>3685</v>
      </c>
      <c r="J41" s="30">
        <f>IF(ISNA(VLOOKUP(A41,'Balance 07'!$A:$F,5,FALSE)),0,VLOOKUP(A41,'Balance 06'!$A:$F,5,FALSE))</f>
        <v>0</v>
      </c>
      <c r="K41" s="30">
        <f>IF(ISNA(VLOOKUP(A41,'Balance 08'!$A:$F,5,FALSE)),0,VLOOKUP(A41,'Balance 08'!$A:$F,5,FALSE))</f>
        <v>0</v>
      </c>
      <c r="L41" s="30">
        <f>IF(ISNA(VLOOKUP(A41,'Balance 09'!$A:$F,5,FALSE)),0,VLOOKUP(A41,'Balance 09'!$A:$F,5,FALSE))</f>
        <v>0</v>
      </c>
      <c r="M41" s="30">
        <f>IF(ISNA(VLOOKUP(A41,'Balance 10'!$A:$F,5,FALSE)),0,VLOOKUP(A41,'Balance 10'!$A:$F,5,FALSE))</f>
        <v>0</v>
      </c>
      <c r="N41" s="30">
        <f>IF(ISNA(VLOOKUP(A41,'Balance 11'!$A:$F,6,FALSE)),0,VLOOKUP(A41,'Balance 11'!$A:$F,6,FALSE))</f>
        <v>0</v>
      </c>
      <c r="O41" s="30">
        <f>IF(ISNA(VLOOKUP(A41,'Balance 12'!$A:$F,5,FALSE)),0,VLOOKUP(A41,'Balance 12'!$A:$F,5,FALSE))</f>
        <v>0</v>
      </c>
      <c r="P41" s="37">
        <f>14120-8000</f>
        <v>6120</v>
      </c>
      <c r="Q41" s="72">
        <f t="shared" si="29"/>
        <v>2435</v>
      </c>
    </row>
    <row r="42" spans="1:22">
      <c r="A42" s="8">
        <v>62264000000</v>
      </c>
      <c r="B42" s="10" t="s">
        <v>96</v>
      </c>
      <c r="C42" s="18">
        <f>IF(ISNA(VLOOKUP(A42,'balance n-1'!$A:$F,5,FALSE)),0,VLOOKUP(A42,'balance n-1'!$A:$F,5,FALSE))</f>
        <v>330</v>
      </c>
      <c r="D42" s="34">
        <f>IF(ISNA(VLOOKUP(A42,'Balance 01'!$A:$F,5,FALSE)),0,VLOOKUP(A42,'Balance 01'!$A:$F,5,FALSE))</f>
        <v>0</v>
      </c>
      <c r="E42" s="92">
        <f>IF(ISNA(VLOOKUP(A42,'Balance 02'!$A:$F,5,FALSE)),0,VLOOKUP(A42,'Balance 02'!$A:$F,5,FALSE))</f>
        <v>720</v>
      </c>
      <c r="F42" s="92">
        <f>IF(ISNA(VLOOKUP(A42,'Balance 03'!$A:$F,5,FALSE)),0,VLOOKUP(A42,'Balance 03'!$A:$F,5,FALSE))</f>
        <v>720</v>
      </c>
      <c r="G42" s="34">
        <f>IF(ISNA(VLOOKUP(A42,'Balance 04'!$A:$F,5,FALSE)),0,VLOOKUP(A42,'Balance 04'!$A:$F,5,FALSE))</f>
        <v>846.67</v>
      </c>
      <c r="H42" s="92">
        <f>IF(ISNA(VLOOKUP(A42,'Balance 05'!$A:$F,5,FALSE)),0,VLOOKUP(A42,'Balance 05'!$A:$F,5,FALSE))</f>
        <v>846.67</v>
      </c>
      <c r="I42" s="92">
        <f>IF(ISNA(VLOOKUP(A42,'Balance 06'!$A:$F,5,FALSE)),0,VLOOKUP(A42,'Balance 06'!$A:$F,5,FALSE))</f>
        <v>1620.13</v>
      </c>
      <c r="J42" s="92">
        <f>IF(ISNA(VLOOKUP(A42,'Balance 07'!$A:$F,5,FALSE)),0,VLOOKUP(A42,'Balance 06'!$A:$F,5,FALSE))</f>
        <v>0</v>
      </c>
      <c r="K42" s="92">
        <f>IF(ISNA(VLOOKUP(A42,'Balance 08'!$A:$F,5,FALSE)),0,VLOOKUP(A42,'Balance 08'!$A:$F,5,FALSE))</f>
        <v>0</v>
      </c>
      <c r="L42" s="92">
        <f>IF(ISNA(VLOOKUP(A42,'Balance 09'!$A:$F,5,FALSE)),0,VLOOKUP(A42,'Balance 09'!$A:$F,5,FALSE))</f>
        <v>0</v>
      </c>
      <c r="M42" s="92">
        <f>IF(ISNA(VLOOKUP(A42,'Balance 10'!$A:$F,5,FALSE)),0,VLOOKUP(A42,'Balance 10'!$A:$F,5,FALSE))</f>
        <v>0</v>
      </c>
      <c r="N42" s="92">
        <f>IF(ISNA(VLOOKUP(A42,'Balance 11'!$A:$F,6,FALSE)),0,VLOOKUP(A42,'Balance 11'!$A:$F,6,FALSE))</f>
        <v>0</v>
      </c>
      <c r="O42" s="92">
        <f>IF(ISNA(VLOOKUP(A42,'Balance 12'!$A:$F,5,FALSE)),0,VLOOKUP(A42,'Balance 12'!$A:$F,5,FALSE))</f>
        <v>0</v>
      </c>
      <c r="P42" s="33">
        <v>8000</v>
      </c>
      <c r="Q42" s="72">
        <f t="shared" si="29"/>
        <v>6379.87</v>
      </c>
    </row>
    <row r="43" spans="1:22">
      <c r="A43" s="9">
        <v>63110000000</v>
      </c>
      <c r="B43" s="23" t="s">
        <v>12</v>
      </c>
      <c r="C43" s="12">
        <f>IF(ISNA(VLOOKUP(A43,'balance n-1'!$A:$F,5,FALSE)),0,VLOOKUP(A43,'balance n-1'!$A:$F,5,FALSE))</f>
        <v>16195.67</v>
      </c>
      <c r="D43" s="30">
        <f>IF(ISNA(VLOOKUP(A43,'Balance 01'!$A:$F,5,FALSE)),0,VLOOKUP(A43,'Balance 01'!$A:$F,5,FALSE))</f>
        <v>1389.42</v>
      </c>
      <c r="E43" s="93">
        <f>IF(ISNA(VLOOKUP(A43,'Balance 02'!$A:$F,5,FALSE)),0,VLOOKUP(A43,'Balance 02'!$A:$F,5,FALSE))</f>
        <v>2845.87</v>
      </c>
      <c r="F43" s="93">
        <f>IF(ISNA(VLOOKUP(A43,'Balance 03'!$A:$F,5,FALSE)),0,VLOOKUP(A43,'Balance 03'!$A:$F,5,FALSE))</f>
        <v>4451.16</v>
      </c>
      <c r="G43" s="30">
        <f>IF(ISNA(VLOOKUP(A43,'Balance 04'!$A:$F,5,FALSE)),0,VLOOKUP(A43,'Balance 04'!$A:$F,5,FALSE))</f>
        <v>5653.2</v>
      </c>
      <c r="H43" s="93">
        <f>IF(ISNA(VLOOKUP(A43,'Balance 05'!$A:$F,5,FALSE)),0,VLOOKUP(A43,'Balance 05'!$A:$F,5,FALSE))</f>
        <v>7442.74</v>
      </c>
      <c r="I43" s="93">
        <f>IF(ISNA(VLOOKUP(A43,'Balance 06'!$A:$F,5,FALSE)),0,VLOOKUP(A43,'Balance 06'!$A:$F,5,FALSE))</f>
        <v>9634.1299999999992</v>
      </c>
      <c r="J43" s="93">
        <f>IF(ISNA(VLOOKUP(A43,'Balance 07'!$A:$F,5,FALSE)),0,VLOOKUP(A43,'Balance 06'!$A:$F,5,FALSE))</f>
        <v>0</v>
      </c>
      <c r="K43" s="93">
        <f>IF(ISNA(VLOOKUP(A43,'Balance 08'!$A:$F,5,FALSE)),0,VLOOKUP(A43,'Balance 08'!$A:$F,5,FALSE))</f>
        <v>0</v>
      </c>
      <c r="L43" s="93">
        <f>IF(ISNA(VLOOKUP(A43,'Balance 09'!$A:$F,5,FALSE)),0,VLOOKUP(A43,'Balance 09'!$A:$F,5,FALSE))</f>
        <v>0</v>
      </c>
      <c r="M43" s="93">
        <f>IF(ISNA(VLOOKUP(A43,'Balance 10'!$A:$F,5,FALSE)),0,VLOOKUP(A43,'Balance 10'!$A:$F,5,FALSE))</f>
        <v>0</v>
      </c>
      <c r="N43" s="93">
        <f>IF(ISNA(VLOOKUP(A43,'Balance 11'!$A:$F,6,FALSE)),0,VLOOKUP(A43,'Balance 11'!$A:$F,6,FALSE))</f>
        <v>0</v>
      </c>
      <c r="O43" s="93">
        <f>IF(ISNA(VLOOKUP(A43,'Balance 12'!$A:$F,5,FALSE)),0,VLOOKUP(A43,'Balance 12'!$A:$F,5,FALSE))</f>
        <v>0</v>
      </c>
      <c r="P43" s="31">
        <f>408021-396956</f>
        <v>11065</v>
      </c>
      <c r="Q43" s="72">
        <f t="shared" si="29"/>
        <v>1430.8700000000008</v>
      </c>
      <c r="S43"/>
      <c r="U43" s="87"/>
      <c r="V43" s="87">
        <v>0</v>
      </c>
    </row>
    <row r="44" spans="1:22">
      <c r="A44" s="9">
        <v>63330000000</v>
      </c>
      <c r="B44" s="23" t="s">
        <v>13</v>
      </c>
      <c r="C44" s="12">
        <f>IF(ISNA(VLOOKUP(A44,'balance n-1'!$A:$F,5,FALSE)),0,VLOOKUP(A44,'balance n-1'!$A:$F,5,FALSE))</f>
        <v>5450.12</v>
      </c>
      <c r="D44" s="30">
        <f>IF(ISNA(VLOOKUP(A44,'Balance 01'!$A:$F,5,FALSE)),0,VLOOKUP(A44,'Balance 01'!$A:$F,5,FALSE))</f>
        <v>0</v>
      </c>
      <c r="E44" s="93">
        <f>IF(ISNA(VLOOKUP(A44,'Balance 02'!$A:$F,5,FALSE)),0,VLOOKUP(A44,'Balance 02'!$A:$F,5,FALSE))</f>
        <v>0</v>
      </c>
      <c r="F44" s="93">
        <f>IF(ISNA(VLOOKUP(A44,'Balance 03'!$A:$F,5,FALSE)),0,VLOOKUP(A44,'Balance 03'!$A:$F,5,FALSE))</f>
        <v>0</v>
      </c>
      <c r="G44" s="30">
        <f>IF(ISNA(VLOOKUP(A44,'Balance 04'!$A:$F,5,FALSE)),0,VLOOKUP(A44,'Balance 04'!$A:$F,5,FALSE))</f>
        <v>0</v>
      </c>
      <c r="H44" s="93">
        <f>IF(ISNA(VLOOKUP(A44,'Balance 05'!$A:$F,5,FALSE)),0,VLOOKUP(A44,'Balance 05'!$A:$F,5,FALSE))</f>
        <v>1421.9</v>
      </c>
      <c r="I44" s="93">
        <f>IF(ISNA(VLOOKUP(A44,'Balance 06'!$A:$F,5,FALSE)),0,VLOOKUP(A44,'Balance 06'!$A:$F,5,FALSE))</f>
        <v>1421.9</v>
      </c>
      <c r="J44" s="93">
        <f>IF(ISNA(VLOOKUP(A44,'Balance 07'!$A:$F,5,FALSE)),0,VLOOKUP(A44,'Balance 06'!$A:$F,5,FALSE))</f>
        <v>0</v>
      </c>
      <c r="K44" s="93">
        <f>IF(ISNA(VLOOKUP(A44,'Balance 08'!$A:$F,5,FALSE)),0,VLOOKUP(A44,'Balance 08'!$A:$F,5,FALSE))</f>
        <v>0</v>
      </c>
      <c r="L44" s="93">
        <f>IF(ISNA(VLOOKUP(A44,'Balance 09'!$A:$F,5,FALSE)),0,VLOOKUP(A44,'Balance 09'!$A:$F,5,FALSE))</f>
        <v>0</v>
      </c>
      <c r="M44" s="93">
        <f>IF(ISNA(VLOOKUP(A44,'Balance 10'!$A:$F,5,FALSE)),0,VLOOKUP(A44,'Balance 10'!$A:$F,5,FALSE))</f>
        <v>0</v>
      </c>
      <c r="N44" s="93">
        <f>IF(ISNA(VLOOKUP(A44,'Balance 11'!$A:$F,6,FALSE)),0,VLOOKUP(A44,'Balance 11'!$A:$F,6,FALSE))</f>
        <v>0</v>
      </c>
      <c r="O44" s="93">
        <f>IF(ISNA(VLOOKUP(A44,'Balance 12'!$A:$F,5,FALSE)),0,VLOOKUP(A44,'Balance 12'!$A:$F,5,FALSE))</f>
        <v>0</v>
      </c>
      <c r="P44" s="31">
        <v>7468</v>
      </c>
      <c r="Q44" s="72">
        <f t="shared" si="29"/>
        <v>6046.1</v>
      </c>
      <c r="S44"/>
      <c r="U44" s="87"/>
      <c r="V44" s="87">
        <v>0</v>
      </c>
    </row>
    <row r="45" spans="1:22">
      <c r="A45" s="9">
        <v>64100000000</v>
      </c>
      <c r="B45" s="23" t="s">
        <v>27</v>
      </c>
      <c r="C45" s="12">
        <f>IF(ISNA(VLOOKUP(A45,'balance n-1'!$A:$F,5,FALSE)),0,VLOOKUP(A45,'balance n-1'!$A:$F,5,FALSE))</f>
        <v>253608.65</v>
      </c>
      <c r="D45" s="30">
        <f>IF(ISNA(VLOOKUP(A45,'Balance 01'!$A:$F,5,FALSE)),0,VLOOKUP(A45,'Balance 01'!$A:$F,5,FALSE))</f>
        <v>19821.060000000001</v>
      </c>
      <c r="E45" s="93">
        <f>IF(ISNA(VLOOKUP(A45,'Balance 02'!$A:$F,5,FALSE)),0,VLOOKUP(A45,'Balance 02'!$A:$F,5,FALSE))</f>
        <v>41858.65</v>
      </c>
      <c r="F45" s="93">
        <f>IF(ISNA(VLOOKUP(A45,'Balance 03'!$A:$F,5,FALSE)),0,VLOOKUP(A45,'Balance 03'!$A:$F,5,FALSE))</f>
        <v>66743.02</v>
      </c>
      <c r="G45" s="30">
        <f>IF(ISNA(VLOOKUP(A45,'Balance 04'!$A:$F,5,FALSE)),0,VLOOKUP(A45,'Balance 04'!$A:$F,5,FALSE))</f>
        <v>86647.63</v>
      </c>
      <c r="H45" s="93">
        <f>IF(ISNA(VLOOKUP(A45,'Balance 05'!$A:$F,5,FALSE)),0,VLOOKUP(A45,'Balance 05'!$A:$F,5,FALSE))</f>
        <v>112398.25</v>
      </c>
      <c r="I45" s="93">
        <f>IF(ISNA(VLOOKUP(A45,'Balance 06'!$A:$F,5,FALSE)),0,VLOOKUP(A45,'Balance 06'!$A:$F,5,FALSE))</f>
        <v>139212.78</v>
      </c>
      <c r="J45" s="93">
        <f>IF(ISNA(VLOOKUP(A45,'Balance 07'!$A:$F,5,FALSE)),0,VLOOKUP(A45,'Balance 06'!$A:$F,5,FALSE))</f>
        <v>0</v>
      </c>
      <c r="K45" s="93">
        <f>IF(ISNA(VLOOKUP(A45,'Balance 08'!$A:$F,5,FALSE)),0,VLOOKUP(A45,'Balance 08'!$A:$F,5,FALSE))</f>
        <v>0</v>
      </c>
      <c r="L45" s="93">
        <f>IF(ISNA(VLOOKUP(A45,'Balance 09'!$A:$F,5,FALSE)),0,VLOOKUP(A45,'Balance 09'!$A:$F,5,FALSE))</f>
        <v>0</v>
      </c>
      <c r="M45" s="93">
        <f>IF(ISNA(VLOOKUP(A45,'Balance 10'!$A:$F,5,FALSE)),0,VLOOKUP(A45,'Balance 10'!$A:$F,5,FALSE))</f>
        <v>0</v>
      </c>
      <c r="N45" s="93">
        <f>IF(ISNA(VLOOKUP(A45,'Balance 11'!$A:$F,6,FALSE)),0,VLOOKUP(A45,'Balance 11'!$A:$F,6,FALSE))</f>
        <v>0</v>
      </c>
      <c r="O45" s="93">
        <f>IF(ISNA(VLOOKUP(A45,'Balance 12'!$A:$F,5,FALSE)),0,VLOOKUP(A45,'Balance 12'!$A:$F,5,FALSE))</f>
        <v>0</v>
      </c>
      <c r="P45" s="31">
        <v>264160</v>
      </c>
      <c r="Q45" s="72">
        <f t="shared" si="29"/>
        <v>124947.22</v>
      </c>
      <c r="S45"/>
      <c r="U45" s="87"/>
      <c r="V45" s="87">
        <v>0</v>
      </c>
    </row>
    <row r="46" spans="1:22">
      <c r="A46" s="9">
        <v>64140000000</v>
      </c>
      <c r="B46" s="23" t="s">
        <v>111</v>
      </c>
      <c r="C46" s="12">
        <f>IF(ISNA(VLOOKUP(A46,'balance n-1'!$A:$F,5,FALSE)),0,VLOOKUP(A46,'balance n-1'!$A:$F,5,FALSE))</f>
        <v>0</v>
      </c>
      <c r="D46" s="30">
        <f>IF(ISNA(VLOOKUP(A46,'Balance 01'!$A:$F,5,FALSE)),0,VLOOKUP(A46,'Balance 01'!$A:$F,5,FALSE))</f>
        <v>0</v>
      </c>
      <c r="E46" s="93">
        <f>IF(ISNA(VLOOKUP(A46,'Balance 02'!$A:$F,5,FALSE)),0,VLOOKUP(A46,'Balance 02'!$A:$F,5,FALSE))</f>
        <v>0</v>
      </c>
      <c r="F46" s="93">
        <f>IF(ISNA(VLOOKUP(A46,'Balance 03'!$A:$F,5,FALSE)),0,VLOOKUP(A46,'Balance 03'!$A:$F,5,FALSE))</f>
        <v>0</v>
      </c>
      <c r="G46" s="30">
        <f>IF(ISNA(VLOOKUP(A46,'Balance 04'!$A:$F,5,FALSE)),0,VLOOKUP(A46,'Balance 04'!$A:$F,5,FALSE))</f>
        <v>0</v>
      </c>
      <c r="H46" s="93">
        <f>IF(ISNA(VLOOKUP(A46,'Balance 05'!$A:$F,5,FALSE)),0,VLOOKUP(A46,'Balance 05'!$A:$F,5,FALSE))</f>
        <v>2861.63</v>
      </c>
      <c r="I46" s="93">
        <f>IF(ISNA(VLOOKUP(A46,'Balance 06'!$A:$F,5,FALSE)),0,VLOOKUP(A46,'Balance 06'!$A:$F,5,FALSE))</f>
        <v>2861.63</v>
      </c>
      <c r="J46" s="93">
        <f>IF(ISNA(VLOOKUP(A46,'Balance 07'!$A:$F,5,FALSE)),0,VLOOKUP(A46,'Balance 06'!$A:$F,5,FALSE))</f>
        <v>0</v>
      </c>
      <c r="K46" s="93">
        <f>IF(ISNA(VLOOKUP(A46,'Balance 08'!$A:$F,5,FALSE)),0,VLOOKUP(A46,'Balance 08'!$A:$F,5,FALSE))</f>
        <v>0</v>
      </c>
      <c r="L46" s="93">
        <f>IF(ISNA(VLOOKUP(A46,'Balance 09'!$A:$F,5,FALSE)),0,VLOOKUP(A46,'Balance 09'!$A:$F,5,FALSE))</f>
        <v>0</v>
      </c>
      <c r="M46" s="93">
        <f>IF(ISNA(VLOOKUP(A46,'Balance 10'!$A:$F,5,FALSE)),0,VLOOKUP(A46,'Balance 10'!$A:$F,5,FALSE))</f>
        <v>0</v>
      </c>
      <c r="N46" s="93">
        <f>IF(ISNA(VLOOKUP(A46,'Balance 11'!$A:$F,6,FALSE)),0,VLOOKUP(A46,'Balance 11'!$A:$F,6,FALSE))</f>
        <v>0</v>
      </c>
      <c r="O46" s="93">
        <f>IF(ISNA(VLOOKUP(A46,'Balance 12'!$A:$F,5,FALSE)),0,VLOOKUP(A46,'Balance 12'!$A:$F,5,FALSE))</f>
        <v>0</v>
      </c>
      <c r="P46" s="31"/>
      <c r="Q46" s="72">
        <f t="shared" si="29"/>
        <v>-2861.63</v>
      </c>
      <c r="S46"/>
      <c r="U46" s="87"/>
      <c r="V46" s="87"/>
    </row>
    <row r="47" spans="1:22">
      <c r="A47" s="9">
        <v>64120000000</v>
      </c>
      <c r="B47" s="23" t="s">
        <v>109</v>
      </c>
      <c r="C47" s="12">
        <f>IF(ISNA(VLOOKUP(A47,'balance n-1'!$A:$F,5,FALSE)),0,VLOOKUP(A47,'balance n-1'!$A:$F,5,FALSE))</f>
        <v>528</v>
      </c>
      <c r="D47" s="30">
        <f>IF(ISNA(VLOOKUP(A47,'Balance 01'!$A:$F,5,FALSE)),0,VLOOKUP(A47,'Balance 01'!$A:$F,5,FALSE))</f>
        <v>0</v>
      </c>
      <c r="E47" s="93">
        <f>IF(ISNA(VLOOKUP(A47,'Balance 02'!$A:$F,5,FALSE)),0,VLOOKUP(A47,'Balance 02'!$A:$F,5,FALSE))</f>
        <v>0</v>
      </c>
      <c r="F47" s="93">
        <f>IF(ISNA(VLOOKUP(A47,'Balance 03'!$A:$F,5,FALSE)),0,VLOOKUP(A47,'Balance 03'!$A:$F,5,FALSE))</f>
        <v>0</v>
      </c>
      <c r="G47" s="30">
        <f>IF(ISNA(VLOOKUP(A47,'Balance 04'!$A:$F,5,FALSE)),0,VLOOKUP(A47,'Balance 04'!$A:$F,5,FALSE))</f>
        <v>0</v>
      </c>
      <c r="H47" s="93">
        <f>IF(ISNA(VLOOKUP(A47,'Balance 05'!$A:$F,5,FALSE)),0,VLOOKUP(A47,'Balance 05'!$A:$F,5,FALSE))</f>
        <v>0</v>
      </c>
      <c r="I47" s="93">
        <f>IF(ISNA(VLOOKUP(A47,'Balance 06'!$A:$F,5,FALSE)),0,VLOOKUP(A47,'Balance 06'!$A:$F,5,FALSE))</f>
        <v>0</v>
      </c>
      <c r="J47" s="93">
        <f>IF(ISNA(VLOOKUP(A47,'Balance 07'!$A:$F,5,FALSE)),0,VLOOKUP(A47,'Balance 06'!$A:$F,5,FALSE))</f>
        <v>0</v>
      </c>
      <c r="K47" s="93">
        <f>IF(ISNA(VLOOKUP(A47,'Balance 08'!$A:$F,5,FALSE)),0,VLOOKUP(A47,'Balance 08'!$A:$F,5,FALSE))</f>
        <v>0</v>
      </c>
      <c r="L47" s="93">
        <f>IF(ISNA(VLOOKUP(A47,'Balance 09'!$A:$F,5,FALSE)),0,VLOOKUP(A47,'Balance 09'!$A:$F,5,FALSE))</f>
        <v>0</v>
      </c>
      <c r="M47" s="93">
        <f>IF(ISNA(VLOOKUP(A47,'Balance 10'!$A:$F,5,FALSE)),0,VLOOKUP(A47,'Balance 10'!$A:$F,5,FALSE))</f>
        <v>0</v>
      </c>
      <c r="N47" s="93">
        <f>IF(ISNA(VLOOKUP(A47,'Balance 11'!$A:$F,6,FALSE)),0,VLOOKUP(A47,'Balance 11'!$A:$F,6,FALSE))</f>
        <v>0</v>
      </c>
      <c r="O47" s="93">
        <f>IF(ISNA(VLOOKUP(A47,'Balance 12'!$A:$F,5,FALSE)),0,VLOOKUP(A47,'Balance 12'!$A:$F,5,FALSE))</f>
        <v>0</v>
      </c>
      <c r="P47" s="31"/>
      <c r="Q47" s="72">
        <f t="shared" si="29"/>
        <v>0</v>
      </c>
      <c r="S47"/>
      <c r="U47" s="87"/>
      <c r="V47" s="87"/>
    </row>
    <row r="48" spans="1:22">
      <c r="A48" s="9">
        <v>64500000000</v>
      </c>
      <c r="B48" s="23" t="s">
        <v>28</v>
      </c>
      <c r="C48" s="12">
        <f>IF(ISNA(VLOOKUP(A48,'balance n-1'!$A:$F,5,FALSE)),0,VLOOKUP(A48,'balance n-1'!$A:$F,5,FALSE))</f>
        <v>105827.06</v>
      </c>
      <c r="D48" s="30">
        <f>IF(ISNA(VLOOKUP(A48,'Balance 01'!$A:$F,5,FALSE)),0,VLOOKUP(A48,'Balance 01'!$A:$F,5,FALSE))</f>
        <v>8246.51</v>
      </c>
      <c r="E48" s="93">
        <f>IF(ISNA(VLOOKUP(A48,'Balance 02'!$A:$F,5,FALSE)),0,VLOOKUP(A48,'Balance 02'!$A:$F,5,FALSE))</f>
        <v>17058.59</v>
      </c>
      <c r="F48" s="93">
        <f>IF(ISNA(VLOOKUP(A48,'Balance 03'!$A:$F,5,FALSE)),0,VLOOKUP(A48,'Balance 03'!$A:$F,5,FALSE))</f>
        <v>27593.15</v>
      </c>
      <c r="G48" s="30">
        <f>IF(ISNA(VLOOKUP(A48,'Balance 04'!$A:$F,5,FALSE)),0,VLOOKUP(A48,'Balance 04'!$A:$F,5,FALSE))</f>
        <v>35622.03</v>
      </c>
      <c r="H48" s="93">
        <f>IF(ISNA(VLOOKUP(A48,'Balance 05'!$A:$F,5,FALSE)),0,VLOOKUP(A48,'Balance 05'!$A:$F,5,FALSE))</f>
        <v>46816.76</v>
      </c>
      <c r="I48" s="93">
        <f>IF(ISNA(VLOOKUP(A48,'Balance 06'!$A:$F,5,FALSE)),0,VLOOKUP(A48,'Balance 06'!$A:$F,5,FALSE))</f>
        <v>59390.75</v>
      </c>
      <c r="J48" s="93">
        <f>IF(ISNA(VLOOKUP(A48,'Balance 07'!$A:$F,5,FALSE)),0,VLOOKUP(A48,'Balance 06'!$A:$F,5,FALSE))</f>
        <v>0</v>
      </c>
      <c r="K48" s="93">
        <f>IF(ISNA(VLOOKUP(A48,'Balance 08'!$A:$F,5,FALSE)),0,VLOOKUP(A48,'Balance 08'!$A:$F,5,FALSE))</f>
        <v>0</v>
      </c>
      <c r="L48" s="93">
        <f>IF(ISNA(VLOOKUP(A48,'Balance 09'!$A:$F,5,FALSE)),0,VLOOKUP(A48,'Balance 09'!$A:$F,5,FALSE))</f>
        <v>0</v>
      </c>
      <c r="M48" s="93">
        <f>IF(ISNA(VLOOKUP(A48,'Balance 10'!$A:$F,5,FALSE)),0,VLOOKUP(A48,'Balance 10'!$A:$F,5,FALSE))</f>
        <v>0</v>
      </c>
      <c r="N48" s="93">
        <f>IF(ISNA(VLOOKUP(A48,'Balance 11'!$A:$F,6,FALSE)),0,VLOOKUP(A48,'Balance 11'!$A:$F,6,FALSE))</f>
        <v>0</v>
      </c>
      <c r="O48" s="93">
        <f>IF(ISNA(VLOOKUP(A48,'Balance 12'!$A:$F,5,FALSE)),0,VLOOKUP(A48,'Balance 12'!$A:$F,5,FALSE))</f>
        <v>0</v>
      </c>
      <c r="P48" s="31">
        <v>108161</v>
      </c>
      <c r="Q48" s="72">
        <f t="shared" si="29"/>
        <v>48770.25</v>
      </c>
      <c r="S48"/>
      <c r="U48" s="87"/>
      <c r="V48" s="87">
        <v>0</v>
      </c>
    </row>
    <row r="49" spans="1:22">
      <c r="A49" s="19">
        <v>64520000000</v>
      </c>
      <c r="B49" s="7" t="s">
        <v>110</v>
      </c>
      <c r="C49" s="15">
        <f>IF(ISNA(VLOOKUP(A49,'balance n-1'!$A:$F,5,FALSE)),0,VLOOKUP(A49,'balance n-1'!$A:$F,5,FALSE))</f>
        <v>1104</v>
      </c>
      <c r="D49" s="35">
        <f>IF(ISNA(VLOOKUP(A49,'Balance 01'!$A:$F,5,FALSE)),0,VLOOKUP(A49,'Balance 01'!$A:$F,5,FALSE))</f>
        <v>0</v>
      </c>
      <c r="E49" s="94">
        <f>IF(ISNA(VLOOKUP(A49,'Balance 02'!$A:$F,5,FALSE)),0,VLOOKUP(A49,'Balance 02'!$A:$F,5,FALSE))</f>
        <v>0</v>
      </c>
      <c r="F49" s="94">
        <f>IF(ISNA(VLOOKUP(A49,'Balance 03'!$A:$F,5,FALSE)),0,VLOOKUP(A49,'Balance 03'!$A:$F,5,FALSE))</f>
        <v>0</v>
      </c>
      <c r="G49" s="35">
        <f>IF(ISNA(VLOOKUP(A49,'Balance 04'!$A:$F,5,FALSE)),0,VLOOKUP(A49,'Balance 04'!$A:$F,5,FALSE))</f>
        <v>0</v>
      </c>
      <c r="H49" s="94">
        <f>IF(ISNA(VLOOKUP(A49,'Balance 05'!$A:$F,5,FALSE)),0,VLOOKUP(A49,'Balance 05'!$A:$F,5,FALSE))</f>
        <v>0</v>
      </c>
      <c r="I49" s="94">
        <f>IF(ISNA(VLOOKUP(A49,'Balance 06'!$A:$F,5,FALSE)),0,VLOOKUP(A49,'Balance 06'!$A:$F,5,FALSE))</f>
        <v>0</v>
      </c>
      <c r="J49" s="94">
        <f>IF(ISNA(VLOOKUP(A49,'Balance 07'!$A:$F,5,FALSE)),0,VLOOKUP(A49,'Balance 06'!$A:$F,5,FALSE))</f>
        <v>0</v>
      </c>
      <c r="K49" s="94">
        <f>IF(ISNA(VLOOKUP(A49,'Balance 08'!$A:$F,5,FALSE)),0,VLOOKUP(A49,'Balance 08'!$A:$F,5,FALSE))</f>
        <v>0</v>
      </c>
      <c r="L49" s="94">
        <f>IF(ISNA(VLOOKUP(A49,'Balance 09'!$A:$F,5,FALSE)),0,VLOOKUP(A49,'Balance 09'!$A:$F,5,FALSE))</f>
        <v>0</v>
      </c>
      <c r="M49" s="94">
        <f>IF(ISNA(VLOOKUP(A49,'Balance 10'!$A:$F,5,FALSE)),0,VLOOKUP(A49,'Balance 10'!$A:$F,5,FALSE))</f>
        <v>0</v>
      </c>
      <c r="N49" s="94">
        <f>IF(ISNA(VLOOKUP(A49,'Balance 11'!$A:$F,6,FALSE)),0,VLOOKUP(A49,'Balance 11'!$A:$F,6,FALSE))</f>
        <v>0</v>
      </c>
      <c r="O49" s="94">
        <f>IF(ISNA(VLOOKUP(A49,'Balance 12'!$A:$F,5,FALSE)),0,VLOOKUP(A49,'Balance 12'!$A:$F,5,FALSE))</f>
        <v>0</v>
      </c>
      <c r="P49" s="32"/>
      <c r="Q49" s="72">
        <f t="shared" si="29"/>
        <v>0</v>
      </c>
      <c r="S49"/>
      <c r="U49" s="87"/>
      <c r="V49" s="87"/>
    </row>
    <row r="50" spans="1:22">
      <c r="A50" s="19">
        <v>64750000000</v>
      </c>
      <c r="B50" s="7" t="s">
        <v>47</v>
      </c>
      <c r="C50" s="15">
        <f>IF(ISNA(VLOOKUP(A50,'balance n-1'!$A:$F,5,FALSE)),0,VLOOKUP(A50,'balance n-1'!$A:$F,5,FALSE))</f>
        <v>1966.59</v>
      </c>
      <c r="D50" s="35">
        <f>IF(ISNA(VLOOKUP(A50,'Balance 01'!$A:$F,5,FALSE)),0,VLOOKUP(A50,'Balance 01'!$A:$F,5,FALSE))</f>
        <v>0</v>
      </c>
      <c r="E50" s="94">
        <f>IF(ISNA(VLOOKUP(A50,'Balance 02'!$A:$F,5,FALSE)),0,VLOOKUP(A50,'Balance 02'!$A:$F,5,FALSE))</f>
        <v>459.59</v>
      </c>
      <c r="F50" s="94">
        <f>IF(ISNA(VLOOKUP(A50,'Balance 03'!$A:$F,5,FALSE)),0,VLOOKUP(A50,'Balance 03'!$A:$F,5,FALSE))</f>
        <v>459.59</v>
      </c>
      <c r="G50" s="35">
        <f>IF(ISNA(VLOOKUP(A50,'Balance 04'!$A:$F,5,FALSE)),0,VLOOKUP(A50,'Balance 04'!$A:$F,5,FALSE))</f>
        <v>887.14</v>
      </c>
      <c r="H50" s="94">
        <f>IF(ISNA(VLOOKUP(A50,'Balance 05'!$A:$F,5,FALSE)),0,VLOOKUP(A50,'Balance 05'!$A:$F,5,FALSE))</f>
        <v>887.14</v>
      </c>
      <c r="I50" s="94">
        <f>IF(ISNA(VLOOKUP(A50,'Balance 06'!$A:$F,5,FALSE)),0,VLOOKUP(A50,'Balance 06'!$A:$F,5,FALSE))</f>
        <v>887.14</v>
      </c>
      <c r="J50" s="94">
        <f>IF(ISNA(VLOOKUP(A50,'Balance 07'!$A:$F,5,FALSE)),0,VLOOKUP(A50,'Balance 06'!$A:$F,5,FALSE))</f>
        <v>0</v>
      </c>
      <c r="K50" s="94">
        <f>IF(ISNA(VLOOKUP(A50,'Balance 08'!$A:$F,5,FALSE)),0,VLOOKUP(A50,'Balance 08'!$A:$F,5,FALSE))</f>
        <v>0</v>
      </c>
      <c r="L50" s="94">
        <f>IF(ISNA(VLOOKUP(A50,'Balance 09'!$A:$F,5,FALSE)),0,VLOOKUP(A50,'Balance 09'!$A:$F,5,FALSE))</f>
        <v>0</v>
      </c>
      <c r="M50" s="94">
        <f>IF(ISNA(VLOOKUP(A50,'Balance 10'!$A:$F,5,FALSE)),0,VLOOKUP(A50,'Balance 10'!$A:$F,5,FALSE))</f>
        <v>0</v>
      </c>
      <c r="N50" s="94">
        <f>IF(ISNA(VLOOKUP(A50,'Balance 11'!$A:$F,6,FALSE)),0,VLOOKUP(A50,'Balance 11'!$A:$F,6,FALSE))</f>
        <v>0</v>
      </c>
      <c r="O50" s="94">
        <f>IF(ISNA(VLOOKUP(A50,'Balance 12'!$A:$F,5,FALSE)),0,VLOOKUP(A50,'Balance 12'!$A:$F,5,FALSE))</f>
        <v>0</v>
      </c>
      <c r="P50" s="32">
        <v>1422</v>
      </c>
      <c r="Q50" s="72">
        <f t="shared" si="29"/>
        <v>534.86</v>
      </c>
      <c r="S50"/>
      <c r="U50" s="87"/>
      <c r="V50" s="87">
        <v>0</v>
      </c>
    </row>
    <row r="51" spans="1:22" ht="17" thickBot="1">
      <c r="A51" s="45">
        <v>64800000000</v>
      </c>
      <c r="B51" s="46" t="s">
        <v>29</v>
      </c>
      <c r="C51" s="15">
        <f>IF(ISNA(VLOOKUP(A51,'balance n-1'!$A:$F,5,FALSE)),0,VLOOKUP(A51,'balance n-1'!$A:$F,5,FALSE))</f>
        <v>8435.9500000000007</v>
      </c>
      <c r="D51" s="35">
        <f>IF(ISNA(VLOOKUP(A51,'Balance 01'!$A:$F,5,FALSE)),0,VLOOKUP(A51,'Balance 01'!$A:$F,5,FALSE))</f>
        <v>2812</v>
      </c>
      <c r="E51" s="35">
        <f>IF(ISNA(VLOOKUP(A51,'Balance 02'!$A:$F,5,FALSE)),0,VLOOKUP(A51,'Balance 02'!$A:$F,5,FALSE))</f>
        <v>2812</v>
      </c>
      <c r="F51" s="35">
        <f>IF(ISNA(VLOOKUP(A51,'Balance 03'!$A:$F,5,FALSE)),0,VLOOKUP(A51,'Balance 03'!$A:$F,5,FALSE))</f>
        <v>2862</v>
      </c>
      <c r="G51" s="35">
        <f>IF(ISNA(VLOOKUP(A51,'Balance 04'!$A:$F,5,FALSE)),0,VLOOKUP(A51,'Balance 04'!$A:$F,5,FALSE))</f>
        <v>3960</v>
      </c>
      <c r="H51" s="35">
        <f>IF(ISNA(VLOOKUP(A51,'Balance 05'!$A:$F,5,FALSE)),0,VLOOKUP(A51,'Balance 05'!$A:$F,5,FALSE))</f>
        <v>5042</v>
      </c>
      <c r="I51" s="35">
        <f>IF(ISNA(VLOOKUP(A51,'Balance 06'!$A:$F,5,FALSE)),0,VLOOKUP(A51,'Balance 06'!$A:$F,5,FALSE))</f>
        <v>5042</v>
      </c>
      <c r="J51" s="35">
        <f>IF(ISNA(VLOOKUP(A51,'Balance 07'!$A:$F,5,FALSE)),0,VLOOKUP(A51,'Balance 06'!$A:$F,5,FALSE))</f>
        <v>0</v>
      </c>
      <c r="K51" s="35">
        <f>IF(ISNA(VLOOKUP(A51,'Balance 08'!$A:$F,5,FALSE)),0,VLOOKUP(A51,'Balance 08'!$A:$F,5,FALSE))</f>
        <v>0</v>
      </c>
      <c r="L51" s="35">
        <f>IF(ISNA(VLOOKUP(A51,'Balance 09'!$A:$F,5,FALSE)),0,VLOOKUP(A51,'Balance 09'!$A:$F,5,FALSE))</f>
        <v>0</v>
      </c>
      <c r="M51" s="35">
        <f>IF(ISNA(VLOOKUP(A51,'Balance 10'!$A:$F,5,FALSE)),0,VLOOKUP(A51,'Balance 10'!$A:$F,5,FALSE))</f>
        <v>0</v>
      </c>
      <c r="N51" s="35">
        <f>IF(ISNA(VLOOKUP(A51,'Balance 11'!$A:$F,6,FALSE)),0,VLOOKUP(A51,'Balance 11'!$A:$F,6,FALSE))</f>
        <v>0</v>
      </c>
      <c r="O51" s="35">
        <f>IF(ISNA(VLOOKUP(A51,'Balance 12'!$A:$F,5,FALSE)),0,VLOOKUP(A51,'Balance 12'!$A:$F,5,FALSE))</f>
        <v>0</v>
      </c>
      <c r="P51" s="67">
        <v>1625</v>
      </c>
      <c r="Q51" s="72">
        <f t="shared" si="29"/>
        <v>-3417</v>
      </c>
      <c r="S51"/>
      <c r="U51" s="87"/>
      <c r="V51" s="87">
        <v>0</v>
      </c>
    </row>
    <row r="52" spans="1:22" ht="17.5" thickBot="1">
      <c r="A52" s="108" t="s">
        <v>9</v>
      </c>
      <c r="B52" s="109"/>
      <c r="C52" s="29">
        <f t="shared" ref="C52:P52" si="30">SUM(C40:C51)</f>
        <v>407214.92000000004</v>
      </c>
      <c r="D52" s="29">
        <f t="shared" si="30"/>
        <v>34318.01</v>
      </c>
      <c r="E52" s="29">
        <f t="shared" si="30"/>
        <v>73713.159999999989</v>
      </c>
      <c r="F52" s="29">
        <f t="shared" si="30"/>
        <v>114540.48000000001</v>
      </c>
      <c r="G52" s="29">
        <f t="shared" si="30"/>
        <v>145628.23000000001</v>
      </c>
      <c r="H52" s="29">
        <f t="shared" si="30"/>
        <v>191855.48000000004</v>
      </c>
      <c r="I52" s="29">
        <f t="shared" si="30"/>
        <v>234208.85000000003</v>
      </c>
      <c r="J52" s="29">
        <f t="shared" si="30"/>
        <v>0</v>
      </c>
      <c r="K52" s="29">
        <f t="shared" si="30"/>
        <v>0</v>
      </c>
      <c r="L52" s="29">
        <f t="shared" si="30"/>
        <v>0</v>
      </c>
      <c r="M52" s="29">
        <f t="shared" si="30"/>
        <v>0</v>
      </c>
      <c r="N52" s="29">
        <f t="shared" si="30"/>
        <v>0</v>
      </c>
      <c r="O52" s="29">
        <f t="shared" si="30"/>
        <v>0</v>
      </c>
      <c r="P52" s="29">
        <f t="shared" si="30"/>
        <v>408021</v>
      </c>
      <c r="Q52" s="29">
        <f t="shared" si="29"/>
        <v>173812.14999999997</v>
      </c>
      <c r="S52" s="98"/>
      <c r="T52"/>
      <c r="U52" s="87"/>
      <c r="V52" s="87">
        <v>0</v>
      </c>
    </row>
    <row r="53" spans="1:22" s="44" customFormat="1" ht="6.75" customHeight="1" thickBot="1">
      <c r="A53" s="125"/>
      <c r="B53" s="125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50"/>
      <c r="V53" s="87">
        <v>0</v>
      </c>
    </row>
    <row r="54" spans="1:22" ht="17.5" thickBot="1">
      <c r="A54" s="117" t="s">
        <v>10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V54" s="87">
        <v>0</v>
      </c>
    </row>
    <row r="55" spans="1:22">
      <c r="A55" s="65">
        <v>61200000000</v>
      </c>
      <c r="B55" s="66" t="s">
        <v>14</v>
      </c>
      <c r="C55" s="18">
        <f>IF(ISNA(VLOOKUP(A55,'balance n-1'!$A:$F,5,FALSE)),0,VLOOKUP(A55,'balance n-1'!$A:$F,5,FALSE))</f>
        <v>0</v>
      </c>
      <c r="D55" s="34">
        <f>IF(ISNA(VLOOKUP(A55,'Balance 01'!$A:$F,5,FALSE)),0,VLOOKUP(A55,'Balance 01'!$A:$F,5,FALSE))</f>
        <v>0</v>
      </c>
      <c r="E55" s="34">
        <f>IF(ISNA(VLOOKUP(A55,'Balance 02'!$A:$F,5,FALSE)),0,VLOOKUP(A55,'Balance 02'!$A:$F,5,FALSE))</f>
        <v>0</v>
      </c>
      <c r="F55" s="34">
        <f>IF(ISNA(VLOOKUP(A55,'Balance 03'!$A:$F,5,FALSE)),0,VLOOKUP(A55,'Balance 03'!$A:$F,5,FALSE))</f>
        <v>0</v>
      </c>
      <c r="G55" s="34">
        <f>IF(ISNA(VLOOKUP(A55,'Balance 04'!$A:$F,5,FALSE)),0,VLOOKUP(A55,'Balance 04'!$A:$F,5,FALSE))</f>
        <v>0</v>
      </c>
      <c r="H55" s="34">
        <f>IF(ISNA(VLOOKUP(A55,'Balance 05'!$A:$F,5,FALSE)),0,VLOOKUP(A55,'Balance 05'!$A:$F,5,FALSE))</f>
        <v>0</v>
      </c>
      <c r="I55" s="34">
        <f>IF(ISNA(VLOOKUP(A55,'Balance 06'!$A:$F,5,FALSE)),0,VLOOKUP(A55,'Balance 06'!$A:$F,5,FALSE))</f>
        <v>0</v>
      </c>
      <c r="J55" s="34">
        <f>IF(ISNA(VLOOKUP(A55,'Balance 07'!$A:$F,5,FALSE)),0,VLOOKUP(A55,'Balance 06'!$A:$F,5,FALSE))</f>
        <v>0</v>
      </c>
      <c r="K55" s="34">
        <f>IF(ISNA(VLOOKUP(A55,'Balance 08'!$A:$F,5,FALSE)),0,VLOOKUP(A55,'Balance 08'!$A:$F,5,FALSE))</f>
        <v>0</v>
      </c>
      <c r="L55" s="34">
        <f>IF(ISNA(VLOOKUP(A55,'Balance 09'!$A:$F,5,FALSE)),0,VLOOKUP(A55,'Balance 09'!$A:$F,5,FALSE))</f>
        <v>0</v>
      </c>
      <c r="M55" s="34">
        <f>IF(ISNA(VLOOKUP(A55,'Balance 10'!$A:$F,5,FALSE)),0,VLOOKUP(A55,'Balance 10'!$A:$F,5,FALSE))</f>
        <v>0</v>
      </c>
      <c r="N55" s="34">
        <f>IF(ISNA(VLOOKUP(A55,'Balance 11'!$A:$F,6,FALSE)),0,VLOOKUP(A55,'Balance 11'!$A:$F,6,FALSE))</f>
        <v>0</v>
      </c>
      <c r="O55" s="34">
        <f>IF(ISNA(VLOOKUP(A55,'Balance 12'!$A:$F,5,FALSE)),0,VLOOKUP(A55,'Balance 12'!$A:$F,5,FALSE))</f>
        <v>0</v>
      </c>
      <c r="P55" s="41">
        <v>545</v>
      </c>
      <c r="Q55" s="72">
        <f t="shared" ref="Q55:Q74" si="31">$P55-I55</f>
        <v>545</v>
      </c>
      <c r="T55"/>
      <c r="V55" s="87">
        <v>0</v>
      </c>
    </row>
    <row r="56" spans="1:22">
      <c r="A56" s="65">
        <v>61210000000</v>
      </c>
      <c r="B56" s="66" t="s">
        <v>97</v>
      </c>
      <c r="C56" s="18">
        <f>IF(ISNA(VLOOKUP(A56,'balance n-1'!$A:$F,5,FALSE)),0,VLOOKUP(A56,'balance n-1'!$A:$F,5,FALSE))</f>
        <v>1835.14</v>
      </c>
      <c r="D56" s="34">
        <f>IF(ISNA(VLOOKUP(A56,'Balance 01'!$A:$F,5,FALSE)),0,VLOOKUP(A56,'Balance 01'!$A:$F,5,FALSE))</f>
        <v>362.7</v>
      </c>
      <c r="E56" s="34">
        <f>IF(ISNA(VLOOKUP(A56,'Balance 02'!$A:$F,5,FALSE)),0,VLOOKUP(A56,'Balance 02'!$A:$F,5,FALSE))</f>
        <v>362.7</v>
      </c>
      <c r="F56" s="34">
        <f>IF(ISNA(VLOOKUP(A56,'Balance 03'!$A:$F,5,FALSE)),0,VLOOKUP(A56,'Balance 03'!$A:$F,5,FALSE))</f>
        <v>725.4</v>
      </c>
      <c r="G56" s="34">
        <f>IF(ISNA(VLOOKUP(A56,'Balance 04'!$A:$F,5,FALSE)),0,VLOOKUP(A56,'Balance 04'!$A:$F,5,FALSE))</f>
        <v>949.78</v>
      </c>
      <c r="H56" s="34">
        <f>IF(ISNA(VLOOKUP(A56,'Balance 05'!$A:$F,5,FALSE)),0,VLOOKUP(A56,'Balance 05'!$A:$F,5,FALSE))</f>
        <v>949.78</v>
      </c>
      <c r="I56" s="34">
        <f>IF(ISNA(VLOOKUP(A56,'Balance 06'!$A:$F,5,FALSE)),0,VLOOKUP(A56,'Balance 06'!$A:$F,5,FALSE))</f>
        <v>949.78</v>
      </c>
      <c r="J56" s="34">
        <f>IF(ISNA(VLOOKUP(A56,'Balance 07'!$A:$F,5,FALSE)),0,VLOOKUP(A56,'Balance 06'!$A:$F,5,FALSE))</f>
        <v>0</v>
      </c>
      <c r="K56" s="34">
        <f>IF(ISNA(VLOOKUP(A56,'Balance 08'!$A:$F,5,FALSE)),0,VLOOKUP(A56,'Balance 08'!$A:$F,5,FALSE))</f>
        <v>0</v>
      </c>
      <c r="L56" s="34">
        <f>IF(ISNA(VLOOKUP(A56,'Balance 09'!$A:$F,5,FALSE)),0,VLOOKUP(A56,'Balance 09'!$A:$F,5,FALSE))</f>
        <v>0</v>
      </c>
      <c r="M56" s="34">
        <f>IF(ISNA(VLOOKUP(A56,'Balance 10'!$A:$F,5,FALSE)),0,VLOOKUP(A56,'Balance 10'!$A:$F,5,FALSE))</f>
        <v>0</v>
      </c>
      <c r="N56" s="34">
        <f>IF(ISNA(VLOOKUP(A56,'Balance 11'!$A:$F,6,FALSE)),0,VLOOKUP(A56,'Balance 11'!$A:$F,6,FALSE))</f>
        <v>0</v>
      </c>
      <c r="O56" s="34">
        <f>IF(ISNA(VLOOKUP(A56,'Balance 12'!$A:$F,5,FALSE)),0,VLOOKUP(A56,'Balance 12'!$A:$F,5,FALSE))</f>
        <v>0</v>
      </c>
      <c r="P56" s="37">
        <v>0</v>
      </c>
      <c r="Q56" s="72">
        <f t="shared" si="31"/>
        <v>-949.78</v>
      </c>
      <c r="T56"/>
      <c r="V56" s="87"/>
    </row>
    <row r="57" spans="1:22">
      <c r="A57" s="39">
        <v>61320000000</v>
      </c>
      <c r="B57" s="38" t="s">
        <v>15</v>
      </c>
      <c r="C57" s="12">
        <f>IF(ISNA(VLOOKUP(A57,'balance n-1'!$A:$F,5,FALSE)),0,VLOOKUP(A57,'balance n-1'!$A:$F,5,FALSE))</f>
        <v>10080</v>
      </c>
      <c r="D57" s="30">
        <f>IF(ISNA(VLOOKUP(A57,'Balance 01'!$A:$F,5,FALSE)),0,VLOOKUP(A57,'Balance 01'!$A:$F,5,FALSE))</f>
        <v>840</v>
      </c>
      <c r="E57" s="30">
        <f>IF(ISNA(VLOOKUP(A57,'Balance 02'!$A:$F,5,FALSE)),0,VLOOKUP(A57,'Balance 02'!$A:$F,5,FALSE))</f>
        <v>1680</v>
      </c>
      <c r="F57" s="30">
        <f>IF(ISNA(VLOOKUP(A57,'Balance 03'!$A:$F,5,FALSE)),0,VLOOKUP(A57,'Balance 03'!$A:$F,5,FALSE))</f>
        <v>2520</v>
      </c>
      <c r="G57" s="30">
        <f>IF(ISNA(VLOOKUP(A57,'Balance 04'!$A:$F,5,FALSE)),0,VLOOKUP(A57,'Balance 04'!$A:$F,5,FALSE))</f>
        <v>3360</v>
      </c>
      <c r="H57" s="30">
        <f>IF(ISNA(VLOOKUP(A57,'Balance 05'!$A:$F,5,FALSE)),0,VLOOKUP(A57,'Balance 05'!$A:$F,5,FALSE))</f>
        <v>4200</v>
      </c>
      <c r="I57" s="30">
        <f>IF(ISNA(VLOOKUP(A57,'Balance 06'!$A:$F,5,FALSE)),0,VLOOKUP(A57,'Balance 06'!$A:$F,5,FALSE))</f>
        <v>5040</v>
      </c>
      <c r="J57" s="30">
        <f>IF(ISNA(VLOOKUP(A57,'Balance 07'!$A:$F,5,FALSE)),0,VLOOKUP(A57,'Balance 06'!$A:$F,5,FALSE))</f>
        <v>0</v>
      </c>
      <c r="K57" s="30">
        <f>IF(ISNA(VLOOKUP(A57,'Balance 08'!$A:$F,5,FALSE)),0,VLOOKUP(A57,'Balance 08'!$A:$F,5,FALSE))</f>
        <v>0</v>
      </c>
      <c r="L57" s="30">
        <f>IF(ISNA(VLOOKUP(A57,'Balance 09'!$A:$F,5,FALSE)),0,VLOOKUP(A57,'Balance 09'!$A:$F,5,FALSE))</f>
        <v>0</v>
      </c>
      <c r="M57" s="30">
        <f>IF(ISNA(VLOOKUP(A57,'Balance 10'!$A:$F,5,FALSE)),0,VLOOKUP(A57,'Balance 10'!$A:$F,5,FALSE))</f>
        <v>0</v>
      </c>
      <c r="N57" s="30">
        <f>IF(ISNA(VLOOKUP(A57,'Balance 11'!$A:$F,6,FALSE)),0,VLOOKUP(A57,'Balance 11'!$A:$F,6,FALSE))</f>
        <v>0</v>
      </c>
      <c r="O57" s="30">
        <f>IF(ISNA(VLOOKUP(A57,'Balance 12'!$A:$F,5,FALSE)),0,VLOOKUP(A57,'Balance 12'!$A:$F,5,FALSE))</f>
        <v>0</v>
      </c>
      <c r="P57" s="37"/>
      <c r="Q57" s="72">
        <f t="shared" si="31"/>
        <v>-5040</v>
      </c>
      <c r="T57"/>
      <c r="V57" s="87">
        <v>0</v>
      </c>
    </row>
    <row r="58" spans="1:22">
      <c r="A58" s="39">
        <v>61350000000</v>
      </c>
      <c r="B58" s="38" t="s">
        <v>48</v>
      </c>
      <c r="C58" s="12">
        <f>IF(ISNA(VLOOKUP(A58,'balance n-1'!$A:$F,5,FALSE)),0,VLOOKUP(A58,'balance n-1'!$A:$F,5,FALSE))</f>
        <v>0</v>
      </c>
      <c r="D58" s="30">
        <f>IF(ISNA(VLOOKUP(A58,'Balance 01'!$A:$F,5,FALSE)),0,VLOOKUP(A58,'Balance 01'!$A:$F,5,FALSE))</f>
        <v>0</v>
      </c>
      <c r="E58" s="30">
        <f>IF(ISNA(VLOOKUP(A58,'Balance 02'!$A:$F,5,FALSE)),0,VLOOKUP(A58,'Balance 02'!$A:$F,5,FALSE))</f>
        <v>0</v>
      </c>
      <c r="F58" s="30">
        <f>IF(ISNA(VLOOKUP(A58,'Balance 03'!$A:$F,5,FALSE)),0,VLOOKUP(A58,'Balance 03'!$A:$F,5,FALSE))</f>
        <v>0</v>
      </c>
      <c r="G58" s="30">
        <f>IF(ISNA(VLOOKUP(A58,'Balance 04'!$A:$F,5,FALSE)),0,VLOOKUP(A58,'Balance 04'!$A:$F,5,FALSE))</f>
        <v>0</v>
      </c>
      <c r="H58" s="30">
        <f>IF(ISNA(VLOOKUP(A58,'Balance 05'!$A:$F,5,FALSE)),0,VLOOKUP(A58,'Balance 05'!$A:$F,5,FALSE))</f>
        <v>0</v>
      </c>
      <c r="I58" s="30">
        <f>IF(ISNA(VLOOKUP(A58,'Balance 06'!$A:$F,5,FALSE)),0,VLOOKUP(A58,'Balance 06'!$A:$F,5,FALSE))</f>
        <v>0</v>
      </c>
      <c r="J58" s="30">
        <f>IF(ISNA(VLOOKUP(A58,'Balance 07'!$A:$F,5,FALSE)),0,VLOOKUP(A58,'Balance 06'!$A:$F,5,FALSE))</f>
        <v>0</v>
      </c>
      <c r="K58" s="30">
        <f>IF(ISNA(VLOOKUP(A58,'Balance 08'!$A:$F,5,FALSE)),0,VLOOKUP(A58,'Balance 08'!$A:$F,5,FALSE))</f>
        <v>0</v>
      </c>
      <c r="L58" s="30">
        <f>IF(ISNA(VLOOKUP(A58,'Balance 09'!$A:$F,5,FALSE)),0,VLOOKUP(A58,'Balance 09'!$A:$F,5,FALSE))</f>
        <v>0</v>
      </c>
      <c r="M58" s="30">
        <f>IF(ISNA(VLOOKUP(A58,'Balance 10'!$A:$F,5,FALSE)),0,VLOOKUP(A58,'Balance 10'!$A:$F,5,FALSE))</f>
        <v>0</v>
      </c>
      <c r="N58" s="30">
        <f>IF(ISNA(VLOOKUP(A58,'Balance 11'!$A:$F,6,FALSE)),0,VLOOKUP(A58,'Balance 11'!$A:$F,6,FALSE))</f>
        <v>0</v>
      </c>
      <c r="O58" s="30">
        <f>IF(ISNA(VLOOKUP(A58,'Balance 12'!$A:$F,5,FALSE)),0,VLOOKUP(A58,'Balance 12'!$A:$F,5,FALSE))</f>
        <v>0</v>
      </c>
      <c r="P58" s="37">
        <v>0</v>
      </c>
      <c r="Q58" s="72">
        <f t="shared" si="31"/>
        <v>0</v>
      </c>
      <c r="T58"/>
      <c r="V58" s="87">
        <v>0</v>
      </c>
    </row>
    <row r="59" spans="1:22">
      <c r="A59" s="39">
        <v>61400000000</v>
      </c>
      <c r="B59" s="38" t="s">
        <v>95</v>
      </c>
      <c r="C59" s="12">
        <f>IF(ISNA(VLOOKUP(A59,'balance n-1'!$A:$F,5,FALSE)),0,VLOOKUP(A59,'balance n-1'!$A:$F,5,FALSE))</f>
        <v>589</v>
      </c>
      <c r="D59" s="30">
        <f>IF(ISNA(VLOOKUP(A59,'Balance 01'!$A:$F,5,FALSE)),0,VLOOKUP(A59,'Balance 01'!$A:$F,5,FALSE))</f>
        <v>0</v>
      </c>
      <c r="E59" s="30">
        <f>IF(ISNA(VLOOKUP(A59,'Balance 02'!$A:$F,5,FALSE)),0,VLOOKUP(A59,'Balance 02'!$A:$F,5,FALSE))</f>
        <v>0</v>
      </c>
      <c r="F59" s="30">
        <f>IF(ISNA(VLOOKUP(A59,'Balance 03'!$A:$F,5,FALSE)),0,VLOOKUP(A59,'Balance 03'!$A:$F,5,FALSE))</f>
        <v>0</v>
      </c>
      <c r="G59" s="30">
        <f>IF(ISNA(VLOOKUP(A59,'Balance 04'!$A:$F,5,FALSE)),0,VLOOKUP(A59,'Balance 04'!$A:$F,5,FALSE))</f>
        <v>0</v>
      </c>
      <c r="H59" s="30">
        <f>IF(ISNA(VLOOKUP(A59,'Balance 05'!$A:$F,5,FALSE)),0,VLOOKUP(A59,'Balance 05'!$A:$F,5,FALSE))</f>
        <v>0</v>
      </c>
      <c r="I59" s="30">
        <f>IF(ISNA(VLOOKUP(A59,'Balance 06'!$A:$F,5,FALSE)),0,VLOOKUP(A59,'Balance 06'!$A:$F,5,FALSE))</f>
        <v>0</v>
      </c>
      <c r="J59" s="30">
        <f>IF(ISNA(VLOOKUP(A59,'Balance 07'!$A:$F,5,FALSE)),0,VLOOKUP(A59,'Balance 06'!$A:$F,5,FALSE))</f>
        <v>0</v>
      </c>
      <c r="K59" s="30">
        <f>IF(ISNA(VLOOKUP(A59,'Balance 08'!$A:$F,5,FALSE)),0,VLOOKUP(A59,'Balance 08'!$A:$F,5,FALSE))</f>
        <v>0</v>
      </c>
      <c r="L59" s="30">
        <f>IF(ISNA(VLOOKUP(A59,'Balance 09'!$A:$F,5,FALSE)),0,VLOOKUP(A59,'Balance 09'!$A:$F,5,FALSE))</f>
        <v>0</v>
      </c>
      <c r="M59" s="30">
        <f>IF(ISNA(VLOOKUP(A59,'Balance 10'!$A:$F,5,FALSE)),0,VLOOKUP(A59,'Balance 10'!$A:$F,5,FALSE))</f>
        <v>0</v>
      </c>
      <c r="N59" s="30">
        <f>IF(ISNA(VLOOKUP(A59,'Balance 11'!$A:$F,6,FALSE)),0,VLOOKUP(A59,'Balance 11'!$A:$F,6,FALSE))</f>
        <v>0</v>
      </c>
      <c r="O59" s="30">
        <f>IF(ISNA(VLOOKUP(A59,'Balance 12'!$A:$F,5,FALSE)),0,VLOOKUP(A59,'Balance 12'!$A:$F,5,FALSE))</f>
        <v>0</v>
      </c>
      <c r="P59" s="37">
        <v>0</v>
      </c>
      <c r="Q59" s="72">
        <f t="shared" si="31"/>
        <v>0</v>
      </c>
      <c r="T59"/>
      <c r="V59" s="87"/>
    </row>
    <row r="60" spans="1:22">
      <c r="A60" s="39">
        <v>61500000000</v>
      </c>
      <c r="B60" s="38" t="s">
        <v>49</v>
      </c>
      <c r="C60" s="12">
        <f>IF(ISNA(VLOOKUP(A60,'balance n-1'!$A:$F,5,FALSE)),0,VLOOKUP(A60,'balance n-1'!$A:$F,5,FALSE))</f>
        <v>0</v>
      </c>
      <c r="D60" s="30">
        <f>IF(ISNA(VLOOKUP(A60,'Balance 01'!$A:$F,5,FALSE)),0,VLOOKUP(A60,'Balance 01'!$A:$F,5,FALSE))</f>
        <v>0</v>
      </c>
      <c r="E60" s="30">
        <f>IF(ISNA(VLOOKUP(A60,'Balance 02'!$A:$F,5,FALSE)),0,VLOOKUP(A60,'Balance 02'!$A:$F,5,FALSE))</f>
        <v>0</v>
      </c>
      <c r="F60" s="30">
        <f>IF(ISNA(VLOOKUP(A60,'Balance 03'!$A:$F,5,FALSE)),0,VLOOKUP(A60,'Balance 03'!$A:$F,5,FALSE))</f>
        <v>0</v>
      </c>
      <c r="G60" s="30">
        <f>IF(ISNA(VLOOKUP(A60,'Balance 04'!$A:$F,5,FALSE)),0,VLOOKUP(A60,'Balance 04'!$A:$F,5,FALSE))</f>
        <v>0</v>
      </c>
      <c r="H60" s="30">
        <f>IF(ISNA(VLOOKUP(A60,'Balance 05'!$A:$F,5,FALSE)),0,VLOOKUP(A60,'Balance 05'!$A:$F,5,FALSE))</f>
        <v>0</v>
      </c>
      <c r="I60" s="30">
        <f>IF(ISNA(VLOOKUP(A60,'Balance 06'!$A:$F,5,FALSE)),0,VLOOKUP(A60,'Balance 06'!$A:$F,5,FALSE))</f>
        <v>0</v>
      </c>
      <c r="J60" s="30">
        <f>IF(ISNA(VLOOKUP(A60,'Balance 07'!$A:$F,5,FALSE)),0,VLOOKUP(A60,'Balance 06'!$A:$F,5,FALSE))</f>
        <v>0</v>
      </c>
      <c r="K60" s="30">
        <f>IF(ISNA(VLOOKUP(A60,'Balance 08'!$A:$F,5,FALSE)),0,VLOOKUP(A60,'Balance 08'!$A:$F,5,FALSE))</f>
        <v>0</v>
      </c>
      <c r="L60" s="30">
        <f>IF(ISNA(VLOOKUP(A60,'Balance 09'!$A:$F,5,FALSE)),0,VLOOKUP(A60,'Balance 09'!$A:$F,5,FALSE))</f>
        <v>0</v>
      </c>
      <c r="M60" s="30">
        <f>IF(ISNA(VLOOKUP(A60,'Balance 10'!$A:$F,5,FALSE)),0,VLOOKUP(A60,'Balance 10'!$A:$F,5,FALSE))</f>
        <v>0</v>
      </c>
      <c r="N60" s="30">
        <f>IF(ISNA(VLOOKUP(A60,'Balance 11'!$A:$F,6,FALSE)),0,VLOOKUP(A60,'Balance 11'!$A:$F,6,FALSE))</f>
        <v>0</v>
      </c>
      <c r="O60" s="30">
        <f>IF(ISNA(VLOOKUP(A60,'Balance 12'!$A:$F,5,FALSE)),0,VLOOKUP(A60,'Balance 12'!$A:$F,5,FALSE))</f>
        <v>0</v>
      </c>
      <c r="P60" s="37"/>
      <c r="Q60" s="72">
        <f t="shared" si="31"/>
        <v>0</v>
      </c>
      <c r="T60"/>
      <c r="V60" s="87"/>
    </row>
    <row r="61" spans="1:22">
      <c r="A61" s="39">
        <v>61552000000</v>
      </c>
      <c r="B61" s="38" t="s">
        <v>16</v>
      </c>
      <c r="C61" s="12">
        <f>IF(ISNA(VLOOKUP(A61,'balance n-1'!$A:$F,5,FALSE)),0,VLOOKUP(A61,'balance n-1'!$A:$F,5,FALSE))</f>
        <v>1051.49</v>
      </c>
      <c r="D61" s="30">
        <f>IF(ISNA(VLOOKUP(A61,'Balance 01'!$A:$F,5,FALSE)),0,VLOOKUP(A61,'Balance 01'!$A:$F,5,FALSE))</f>
        <v>0</v>
      </c>
      <c r="E61" s="30">
        <f>IF(ISNA(VLOOKUP(A61,'Balance 02'!$A:$F,5,FALSE)),0,VLOOKUP(A61,'Balance 02'!$A:$F,5,FALSE))</f>
        <v>0</v>
      </c>
      <c r="F61" s="30">
        <f>IF(ISNA(VLOOKUP(A61,'Balance 03'!$A:$F,5,FALSE)),0,VLOOKUP(A61,'Balance 03'!$A:$F,5,FALSE))</f>
        <v>74.88</v>
      </c>
      <c r="G61" s="30">
        <f>IF(ISNA(VLOOKUP(A61,'Balance 04'!$A:$F,5,FALSE)),0,VLOOKUP(A61,'Balance 04'!$A:$F,5,FALSE))</f>
        <v>74.88</v>
      </c>
      <c r="H61" s="30">
        <f>IF(ISNA(VLOOKUP(A61,'Balance 05'!$A:$F,5,FALSE)),0,VLOOKUP(A61,'Balance 05'!$A:$F,5,FALSE))</f>
        <v>312.77999999999997</v>
      </c>
      <c r="I61" s="30">
        <f>IF(ISNA(VLOOKUP(A61,'Balance 06'!$A:$F,5,FALSE)),0,VLOOKUP(A61,'Balance 06'!$A:$F,5,FALSE))</f>
        <v>312.77999999999997</v>
      </c>
      <c r="J61" s="30">
        <f>IF(ISNA(VLOOKUP(A61,'Balance 07'!$A:$F,5,FALSE)),0,VLOOKUP(A61,'Balance 06'!$A:$F,5,FALSE))</f>
        <v>0</v>
      </c>
      <c r="K61" s="30">
        <f>IF(ISNA(VLOOKUP(A61,'Balance 08'!$A:$F,5,FALSE)),0,VLOOKUP(A61,'Balance 08'!$A:$F,5,FALSE))</f>
        <v>0</v>
      </c>
      <c r="L61" s="30">
        <f>IF(ISNA(VLOOKUP(A61,'Balance 09'!$A:$F,5,FALSE)),0,VLOOKUP(A61,'Balance 09'!$A:$F,5,FALSE))</f>
        <v>0</v>
      </c>
      <c r="M61" s="30">
        <f>IF(ISNA(VLOOKUP(A61,'Balance 10'!$A:$F,5,FALSE)),0,VLOOKUP(A61,'Balance 10'!$A:$F,5,FALSE))</f>
        <v>0</v>
      </c>
      <c r="N61" s="30">
        <f>IF(ISNA(VLOOKUP(A61,'Balance 11'!$A:$F,6,FALSE)),0,VLOOKUP(A61,'Balance 11'!$A:$F,6,FALSE))</f>
        <v>0</v>
      </c>
      <c r="O61" s="30">
        <f>IF(ISNA(VLOOKUP(A61,'Balance 12'!$A:$F,5,FALSE)),0,VLOOKUP(A61,'Balance 12'!$A:$F,5,FALSE))</f>
        <v>0</v>
      </c>
      <c r="P61" s="37">
        <v>2000</v>
      </c>
      <c r="Q61" s="72">
        <f t="shared" si="31"/>
        <v>1687.22</v>
      </c>
      <c r="S61"/>
      <c r="T61"/>
      <c r="U61" s="87"/>
      <c r="V61" s="87"/>
    </row>
    <row r="62" spans="1:22">
      <c r="A62" s="39">
        <v>61560000000</v>
      </c>
      <c r="B62" s="38" t="s">
        <v>107</v>
      </c>
      <c r="C62" s="12">
        <f>IF(ISNA(VLOOKUP(A62,'balance n-1'!$A:$F,5,FALSE)),0,VLOOKUP(A62,'balance n-1'!$A:$F,5,FALSE))</f>
        <v>163.95</v>
      </c>
      <c r="D62" s="30">
        <f>IF(ISNA(VLOOKUP(A62,'Balance 01'!$A:$F,5,FALSE)),0,VLOOKUP(A62,'Balance 01'!$A:$F,5,FALSE))</f>
        <v>0</v>
      </c>
      <c r="E62" s="30">
        <f>IF(ISNA(VLOOKUP(A62,'Balance 02'!$A:$F,5,FALSE)),0,VLOOKUP(A62,'Balance 02'!$A:$F,5,FALSE))</f>
        <v>0</v>
      </c>
      <c r="F62" s="30">
        <f>IF(ISNA(VLOOKUP(A62,'Balance 03'!$A:$F,5,FALSE)),0,VLOOKUP(A62,'Balance 03'!$A:$F,5,FALSE))</f>
        <v>0</v>
      </c>
      <c r="G62" s="30">
        <f>IF(ISNA(VLOOKUP(A62,'Balance 04'!$A:$F,5,FALSE)),0,VLOOKUP(A62,'Balance 04'!$A:$F,5,FALSE))</f>
        <v>0</v>
      </c>
      <c r="H62" s="30">
        <f>IF(ISNA(VLOOKUP(A62,'Balance 05'!$A:$F,5,FALSE)),0,VLOOKUP(A62,'Balance 05'!$A:$F,5,FALSE))</f>
        <v>0</v>
      </c>
      <c r="I62" s="30">
        <f>IF(ISNA(VLOOKUP(A62,'Balance 06'!$A:$F,5,FALSE)),0,VLOOKUP(A62,'Balance 06'!$A:$F,5,FALSE))</f>
        <v>0</v>
      </c>
      <c r="J62" s="30">
        <f>IF(ISNA(VLOOKUP(A62,'Balance 07'!$A:$F,5,FALSE)),0,VLOOKUP(A62,'Balance 06'!$A:$F,5,FALSE))</f>
        <v>0</v>
      </c>
      <c r="K62" s="30">
        <f>IF(ISNA(VLOOKUP(A62,'Balance 08'!$A:$F,5,FALSE)),0,VLOOKUP(A62,'Balance 08'!$A:$F,5,FALSE))</f>
        <v>0</v>
      </c>
      <c r="L62" s="30">
        <f>IF(ISNA(VLOOKUP(A62,'Balance 09'!$A:$F,5,FALSE)),0,VLOOKUP(A62,'Balance 09'!$A:$F,5,FALSE))</f>
        <v>0</v>
      </c>
      <c r="M62" s="30">
        <f>IF(ISNA(VLOOKUP(A62,'Balance 10'!$A:$F,5,FALSE)),0,VLOOKUP(A62,'Balance 10'!$A:$F,5,FALSE))</f>
        <v>0</v>
      </c>
      <c r="N62" s="30">
        <f>IF(ISNA(VLOOKUP(A62,'Balance 11'!$A:$F,6,FALSE)),0,VLOOKUP(A62,'Balance 11'!$A:$F,6,FALSE))</f>
        <v>0</v>
      </c>
      <c r="O62" s="30">
        <f>IF(ISNA(VLOOKUP(A62,'Balance 12'!$A:$F,5,FALSE)),0,VLOOKUP(A62,'Balance 12'!$A:$F,5,FALSE))</f>
        <v>0</v>
      </c>
      <c r="P62" s="37"/>
      <c r="Q62" s="72">
        <f t="shared" si="31"/>
        <v>0</v>
      </c>
      <c r="S62"/>
      <c r="T62"/>
      <c r="U62" s="87"/>
      <c r="V62" s="87"/>
    </row>
    <row r="63" spans="1:22">
      <c r="A63" s="39">
        <v>61561000000</v>
      </c>
      <c r="B63" s="38" t="s">
        <v>17</v>
      </c>
      <c r="C63" s="12">
        <f>IF(ISNA(VLOOKUP(A63,'balance n-1'!$A:$F,5,FALSE)),0,VLOOKUP(A63,'balance n-1'!$A:$F,5,FALSE))</f>
        <v>720.62</v>
      </c>
      <c r="D63" s="30">
        <f>IF(ISNA(VLOOKUP(A63,'Balance 01'!$A:$F,5,FALSE)),0,VLOOKUP(A63,'Balance 01'!$A:$F,5,FALSE))</f>
        <v>560.34</v>
      </c>
      <c r="E63" s="30">
        <f>IF(ISNA(VLOOKUP(A63,'Balance 02'!$A:$F,5,FALSE)),0,VLOOKUP(A63,'Balance 02'!$A:$F,5,FALSE))</f>
        <v>852.01</v>
      </c>
      <c r="F63" s="30">
        <f>IF(ISNA(VLOOKUP(A63,'Balance 03'!$A:$F,5,FALSE)),0,VLOOKUP(A63,'Balance 03'!$A:$F,5,FALSE))</f>
        <v>1055.33</v>
      </c>
      <c r="G63" s="30">
        <f>IF(ISNA(VLOOKUP(A63,'Balance 04'!$A:$F,5,FALSE)),0,VLOOKUP(A63,'Balance 04'!$A:$F,5,FALSE))</f>
        <v>1055.33</v>
      </c>
      <c r="H63" s="30">
        <f>IF(ISNA(VLOOKUP(A63,'Balance 05'!$A:$F,5,FALSE)),0,VLOOKUP(A63,'Balance 05'!$A:$F,5,FALSE))</f>
        <v>2117.33</v>
      </c>
      <c r="I63" s="30">
        <f>IF(ISNA(VLOOKUP(A63,'Balance 06'!$A:$F,5,FALSE)),0,VLOOKUP(A63,'Balance 06'!$A:$F,5,FALSE))</f>
        <v>2117.33</v>
      </c>
      <c r="J63" s="30">
        <f>IF(ISNA(VLOOKUP(A63,'Balance 07'!$A:$F,5,FALSE)),0,VLOOKUP(A63,'Balance 06'!$A:$F,5,FALSE))</f>
        <v>0</v>
      </c>
      <c r="K63" s="30">
        <f>IF(ISNA(VLOOKUP(A63,'Balance 08'!$A:$F,5,FALSE)),0,VLOOKUP(A63,'Balance 08'!$A:$F,5,FALSE))</f>
        <v>0</v>
      </c>
      <c r="L63" s="30">
        <f>IF(ISNA(VLOOKUP(A63,'Balance 09'!$A:$F,5,FALSE)),0,VLOOKUP(A63,'Balance 09'!$A:$F,5,FALSE))</f>
        <v>0</v>
      </c>
      <c r="M63" s="30">
        <f>IF(ISNA(VLOOKUP(A63,'Balance 10'!$A:$F,5,FALSE)),0,VLOOKUP(A63,'Balance 10'!$A:$F,5,FALSE))</f>
        <v>0</v>
      </c>
      <c r="N63" s="30">
        <f>IF(ISNA(VLOOKUP(A63,'Balance 11'!$A:$F,6,FALSE)),0,VLOOKUP(A63,'Balance 11'!$A:$F,6,FALSE))</f>
        <v>0</v>
      </c>
      <c r="O63" s="30">
        <f>IF(ISNA(VLOOKUP(A63,'Balance 12'!$A:$F,5,FALSE)),0,VLOOKUP(A63,'Balance 12'!$A:$F,5,FALSE))</f>
        <v>0</v>
      </c>
      <c r="P63" s="37">
        <f>18839-11696</f>
        <v>7143</v>
      </c>
      <c r="Q63" s="72">
        <f t="shared" si="31"/>
        <v>5025.67</v>
      </c>
      <c r="S63"/>
      <c r="T63"/>
      <c r="U63" s="87"/>
      <c r="V63" s="87"/>
    </row>
    <row r="64" spans="1:22">
      <c r="A64" s="39">
        <v>61600000000</v>
      </c>
      <c r="B64" s="38" t="s">
        <v>34</v>
      </c>
      <c r="C64" s="12">
        <f>IF(ISNA(VLOOKUP(A64,'balance n-1'!$A:$F,5,FALSE)),0,VLOOKUP(A64,'balance n-1'!$A:$F,5,FALSE))</f>
        <v>1019.7</v>
      </c>
      <c r="D64" s="30">
        <f>IF(ISNA(VLOOKUP(A64,'Balance 01'!$A:$F,5,FALSE)),0,VLOOKUP(A64,'Balance 01'!$A:$F,5,FALSE))</f>
        <v>1031.8</v>
      </c>
      <c r="E64" s="30">
        <f>IF(ISNA(VLOOKUP(A64,'Balance 02'!$A:$F,5,FALSE)),0,VLOOKUP(A64,'Balance 02'!$A:$F,5,FALSE))</f>
        <v>1031.8</v>
      </c>
      <c r="F64" s="30">
        <f>IF(ISNA(VLOOKUP(A64,'Balance 03'!$A:$F,5,FALSE)),0,VLOOKUP(A64,'Balance 03'!$A:$F,5,FALSE))</f>
        <v>1031.8</v>
      </c>
      <c r="G64" s="30">
        <f>IF(ISNA(VLOOKUP(A64,'Balance 04'!$A:$F,5,FALSE)),0,VLOOKUP(A64,'Balance 04'!$A:$F,5,FALSE))</f>
        <v>1031.8</v>
      </c>
      <c r="H64" s="30">
        <f>IF(ISNA(VLOOKUP(A64,'Balance 05'!$A:$F,5,FALSE)),0,VLOOKUP(A64,'Balance 05'!$A:$F,5,FALSE))</f>
        <v>1031.8</v>
      </c>
      <c r="I64" s="30">
        <f>IF(ISNA(VLOOKUP(A64,'Balance 06'!$A:$F,5,FALSE)),0,VLOOKUP(A64,'Balance 06'!$A:$F,5,FALSE))</f>
        <v>1031.8</v>
      </c>
      <c r="J64" s="30">
        <f>IF(ISNA(VLOOKUP(A64,'Balance 07'!$A:$F,5,FALSE)),0,VLOOKUP(A64,'Balance 06'!$A:$F,5,FALSE))</f>
        <v>0</v>
      </c>
      <c r="K64" s="30">
        <f>IF(ISNA(VLOOKUP(A64,'Balance 08'!$A:$F,5,FALSE)),0,VLOOKUP(A64,'Balance 08'!$A:$F,5,FALSE))</f>
        <v>0</v>
      </c>
      <c r="L64" s="30">
        <f>IF(ISNA(VLOOKUP(A64,'Balance 09'!$A:$F,5,FALSE)),0,VLOOKUP(A64,'Balance 09'!$A:$F,5,FALSE))</f>
        <v>0</v>
      </c>
      <c r="M64" s="30">
        <f>IF(ISNA(VLOOKUP(A64,'Balance 10'!$A:$F,5,FALSE)),0,VLOOKUP(A64,'Balance 10'!$A:$F,5,FALSE))</f>
        <v>0</v>
      </c>
      <c r="N64" s="30">
        <f>IF(ISNA(VLOOKUP(A64,'Balance 11'!$A:$F,6,FALSE)),0,VLOOKUP(A64,'Balance 11'!$A:$F,6,FALSE))</f>
        <v>0</v>
      </c>
      <c r="O64" s="30">
        <f>IF(ISNA(VLOOKUP(A64,'Balance 12'!$A:$F,5,FALSE)),0,VLOOKUP(A64,'Balance 12'!$A:$F,5,FALSE))</f>
        <v>0</v>
      </c>
      <c r="P64" s="37">
        <v>3500</v>
      </c>
      <c r="Q64" s="72">
        <f t="shared" si="31"/>
        <v>2468.1999999999998</v>
      </c>
      <c r="S64"/>
      <c r="T64"/>
      <c r="U64" s="87"/>
      <c r="V64" s="87"/>
    </row>
    <row r="65" spans="1:22">
      <c r="A65" s="39">
        <v>61800000000</v>
      </c>
      <c r="B65" s="38" t="s">
        <v>18</v>
      </c>
      <c r="C65" s="12">
        <f>IF(ISNA(VLOOKUP(A65,'balance n-1'!$A:$F,5,FALSE)),0,VLOOKUP(A65,'balance n-1'!$A:$F,5,FALSE))</f>
        <v>322.37</v>
      </c>
      <c r="D65" s="30">
        <f>IF(ISNA(VLOOKUP(A65,'Balance 01'!$A:$F,5,FALSE)),0,VLOOKUP(A65,'Balance 01'!$A:$F,5,FALSE))</f>
        <v>0</v>
      </c>
      <c r="E65" s="95">
        <f>IF(ISNA(VLOOKUP(A65,'Balance 02'!$A:$F,5,FALSE)),0,VLOOKUP(A65,'Balance 02'!$A:$F,5,FALSE))</f>
        <v>0</v>
      </c>
      <c r="F65" s="95">
        <f>IF(ISNA(VLOOKUP(A65,'Balance 03'!$A:$F,5,FALSE)),0,VLOOKUP(A65,'Balance 03'!$A:$F,5,FALSE))</f>
        <v>0</v>
      </c>
      <c r="G65" s="30">
        <f>IF(ISNA(VLOOKUP(A65,'Balance 04'!$A:$F,5,FALSE)),0,VLOOKUP(A65,'Balance 04'!$A:$F,5,FALSE))</f>
        <v>0</v>
      </c>
      <c r="H65" s="95">
        <f>IF(ISNA(VLOOKUP(A65,'Balance 05'!$A:$F,5,FALSE)),0,VLOOKUP(A65,'Balance 05'!$A:$F,5,FALSE))</f>
        <v>0</v>
      </c>
      <c r="I65" s="95">
        <f>IF(ISNA(VLOOKUP(A65,'Balance 06'!$A:$F,5,FALSE)),0,VLOOKUP(A65,'Balance 06'!$A:$F,5,FALSE))</f>
        <v>0</v>
      </c>
      <c r="J65" s="95">
        <f>IF(ISNA(VLOOKUP(A65,'Balance 07'!$A:$F,5,FALSE)),0,VLOOKUP(A65,'Balance 06'!$A:$F,5,FALSE))</f>
        <v>0</v>
      </c>
      <c r="K65" s="95">
        <f>IF(ISNA(VLOOKUP(A65,'Balance 08'!$A:$F,5,FALSE)),0,VLOOKUP(A65,'Balance 08'!$A:$F,5,FALSE))</f>
        <v>0</v>
      </c>
      <c r="L65" s="95">
        <f>IF(ISNA(VLOOKUP(A65,'Balance 09'!$A:$F,5,FALSE)),0,VLOOKUP(A65,'Balance 09'!$A:$F,5,FALSE))</f>
        <v>0</v>
      </c>
      <c r="M65" s="95">
        <f>IF(ISNA(VLOOKUP(A65,'Balance 10'!$A:$F,5,FALSE)),0,VLOOKUP(A65,'Balance 10'!$A:$F,5,FALSE))</f>
        <v>0</v>
      </c>
      <c r="N65" s="95">
        <f>IF(ISNA(VLOOKUP(A65,'Balance 11'!$A:$F,6,FALSE)),0,VLOOKUP(A65,'Balance 11'!$A:$F,6,FALSE))</f>
        <v>0</v>
      </c>
      <c r="O65" s="95">
        <f>IF(ISNA(VLOOKUP(A65,'Balance 12'!$A:$F,5,FALSE)),0,VLOOKUP(A65,'Balance 12'!$A:$F,5,FALSE))</f>
        <v>0</v>
      </c>
      <c r="P65" s="68">
        <v>500</v>
      </c>
      <c r="Q65" s="72">
        <f t="shared" si="31"/>
        <v>500</v>
      </c>
      <c r="S65"/>
      <c r="T65"/>
      <c r="U65" s="87"/>
      <c r="V65" s="87"/>
    </row>
    <row r="66" spans="1:22">
      <c r="A66" s="39">
        <v>62310000000</v>
      </c>
      <c r="B66" s="38" t="s">
        <v>21</v>
      </c>
      <c r="C66" s="12">
        <f>IF(ISNA(VLOOKUP(A66,'balance n-1'!$A:$F,5,FALSE)),0,VLOOKUP(A66,'balance n-1'!$A:$F,5,FALSE))</f>
        <v>334.88</v>
      </c>
      <c r="D66" s="30">
        <f>IF(ISNA(VLOOKUP(A66,'Balance 01'!$A:$F,5,FALSE)),0,VLOOKUP(A66,'Balance 01'!$A:$F,5,FALSE))</f>
        <v>84</v>
      </c>
      <c r="E66" s="30">
        <f>IF(ISNA(VLOOKUP(A66,'Balance 02'!$A:$F,5,FALSE)),0,VLOOKUP(A66,'Balance 02'!$A:$F,5,FALSE))</f>
        <v>168</v>
      </c>
      <c r="F66" s="30">
        <f>IF(ISNA(VLOOKUP(A66,'Balance 03'!$A:$F,5,FALSE)),0,VLOOKUP(A66,'Balance 03'!$A:$F,5,FALSE))</f>
        <v>168</v>
      </c>
      <c r="G66" s="30">
        <f>IF(ISNA(VLOOKUP(A66,'Balance 04'!$A:$F,5,FALSE)),0,VLOOKUP(A66,'Balance 04'!$A:$F,5,FALSE))</f>
        <v>168</v>
      </c>
      <c r="H66" s="30">
        <f>IF(ISNA(VLOOKUP(A66,'Balance 05'!$A:$F,5,FALSE)),0,VLOOKUP(A66,'Balance 05'!$A:$F,5,FALSE))</f>
        <v>168</v>
      </c>
      <c r="I66" s="30">
        <f>IF(ISNA(VLOOKUP(A66,'Balance 06'!$A:$F,5,FALSE)),0,VLOOKUP(A66,'Balance 06'!$A:$F,5,FALSE))</f>
        <v>168</v>
      </c>
      <c r="J66" s="30">
        <f>IF(ISNA(VLOOKUP(A66,'Balance 07'!$A:$F,5,FALSE)),0,VLOOKUP(A66,'Balance 06'!$A:$F,5,FALSE))</f>
        <v>0</v>
      </c>
      <c r="K66" s="30">
        <f>IF(ISNA(VLOOKUP(A66,'Balance 08'!$A:$F,5,FALSE)),0,VLOOKUP(A66,'Balance 08'!$A:$F,5,FALSE))</f>
        <v>0</v>
      </c>
      <c r="L66" s="30">
        <f>IF(ISNA(VLOOKUP(A66,'Balance 09'!$A:$F,5,FALSE)),0,VLOOKUP(A66,'Balance 09'!$A:$F,5,FALSE))</f>
        <v>0</v>
      </c>
      <c r="M66" s="30">
        <f>IF(ISNA(VLOOKUP(A66,'Balance 10'!$A:$F,5,FALSE)),0,VLOOKUP(A66,'Balance 10'!$A:$F,5,FALSE))</f>
        <v>0</v>
      </c>
      <c r="N66" s="30">
        <f>IF(ISNA(VLOOKUP(A66,'Balance 11'!$A:$F,6,FALSE)),0,VLOOKUP(A66,'Balance 11'!$A:$F,6,FALSE))</f>
        <v>0</v>
      </c>
      <c r="O66" s="30">
        <f>IF(ISNA(VLOOKUP(A66,'Balance 12'!$A:$F,5,FALSE)),0,VLOOKUP(A66,'Balance 12'!$A:$F,5,FALSE))</f>
        <v>0</v>
      </c>
      <c r="P66" s="37">
        <v>500</v>
      </c>
      <c r="Q66" s="72">
        <f t="shared" si="31"/>
        <v>332</v>
      </c>
      <c r="S66"/>
      <c r="T66"/>
      <c r="U66" s="87"/>
      <c r="V66" s="87"/>
    </row>
    <row r="67" spans="1:22">
      <c r="A67" s="20">
        <v>62750000000</v>
      </c>
      <c r="B67" s="24" t="s">
        <v>24</v>
      </c>
      <c r="C67" s="51">
        <f>IF(ISNA(VLOOKUP(A67,'balance n-1'!$A:$F,5,FALSE)),0,VLOOKUP(A67,'balance n-1'!$A:$F,5,FALSE))</f>
        <v>47.01</v>
      </c>
      <c r="D67" s="52">
        <f>IF(ISNA(VLOOKUP(A67,'Balance 01'!$A:$F,5,FALSE)),0,VLOOKUP(A67,'Balance 01'!$A:$F,5,FALSE))</f>
        <v>6.9</v>
      </c>
      <c r="E67" s="52">
        <f>IF(ISNA(VLOOKUP(A67,'Balance 02'!$A:$F,5,FALSE)),0,VLOOKUP(A67,'Balance 02'!$A:$F,5,FALSE))</f>
        <v>6.9</v>
      </c>
      <c r="F67" s="52">
        <f>IF(ISNA(VLOOKUP(A67,'Balance 03'!$A:$F,5,FALSE)),0,VLOOKUP(A67,'Balance 03'!$A:$F,5,FALSE))</f>
        <v>9.6999999999999993</v>
      </c>
      <c r="G67" s="52">
        <f>IF(ISNA(VLOOKUP(A67,'Balance 04'!$A:$F,5,FALSE)),0,VLOOKUP(A67,'Balance 04'!$A:$F,5,FALSE))</f>
        <v>16.68</v>
      </c>
      <c r="H67" s="52">
        <f>IF(ISNA(VLOOKUP(A67,'Balance 05'!$A:$F,5,FALSE)),0,VLOOKUP(A67,'Balance 05'!$A:$F,5,FALSE))</f>
        <v>16.68</v>
      </c>
      <c r="I67" s="52">
        <f>IF(ISNA(VLOOKUP(A67,'Balance 06'!$A:$F,5,FALSE)),0,VLOOKUP(A67,'Balance 06'!$A:$F,5,FALSE))</f>
        <v>19.559999999999999</v>
      </c>
      <c r="J67" s="52">
        <f>IF(ISNA(VLOOKUP(A67,'Balance 07'!$A:$F,5,FALSE)),0,VLOOKUP(A67,'Balance 06'!$A:$F,5,FALSE))</f>
        <v>0</v>
      </c>
      <c r="K67" s="52">
        <f>IF(ISNA(VLOOKUP(A67,'Balance 08'!$A:$F,5,FALSE)),0,VLOOKUP(A67,'Balance 08'!$A:$F,5,FALSE))</f>
        <v>0</v>
      </c>
      <c r="L67" s="52">
        <f>IF(ISNA(VLOOKUP(A67,'Balance 09'!$A:$F,5,FALSE)),0,VLOOKUP(A67,'Balance 09'!$A:$F,5,FALSE))</f>
        <v>0</v>
      </c>
      <c r="M67" s="52">
        <f>IF(ISNA(VLOOKUP(A67,'Balance 10'!$A:$F,5,FALSE)),0,VLOOKUP(A67,'Balance 10'!$A:$F,5,FALSE))</f>
        <v>0</v>
      </c>
      <c r="N67" s="52">
        <f>IF(ISNA(VLOOKUP(A67,'Balance 11'!$A:$F,6,FALSE)),0,VLOOKUP(A67,'Balance 11'!$A:$F,6,FALSE))</f>
        <v>0</v>
      </c>
      <c r="O67" s="52">
        <f>IF(ISNA(VLOOKUP(A67,'Balance 12'!$A:$F,5,FALSE)),0,VLOOKUP(A67,'Balance 12'!$A:$F,5,FALSE))</f>
        <v>0</v>
      </c>
      <c r="P67" s="37">
        <v>500</v>
      </c>
      <c r="Q67" s="72">
        <f t="shared" si="31"/>
        <v>480.44</v>
      </c>
      <c r="S67"/>
      <c r="T67"/>
      <c r="U67" s="87"/>
      <c r="V67" s="87"/>
    </row>
    <row r="68" spans="1:22">
      <c r="A68" s="39">
        <v>63580000000</v>
      </c>
      <c r="B68" s="38" t="s">
        <v>26</v>
      </c>
      <c r="C68" s="12">
        <f>IF(ISNA(VLOOKUP(A68,'balance n-1'!$A:$F,5,FALSE)),0,VLOOKUP(A68,'balance n-1'!$A:$F,5,FALSE))</f>
        <v>137</v>
      </c>
      <c r="D68" s="30">
        <f>IF(ISNA(VLOOKUP(A68,'Balance 01'!$A:$F,5,FALSE)),0,VLOOKUP(A68,'Balance 01'!$A:$F,5,FALSE))</f>
        <v>0</v>
      </c>
      <c r="E68" s="30">
        <f>IF(ISNA(VLOOKUP(A68,'Balance 02'!$A:$F,5,FALSE)),0,VLOOKUP(A68,'Balance 02'!$A:$F,5,FALSE))</f>
        <v>0</v>
      </c>
      <c r="F68" s="30">
        <f>IF(ISNA(VLOOKUP(A68,'Balance 03'!$A:$F,5,FALSE)),0,VLOOKUP(A68,'Balance 03'!$A:$F,5,FALSE))</f>
        <v>0</v>
      </c>
      <c r="G68" s="30">
        <f>IF(ISNA(VLOOKUP(A68,'Balance 04'!$A:$F,5,FALSE)),0,VLOOKUP(A68,'Balance 04'!$A:$F,5,FALSE))</f>
        <v>0</v>
      </c>
      <c r="H68" s="30">
        <f>IF(ISNA(VLOOKUP(A68,'Balance 05'!$A:$F,5,FALSE)),0,VLOOKUP(A68,'Balance 05'!$A:$F,5,FALSE))</f>
        <v>0</v>
      </c>
      <c r="I68" s="30">
        <f>IF(ISNA(VLOOKUP(A68,'Balance 06'!$A:$F,5,FALSE)),0,VLOOKUP(A68,'Balance 06'!$A:$F,5,FALSE))</f>
        <v>0</v>
      </c>
      <c r="J68" s="30">
        <f>IF(ISNA(VLOOKUP(A68,'Balance 07'!$A:$F,5,FALSE)),0,VLOOKUP(A68,'Balance 06'!$A:$F,5,FALSE))</f>
        <v>0</v>
      </c>
      <c r="K68" s="30">
        <f>IF(ISNA(VLOOKUP(A68,'Balance 08'!$A:$F,5,FALSE)),0,VLOOKUP(A68,'Balance 08'!$A:$F,5,FALSE))</f>
        <v>0</v>
      </c>
      <c r="L68" s="30">
        <f>IF(ISNA(VLOOKUP(A68,'Balance 09'!$A:$F,5,FALSE)),0,VLOOKUP(A68,'Balance 09'!$A:$F,5,FALSE))</f>
        <v>0</v>
      </c>
      <c r="M68" s="30">
        <f>IF(ISNA(VLOOKUP(A68,'Balance 10'!$A:$F,5,FALSE)),0,VLOOKUP(A68,'Balance 10'!$A:$F,5,FALSE))</f>
        <v>0</v>
      </c>
      <c r="N68" s="30">
        <f>IF(ISNA(VLOOKUP(A68,'Balance 11'!$A:$F,6,FALSE)),0,VLOOKUP(A68,'Balance 11'!$A:$F,6,FALSE))</f>
        <v>0</v>
      </c>
      <c r="O68" s="30">
        <f>IF(ISNA(VLOOKUP(A68,'Balance 12'!$A:$F,5,FALSE)),0,VLOOKUP(A68,'Balance 12'!$A:$F,5,FALSE))</f>
        <v>0</v>
      </c>
      <c r="P68" s="37">
        <v>524</v>
      </c>
      <c r="Q68" s="72">
        <f t="shared" si="31"/>
        <v>524</v>
      </c>
      <c r="S68"/>
      <c r="T68"/>
      <c r="U68" s="87"/>
      <c r="V68" s="87"/>
    </row>
    <row r="69" spans="1:22">
      <c r="A69" s="39">
        <v>65800000000</v>
      </c>
      <c r="B69" s="38" t="s">
        <v>83</v>
      </c>
      <c r="C69" s="12">
        <f>IF(ISNA(VLOOKUP(A69,'balance n-1'!$A:$F,5,FALSE)),0,VLOOKUP(A69,'balance n-1'!$A:$F,5,FALSE))</f>
        <v>1.6</v>
      </c>
      <c r="D69" s="30">
        <f>IF(ISNA(VLOOKUP(A69,'Balance 01'!$A:$F,5,FALSE)),0,VLOOKUP(A69,'Balance 01'!$A:$F,5,FALSE))</f>
        <v>1</v>
      </c>
      <c r="E69" s="30">
        <f>IF(ISNA(VLOOKUP(A69,'Balance 02'!$A:$F,5,FALSE)),0,VLOOKUP(A69,'Balance 02'!$A:$F,5,FALSE))</f>
        <v>1</v>
      </c>
      <c r="F69" s="30">
        <f>IF(ISNA(VLOOKUP(A69,'Balance 03'!$A:$F,5,FALSE)),0,VLOOKUP(A69,'Balance 03'!$A:$F,5,FALSE))</f>
        <v>1</v>
      </c>
      <c r="G69" s="30">
        <f>IF(ISNA(VLOOKUP(A69,'Balance 04'!$A:$F,5,FALSE)),0,VLOOKUP(A69,'Balance 04'!$A:$F,5,FALSE))</f>
        <v>1.62</v>
      </c>
      <c r="H69" s="30">
        <f>IF(ISNA(VLOOKUP(A69,'Balance 05'!$A:$F,5,FALSE)),0,VLOOKUP(A69,'Balance 05'!$A:$F,5,FALSE))</f>
        <v>1.62</v>
      </c>
      <c r="I69" s="30">
        <f>IF(ISNA(VLOOKUP(A69,'Balance 06'!$A:$F,5,FALSE)),0,VLOOKUP(A69,'Balance 06'!$A:$F,5,FALSE))</f>
        <v>1.62</v>
      </c>
      <c r="J69" s="30">
        <f>IF(ISNA(VLOOKUP(A69,'Balance 07'!$A:$F,5,FALSE)),0,VLOOKUP(A69,'Balance 06'!$A:$F,5,FALSE))</f>
        <v>0</v>
      </c>
      <c r="K69" s="30">
        <f>IF(ISNA(VLOOKUP(A69,'Balance 08'!$A:$F,5,FALSE)),0,VLOOKUP(A69,'Balance 08'!$A:$F,5,FALSE))</f>
        <v>0</v>
      </c>
      <c r="L69" s="30">
        <f>IF(ISNA(VLOOKUP(A69,'Balance 09'!$A:$F,5,FALSE)),0,VLOOKUP(A69,'Balance 09'!$A:$F,5,FALSE))</f>
        <v>0</v>
      </c>
      <c r="M69" s="30">
        <f>IF(ISNA(VLOOKUP(A69,'Balance 10'!$A:$F,5,FALSE)),0,VLOOKUP(A69,'Balance 10'!$A:$F,5,FALSE))</f>
        <v>0</v>
      </c>
      <c r="N69" s="30">
        <f>IF(ISNA(VLOOKUP(A69,'Balance 11'!$A:$F,6,FALSE)),0,VLOOKUP(A69,'Balance 11'!$A:$F,6,FALSE))</f>
        <v>0</v>
      </c>
      <c r="O69" s="30">
        <f>IF(ISNA(VLOOKUP(A69,'Balance 12'!$A:$F,5,FALSE)),0,VLOOKUP(A69,'Balance 12'!$A:$F,5,FALSE))</f>
        <v>0</v>
      </c>
      <c r="P69" s="37"/>
      <c r="Q69" s="72">
        <f t="shared" si="31"/>
        <v>-1.62</v>
      </c>
      <c r="S69"/>
      <c r="T69"/>
      <c r="U69" s="87"/>
      <c r="V69" s="87"/>
    </row>
    <row r="70" spans="1:22">
      <c r="A70" s="39">
        <v>66100000000</v>
      </c>
      <c r="B70" s="38" t="s">
        <v>30</v>
      </c>
      <c r="C70" s="12">
        <f>IF(ISNA(VLOOKUP(A70,'balance n-1'!$A:$F,5,FALSE)),0,VLOOKUP(A70,'balance n-1'!$A:$F,5,FALSE))</f>
        <v>0</v>
      </c>
      <c r="D70" s="30">
        <f>IF(ISNA(VLOOKUP(A70,'Balance 01'!$A:$F,5,FALSE)),0,VLOOKUP(A70,'Balance 01'!$A:$F,5,FALSE))</f>
        <v>0</v>
      </c>
      <c r="E70" s="30">
        <f>IF(ISNA(VLOOKUP(A70,'Balance 02'!$A:$F,5,FALSE)),0,VLOOKUP(A70,'Balance 02'!$A:$F,5,FALSE))</f>
        <v>0</v>
      </c>
      <c r="F70" s="30">
        <f>IF(ISNA(VLOOKUP(A70,'Balance 03'!$A:$F,5,FALSE)),0,VLOOKUP(A70,'Balance 03'!$A:$F,5,FALSE))</f>
        <v>0</v>
      </c>
      <c r="G70" s="30">
        <f>IF(ISNA(VLOOKUP(A70,'Balance 04'!$A:$F,5,FALSE)),0,VLOOKUP(A70,'Balance 04'!$A:$F,5,FALSE))</f>
        <v>0</v>
      </c>
      <c r="H70" s="30">
        <f>IF(ISNA(VLOOKUP(A70,'Balance 05'!$A:$F,5,FALSE)),0,VLOOKUP(A70,'Balance 05'!$A:$F,5,FALSE))</f>
        <v>0</v>
      </c>
      <c r="I70" s="30">
        <f>IF(ISNA(VLOOKUP(A70,'Balance 06'!$A:$F,5,FALSE)),0,VLOOKUP(A70,'Balance 06'!$A:$F,5,FALSE))</f>
        <v>0</v>
      </c>
      <c r="J70" s="30">
        <f>IF(ISNA(VLOOKUP(A70,'Balance 07'!$A:$F,5,FALSE)),0,VLOOKUP(A70,'Balance 06'!$A:$F,5,FALSE))</f>
        <v>0</v>
      </c>
      <c r="K70" s="30">
        <f>IF(ISNA(VLOOKUP(A70,'Balance 08'!$A:$F,5,FALSE)),0,VLOOKUP(A70,'Balance 08'!$A:$F,5,FALSE))</f>
        <v>0</v>
      </c>
      <c r="L70" s="30">
        <f>IF(ISNA(VLOOKUP(A70,'Balance 09'!$A:$F,5,FALSE)),0,VLOOKUP(A70,'Balance 09'!$A:$F,5,FALSE))</f>
        <v>0</v>
      </c>
      <c r="M70" s="30">
        <f>IF(ISNA(VLOOKUP(A70,'Balance 10'!$A:$F,5,FALSE)),0,VLOOKUP(A70,'Balance 10'!$A:$F,5,FALSE))</f>
        <v>0</v>
      </c>
      <c r="N70" s="30">
        <f>IF(ISNA(VLOOKUP(A70,'Balance 11'!$A:$F,6,FALSE)),0,VLOOKUP(A70,'Balance 11'!$A:$F,6,FALSE))</f>
        <v>0</v>
      </c>
      <c r="O70" s="30">
        <f>IF(ISNA(VLOOKUP(A70,'Balance 12'!$A:$F,5,FALSE)),0,VLOOKUP(A70,'Balance 12'!$A:$F,5,FALSE))</f>
        <v>0</v>
      </c>
      <c r="P70" s="37"/>
      <c r="Q70" s="72">
        <f t="shared" si="31"/>
        <v>0</v>
      </c>
      <c r="S70"/>
      <c r="T70"/>
      <c r="U70" s="87"/>
      <c r="V70" s="87"/>
    </row>
    <row r="71" spans="1:22">
      <c r="A71" s="39">
        <v>66150000000</v>
      </c>
      <c r="B71" s="38" t="s">
        <v>94</v>
      </c>
      <c r="C71" s="12">
        <f>IF(ISNA(VLOOKUP(A71,'balance n-1'!$A:$F,5,FALSE)),0,VLOOKUP(A71,'balance n-1'!$A:$F,5,FALSE))</f>
        <v>23.23</v>
      </c>
      <c r="D71" s="30">
        <f>IF(ISNA(VLOOKUP(A71,'Balance 01'!$A:$F,5,FALSE)),0,VLOOKUP(A71,'Balance 01'!$A:$F,5,FALSE))</f>
        <v>0</v>
      </c>
      <c r="E71" s="30">
        <f>IF(ISNA(VLOOKUP(A71,'Balance 02'!$A:$F,5,FALSE)),0,VLOOKUP(A71,'Balance 02'!$A:$F,5,FALSE))</f>
        <v>0</v>
      </c>
      <c r="F71" s="30">
        <f>IF(ISNA(VLOOKUP(A71,'Balance 03'!$A:$F,5,FALSE)),0,VLOOKUP(A71,'Balance 03'!$A:$F,5,FALSE))</f>
        <v>0</v>
      </c>
      <c r="G71" s="30">
        <f>IF(ISNA(VLOOKUP(A71,'Balance 04'!$A:$F,5,FALSE)),0,VLOOKUP(A71,'Balance 04'!$A:$F,5,FALSE))</f>
        <v>0</v>
      </c>
      <c r="H71" s="30">
        <f>IF(ISNA(VLOOKUP(A71,'Balance 05'!$A:$F,5,FALSE)),0,VLOOKUP(A71,'Balance 05'!$A:$F,5,FALSE))</f>
        <v>0</v>
      </c>
      <c r="I71" s="30">
        <f>IF(ISNA(VLOOKUP(A71,'Balance 06'!$A:$F,5,FALSE)),0,VLOOKUP(A71,'Balance 06'!$A:$F,5,FALSE))</f>
        <v>0</v>
      </c>
      <c r="J71" s="30">
        <f>IF(ISNA(VLOOKUP(A71,'Balance 07'!$A:$F,5,FALSE)),0,VLOOKUP(A71,'Balance 06'!$A:$F,5,FALSE))</f>
        <v>0</v>
      </c>
      <c r="K71" s="30">
        <f>IF(ISNA(VLOOKUP(A71,'Balance 08'!$A:$F,5,FALSE)),0,VLOOKUP(A71,'Balance 08'!$A:$F,5,FALSE))</f>
        <v>0</v>
      </c>
      <c r="L71" s="30">
        <f>IF(ISNA(VLOOKUP(A71,'Balance 09'!$A:$F,5,FALSE)),0,VLOOKUP(A71,'Balance 09'!$A:$F,5,FALSE))</f>
        <v>0</v>
      </c>
      <c r="M71" s="30">
        <f>IF(ISNA(VLOOKUP(A71,'Balance 10'!$A:$F,5,FALSE)),0,VLOOKUP(A71,'Balance 10'!$A:$F,5,FALSE))</f>
        <v>0</v>
      </c>
      <c r="N71" s="30">
        <f>IF(ISNA(VLOOKUP(A71,'Balance 11'!$A:$F,6,FALSE)),0,VLOOKUP(A71,'Balance 11'!$A:$F,6,FALSE))</f>
        <v>0</v>
      </c>
      <c r="O71" s="30">
        <f>IF(ISNA(VLOOKUP(A71,'Balance 12'!$A:$F,5,FALSE)),0,VLOOKUP(A71,'Balance 12'!$A:$F,5,FALSE))</f>
        <v>0</v>
      </c>
      <c r="P71" s="37">
        <v>603</v>
      </c>
      <c r="Q71" s="72">
        <f t="shared" si="31"/>
        <v>603</v>
      </c>
      <c r="S71"/>
      <c r="T71"/>
      <c r="U71" s="87"/>
      <c r="V71" s="87"/>
    </row>
    <row r="72" spans="1:22">
      <c r="A72" s="39">
        <v>67200000000</v>
      </c>
      <c r="B72" s="38" t="s">
        <v>99</v>
      </c>
      <c r="C72" s="12">
        <f>IF(ISNA(VLOOKUP(A72,'balance n-1'!$A:$F,5,FALSE)),0,VLOOKUP(A72,'balance n-1'!$A:$F,5,FALSE))</f>
        <v>1672.39</v>
      </c>
      <c r="D72" s="30">
        <f>IF(ISNA(VLOOKUP(A72,'Balance 01'!$A:$F,5,FALSE)),0,VLOOKUP(A72,'Balance 01'!$A:$F,5,FALSE))</f>
        <v>0</v>
      </c>
      <c r="E72" s="30">
        <f>IF(ISNA(VLOOKUP(A72,'Balance 02'!$A:$F,5,FALSE)),0,VLOOKUP(A72,'Balance 02'!$A:$F,5,FALSE))</f>
        <v>0</v>
      </c>
      <c r="F72" s="30">
        <f>IF(ISNA(VLOOKUP(A72,'Balance 03'!$A:$F,5,FALSE)),0,VLOOKUP(A72,'Balance 03'!$A:$F,5,FALSE))</f>
        <v>0</v>
      </c>
      <c r="G72" s="30">
        <f>IF(ISNA(VLOOKUP(A72,'Balance 04'!$A:$F,5,FALSE)),0,VLOOKUP(A72,'Balance 04'!$A:$F,5,FALSE))</f>
        <v>0</v>
      </c>
      <c r="H72" s="30">
        <f>IF(ISNA(VLOOKUP(A72,'Balance 05'!$A:$F,5,FALSE)),0,VLOOKUP(A72,'Balance 05'!$A:$F,5,FALSE))</f>
        <v>0</v>
      </c>
      <c r="I72" s="30">
        <f>IF(ISNA(VLOOKUP(A72,'Balance 06'!$A:$F,5,FALSE)),0,VLOOKUP(A72,'Balance 06'!$A:$F,5,FALSE))</f>
        <v>0</v>
      </c>
      <c r="J72" s="30">
        <f>IF(ISNA(VLOOKUP(A72,'Balance 07'!$A:$F,5,FALSE)),0,VLOOKUP(A72,'Balance 06'!$A:$F,5,FALSE))</f>
        <v>0</v>
      </c>
      <c r="K72" s="30">
        <f>IF(ISNA(VLOOKUP(A72,'Balance 08'!$A:$F,5,FALSE)),0,VLOOKUP(A72,'Balance 08'!$A:$F,5,FALSE))</f>
        <v>0</v>
      </c>
      <c r="L72" s="30">
        <f>IF(ISNA(VLOOKUP(A72,'Balance 09'!$A:$F,5,FALSE)),0,VLOOKUP(A72,'Balance 09'!$A:$F,5,FALSE))</f>
        <v>0</v>
      </c>
      <c r="M72" s="30">
        <f>IF(ISNA(VLOOKUP(A72,'Balance 10'!$A:$F,5,FALSE)),0,VLOOKUP(A72,'Balance 10'!$A:$F,5,FALSE))</f>
        <v>0</v>
      </c>
      <c r="N72" s="30">
        <f>IF(ISNA(VLOOKUP(A72,'Balance 11'!$A:$F,6,FALSE)),0,VLOOKUP(A72,'Balance 11'!$A:$F,6,FALSE))</f>
        <v>0</v>
      </c>
      <c r="O72" s="30">
        <f>IF(ISNA(VLOOKUP(A72,'Balance 12'!$A:$F,5,FALSE)),0,VLOOKUP(A72,'Balance 12'!$A:$F,5,FALSE))</f>
        <v>0</v>
      </c>
      <c r="P72" s="37"/>
      <c r="Q72" s="72">
        <f t="shared" si="31"/>
        <v>0</v>
      </c>
      <c r="S72"/>
      <c r="T72"/>
      <c r="U72" s="87"/>
      <c r="V72" s="87"/>
    </row>
    <row r="73" spans="1:22">
      <c r="A73" s="39">
        <v>68112000000</v>
      </c>
      <c r="B73" s="38" t="s">
        <v>33</v>
      </c>
      <c r="C73" s="12">
        <f>IF(ISNA(VLOOKUP(A73,'balance n-1'!$A:$F,5,FALSE)),0,VLOOKUP(A73,'balance n-1'!$A:$F,5,FALSE))</f>
        <v>3810.22</v>
      </c>
      <c r="D73" s="30">
        <f>IF(ISNA(VLOOKUP(A73,'Balance 01'!$A:$F,5,FALSE)),0,VLOOKUP(A73,'Balance 01'!$A:$F,5,FALSE))</f>
        <v>169.87</v>
      </c>
      <c r="E73" s="30">
        <f>IF(ISNA(VLOOKUP(A73,'Balance 02'!$A:$F,5,FALSE)),0,VLOOKUP(A73,'Balance 02'!$A:$F,5,FALSE))</f>
        <v>339.74</v>
      </c>
      <c r="F73" s="30">
        <f>IF(ISNA(VLOOKUP(A73,'Balance 03'!$A:$F,5,FALSE)),0,VLOOKUP(A73,'Balance 03'!$A:$F,5,FALSE))</f>
        <v>509.61</v>
      </c>
      <c r="G73" s="30">
        <f>IF(ISNA(VLOOKUP(A73,'Balance 04'!$A:$F,5,FALSE)),0,VLOOKUP(A73,'Balance 04'!$A:$F,5,FALSE))</f>
        <v>679.48</v>
      </c>
      <c r="H73" s="30">
        <f>IF(ISNA(VLOOKUP(A73,'Balance 05'!$A:$F,5,FALSE)),0,VLOOKUP(A73,'Balance 05'!$A:$F,5,FALSE))</f>
        <v>849.35</v>
      </c>
      <c r="I73" s="30">
        <f>IF(ISNA(VLOOKUP(A73,'Balance 06'!$A:$F,5,FALSE)),0,VLOOKUP(A73,'Balance 06'!$A:$F,5,FALSE))</f>
        <v>1019.22</v>
      </c>
      <c r="J73" s="30">
        <f>IF(ISNA(VLOOKUP(A73,'Balance 07'!$A:$F,5,FALSE)),0,VLOOKUP(A73,'Balance 06'!$A:$F,5,FALSE))</f>
        <v>0</v>
      </c>
      <c r="K73" s="30">
        <f>IF(ISNA(VLOOKUP(A73,'Balance 08'!$A:$F,5,FALSE)),0,VLOOKUP(A73,'Balance 08'!$A:$F,5,FALSE))</f>
        <v>0</v>
      </c>
      <c r="L73" s="30">
        <f>IF(ISNA(VLOOKUP(A73,'Balance 09'!$A:$F,5,FALSE)),0,VLOOKUP(A73,'Balance 09'!$A:$F,5,FALSE))</f>
        <v>0</v>
      </c>
      <c r="M73" s="30">
        <f>IF(ISNA(VLOOKUP(A73,'Balance 10'!$A:$F,5,FALSE)),0,VLOOKUP(A73,'Balance 10'!$A:$F,5,FALSE))</f>
        <v>0</v>
      </c>
      <c r="N73" s="30">
        <f>IF(ISNA(VLOOKUP(A73,'Balance 11'!$A:$F,6,FALSE)),0,VLOOKUP(A73,'Balance 11'!$A:$F,6,FALSE))</f>
        <v>0</v>
      </c>
      <c r="O73" s="30">
        <f>IF(ISNA(VLOOKUP(A73,'Balance 12'!$A:$F,5,FALSE)),0,VLOOKUP(A73,'Balance 12'!$A:$F,5,FALSE))</f>
        <v>0</v>
      </c>
      <c r="P73" s="37">
        <v>3024</v>
      </c>
      <c r="Q73" s="72">
        <f t="shared" si="31"/>
        <v>2004.78</v>
      </c>
      <c r="S73"/>
      <c r="T73" s="99"/>
      <c r="U73" s="87"/>
      <c r="V73" s="87"/>
    </row>
    <row r="74" spans="1:22" ht="17" thickBot="1">
      <c r="A74" s="88">
        <v>68940000000</v>
      </c>
      <c r="B74" s="89" t="s">
        <v>82</v>
      </c>
      <c r="C74" s="51">
        <f>IF(ISNA(VLOOKUP(A74,'balance n-1'!$A:$F,5,FALSE)),0,VLOOKUP(A74,'balance n-1'!$A:$F,5,FALSE))</f>
        <v>88731</v>
      </c>
      <c r="D74" s="52">
        <f>IF(ISNA(VLOOKUP(A74,'Balance 01'!$A:$F,5,FALSE)),0,VLOOKUP(A74,'Balance 01'!$A:$F,5,FALSE))</f>
        <v>0</v>
      </c>
      <c r="E74" s="52">
        <f>IF(ISNA(VLOOKUP(A74,'Balance 02'!$A:$F,5,FALSE)),0,VLOOKUP(A74,'Balance 02'!$A:$F,5,FALSE))</f>
        <v>0</v>
      </c>
      <c r="F74" s="52">
        <f>IF(ISNA(VLOOKUP(A74,'Balance 03'!$A:$F,5,FALSE)),0,VLOOKUP(A74,'Balance 03'!$A:$F,5,FALSE))</f>
        <v>0</v>
      </c>
      <c r="G74" s="52">
        <f>IF(ISNA(VLOOKUP(A74,'Balance 04'!$A:$F,5,FALSE)),0,VLOOKUP(A74,'Balance 04'!$A:$F,5,FALSE))</f>
        <v>0</v>
      </c>
      <c r="H74" s="52">
        <f>IF(ISNA(VLOOKUP(A74,'Balance 05'!$A:$F,5,FALSE)),0,VLOOKUP(A74,'Balance 05'!$A:$F,5,FALSE))</f>
        <v>0</v>
      </c>
      <c r="I74" s="52">
        <f>IF(ISNA(VLOOKUP(A74,'Balance 06'!$A:$F,5,FALSE)),0,VLOOKUP(A74,'Balance 06'!$A:$F,5,FALSE))</f>
        <v>0</v>
      </c>
      <c r="J74" s="52">
        <f>IF(ISNA(VLOOKUP(A74,'Balance 07'!$A:$F,5,FALSE)),0,VLOOKUP(A74,'Balance 06'!$A:$F,5,FALSE))</f>
        <v>0</v>
      </c>
      <c r="K74" s="52">
        <f>IF(ISNA(VLOOKUP(A74,'Balance 08'!$A:$F,5,FALSE)),0,VLOOKUP(A74,'Balance 08'!$A:$F,5,FALSE))</f>
        <v>0</v>
      </c>
      <c r="L74" s="52">
        <f>IF(ISNA(VLOOKUP(A74,'Balance 09'!$A:$F,5,FALSE)),0,VLOOKUP(A74,'Balance 09'!$A:$F,5,FALSE))</f>
        <v>0</v>
      </c>
      <c r="M74" s="52">
        <f>IF(ISNA(VLOOKUP(A74,'Balance 10'!$A:$F,5,FALSE)),0,VLOOKUP(A74,'Balance 10'!$A:$F,5,FALSE))</f>
        <v>0</v>
      </c>
      <c r="N74" s="52">
        <f>IF(ISNA(VLOOKUP(A74,'Balance 11'!$A:$F,6,FALSE)),0,VLOOKUP(A74,'Balance 11'!$A:$F,6,FALSE))</f>
        <v>0</v>
      </c>
      <c r="O74" s="52">
        <f>IF(ISNA(VLOOKUP(A74,'Balance 12'!$A:$F,5,FALSE)),0,VLOOKUP(A74,'Balance 12'!$A:$F,5,FALSE))</f>
        <v>0</v>
      </c>
      <c r="P74" s="90"/>
      <c r="Q74" s="72">
        <f t="shared" si="31"/>
        <v>0</v>
      </c>
      <c r="S74"/>
      <c r="T74"/>
      <c r="U74" s="87"/>
      <c r="V74" s="87"/>
    </row>
    <row r="75" spans="1:22" s="11" customFormat="1" ht="17.5" thickBot="1">
      <c r="A75" s="106" t="s">
        <v>11</v>
      </c>
      <c r="B75" s="107"/>
      <c r="C75" s="29">
        <f>SUM(C55:C74)</f>
        <v>110539.6</v>
      </c>
      <c r="D75" s="29">
        <f t="shared" ref="D75:F75" si="32">SUM(D55:D74)</f>
        <v>3056.61</v>
      </c>
      <c r="E75" s="29">
        <f t="shared" si="32"/>
        <v>4442.1499999999996</v>
      </c>
      <c r="F75" s="29">
        <f t="shared" si="32"/>
        <v>6095.72</v>
      </c>
      <c r="G75" s="29">
        <f>SUM(G55:G74)</f>
        <v>7337.57</v>
      </c>
      <c r="H75" s="29">
        <f>SUM(H55:H74)</f>
        <v>9647.34</v>
      </c>
      <c r="I75" s="29">
        <f t="shared" ref="I75:J75" si="33">SUM(I55:I74)</f>
        <v>10660.089999999998</v>
      </c>
      <c r="J75" s="29">
        <f t="shared" si="33"/>
        <v>0</v>
      </c>
      <c r="K75" s="29">
        <f>SUM(K55:K74)</f>
        <v>0</v>
      </c>
      <c r="L75" s="29">
        <f t="shared" ref="L75:M75" si="34">SUM(L55:L74)</f>
        <v>0</v>
      </c>
      <c r="M75" s="29">
        <f t="shared" si="34"/>
        <v>0</v>
      </c>
      <c r="N75" s="29">
        <f t="shared" ref="N75" si="35">SUM(N55:N74)</f>
        <v>0</v>
      </c>
      <c r="O75" s="29">
        <f t="shared" ref="O75" si="36">SUM(O55:O74)</f>
        <v>0</v>
      </c>
      <c r="P75" s="36">
        <f>SUM(P55:P74)</f>
        <v>18839</v>
      </c>
      <c r="Q75" s="97">
        <f>$P75-I75</f>
        <v>8178.9100000000017</v>
      </c>
      <c r="S75" s="98"/>
      <c r="T75" s="1"/>
      <c r="U75" s="1"/>
      <c r="V75" s="1"/>
    </row>
    <row r="76" spans="1:22" customFormat="1" ht="7.5" customHeight="1" thickBot="1">
      <c r="P76" s="69"/>
      <c r="Q76" s="69"/>
    </row>
    <row r="77" spans="1:22" s="11" customFormat="1" ht="17.5" thickBot="1">
      <c r="A77" s="106" t="s">
        <v>39</v>
      </c>
      <c r="B77" s="107"/>
      <c r="C77" s="29">
        <f t="shared" ref="C77:M77" si="37">C37+C52+C75</f>
        <v>625074.99000000011</v>
      </c>
      <c r="D77" s="29">
        <f t="shared" ref="D77:F77" si="38">D37+D52+D75</f>
        <v>40956.28</v>
      </c>
      <c r="E77" s="29">
        <f t="shared" si="38"/>
        <v>89189.729999999981</v>
      </c>
      <c r="F77" s="29">
        <f t="shared" si="38"/>
        <v>138337.06000000003</v>
      </c>
      <c r="G77" s="29">
        <f t="shared" si="37"/>
        <v>179814.05000000002</v>
      </c>
      <c r="H77" s="29">
        <f t="shared" si="37"/>
        <v>235034.58000000005</v>
      </c>
      <c r="I77" s="29">
        <f t="shared" ref="I77:J77" si="39">I37+I52+I75</f>
        <v>280946.83000000007</v>
      </c>
      <c r="J77" s="29">
        <f t="shared" si="39"/>
        <v>0</v>
      </c>
      <c r="K77" s="29">
        <f t="shared" si="37"/>
        <v>0</v>
      </c>
      <c r="L77" s="29">
        <f t="shared" si="37"/>
        <v>0</v>
      </c>
      <c r="M77" s="29">
        <f t="shared" si="37"/>
        <v>0</v>
      </c>
      <c r="N77" s="29">
        <f t="shared" ref="N77" si="40">N37+N52+N75</f>
        <v>0</v>
      </c>
      <c r="O77" s="29">
        <f t="shared" ref="O77" si="41">O37+O52+O75</f>
        <v>0</v>
      </c>
      <c r="P77" s="29">
        <f>P37+P52+P75+1</f>
        <v>520695</v>
      </c>
      <c r="Q77" s="97">
        <f>$P77-I77</f>
        <v>239748.16999999993</v>
      </c>
      <c r="S77" s="98"/>
      <c r="T77" s="96"/>
    </row>
    <row r="78" spans="1:22" customFormat="1" ht="8.25" customHeight="1" thickBot="1">
      <c r="P78" s="69"/>
      <c r="Q78" s="69"/>
    </row>
    <row r="79" spans="1:22" s="70" customFormat="1" ht="17.5" thickBot="1">
      <c r="A79" s="108" t="s">
        <v>50</v>
      </c>
      <c r="B79" s="114"/>
      <c r="C79" s="29">
        <f t="shared" ref="C79:L79" si="42">+C16-C77</f>
        <v>8924.8999999997905</v>
      </c>
      <c r="D79" s="29">
        <f t="shared" ref="D79:F79" si="43">+D16-D77</f>
        <v>251.26000000000204</v>
      </c>
      <c r="E79" s="29">
        <f t="shared" si="43"/>
        <v>-5086.9899999999761</v>
      </c>
      <c r="F79" s="29">
        <f t="shared" si="43"/>
        <v>-12183.320000000022</v>
      </c>
      <c r="G79" s="29">
        <f t="shared" si="42"/>
        <v>-11609.310000000027</v>
      </c>
      <c r="H79" s="29">
        <f t="shared" si="42"/>
        <v>-24778.840000000055</v>
      </c>
      <c r="I79" s="29">
        <f t="shared" ref="I79:J79" si="44">+I16-I77</f>
        <v>-26157.510000000068</v>
      </c>
      <c r="J79" s="29">
        <f t="shared" si="44"/>
        <v>0</v>
      </c>
      <c r="K79" s="29">
        <f t="shared" si="42"/>
        <v>0</v>
      </c>
      <c r="L79" s="29">
        <f t="shared" si="42"/>
        <v>0</v>
      </c>
      <c r="M79" s="29">
        <f t="shared" ref="M79" si="45">+M16-M77</f>
        <v>0</v>
      </c>
      <c r="N79" s="29">
        <f t="shared" ref="N79:O79" si="46">+N16-N77</f>
        <v>0</v>
      </c>
      <c r="O79" s="29">
        <f t="shared" si="46"/>
        <v>0</v>
      </c>
      <c r="P79" s="29">
        <f>+P16-P77</f>
        <v>1089</v>
      </c>
      <c r="Q79" s="97">
        <f>$P79-I79</f>
        <v>27246.510000000068</v>
      </c>
      <c r="S79" s="98"/>
    </row>
    <row r="80" spans="1:22" s="60" customFormat="1" ht="6" customHeight="1" thickBot="1">
      <c r="A80" s="57"/>
      <c r="B80" s="57"/>
      <c r="C80" s="59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</row>
    <row r="81" spans="1:17" s="60" customFormat="1" ht="17.5" thickBot="1">
      <c r="A81" s="108" t="s">
        <v>105</v>
      </c>
      <c r="B81" s="109"/>
      <c r="C81" s="29">
        <v>17430</v>
      </c>
      <c r="D81" s="104">
        <v>-1090</v>
      </c>
      <c r="E81" s="104">
        <v>-1090</v>
      </c>
      <c r="F81" s="104">
        <v>-1090</v>
      </c>
      <c r="G81" s="104">
        <v>-1090</v>
      </c>
      <c r="H81" s="104">
        <v>-1090</v>
      </c>
      <c r="I81" s="104">
        <v>-1090</v>
      </c>
      <c r="J81" s="48">
        <v>-1090</v>
      </c>
      <c r="K81" s="48">
        <v>-1090</v>
      </c>
      <c r="L81" s="48">
        <v>-1090</v>
      </c>
      <c r="M81" s="48">
        <v>-1090</v>
      </c>
      <c r="N81" s="48">
        <v>-1090</v>
      </c>
      <c r="O81" s="48">
        <v>-1090</v>
      </c>
      <c r="P81" s="29">
        <v>-1090</v>
      </c>
      <c r="Q81" s="97">
        <f>$P81-I81</f>
        <v>0</v>
      </c>
    </row>
    <row r="82" spans="1:17" s="60" customFormat="1" ht="7.5" customHeight="1" thickBot="1">
      <c r="A82" s="61"/>
      <c r="B82" s="61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</row>
    <row r="83" spans="1:17" s="70" customFormat="1" ht="17.5" thickBot="1">
      <c r="A83" s="110" t="s">
        <v>41</v>
      </c>
      <c r="B83" s="111"/>
      <c r="C83" s="29">
        <f>+C81+C79</f>
        <v>26354.89999999979</v>
      </c>
      <c r="D83" s="104">
        <f>+D81+D79</f>
        <v>-838.73999999999796</v>
      </c>
      <c r="E83" s="104">
        <f t="shared" ref="E83:O83" si="47">+E81+E79</f>
        <v>-6176.9899999999761</v>
      </c>
      <c r="F83" s="104">
        <f t="shared" si="47"/>
        <v>-13273.320000000022</v>
      </c>
      <c r="G83" s="104">
        <f t="shared" si="47"/>
        <v>-12699.310000000027</v>
      </c>
      <c r="H83" s="104">
        <f t="shared" si="47"/>
        <v>-25868.840000000055</v>
      </c>
      <c r="I83" s="104">
        <f t="shared" si="47"/>
        <v>-27247.510000000068</v>
      </c>
      <c r="J83" s="64">
        <f t="shared" si="47"/>
        <v>-1090</v>
      </c>
      <c r="K83" s="64">
        <f t="shared" si="47"/>
        <v>-1090</v>
      </c>
      <c r="L83" s="64">
        <f t="shared" si="47"/>
        <v>-1090</v>
      </c>
      <c r="M83" s="64">
        <f t="shared" si="47"/>
        <v>-1090</v>
      </c>
      <c r="N83" s="64">
        <f t="shared" si="47"/>
        <v>-1090</v>
      </c>
      <c r="O83" s="64">
        <f t="shared" si="47"/>
        <v>-1090</v>
      </c>
      <c r="P83" s="29">
        <f>P79+P81</f>
        <v>-1</v>
      </c>
      <c r="Q83" s="97">
        <f>$P83-I83</f>
        <v>27246.510000000068</v>
      </c>
    </row>
    <row r="84" spans="1:17" s="60" customFormat="1">
      <c r="A84" s="61"/>
      <c r="B84" s="61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</row>
    <row r="85" spans="1:17" s="60" customFormat="1">
      <c r="A85" s="61"/>
      <c r="B85" s="61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</row>
    <row r="86" spans="1:17" s="60" customFormat="1">
      <c r="A86" s="78"/>
      <c r="B86" s="79"/>
      <c r="C86" s="80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</row>
    <row r="87" spans="1:17" s="60" customFormat="1" ht="17">
      <c r="A87" s="81"/>
      <c r="B87" s="77" t="s">
        <v>53</v>
      </c>
      <c r="C87" s="73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</row>
    <row r="88" spans="1:17" s="60" customFormat="1">
      <c r="A88" s="81"/>
      <c r="B88" s="61"/>
      <c r="C88" s="73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</row>
    <row r="89" spans="1:17" s="60" customFormat="1">
      <c r="A89" s="81"/>
      <c r="B89" s="61"/>
      <c r="C89" s="73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</row>
    <row r="90" spans="1:17" s="60" customFormat="1" ht="17">
      <c r="A90" s="81"/>
      <c r="B90" s="77" t="s">
        <v>54</v>
      </c>
      <c r="C90" s="82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</row>
    <row r="91" spans="1:17" s="60" customFormat="1">
      <c r="A91" s="81"/>
      <c r="B91" s="61"/>
      <c r="C91" s="83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</row>
    <row r="92" spans="1:17" s="60" customFormat="1">
      <c r="A92" s="84"/>
      <c r="B92" s="85"/>
      <c r="C92" s="86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Q92" s="91"/>
    </row>
    <row r="93" spans="1:17"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</row>
    <row r="94" spans="1:17">
      <c r="B94" s="2" t="s">
        <v>178</v>
      </c>
      <c r="C94" s="98">
        <f>(SUMPRODUCT((LEFT('balance n-1'!$A$6:$A$3000,1)="7")*('balance n-1'!$F$6:$F$3000))+SUMPRODUCT((LEFT('balance n-1'!$A$6:$A$3000,1)="6")*('balance n-1'!$F$6:$F$3000)))-(SUMPRODUCT((LEFT('balance n-1'!$A$6:$A$3000,1)="7")*('balance n-1'!$E$6:$E$3000))+SUMPRODUCT((LEFT('balance n-1'!$A$6:$A$3000,1)="6")*('balance n-1'!$E$6:$E$3000)))</f>
        <v>8924.9000000000233</v>
      </c>
      <c r="D94" s="98">
        <f>(SUMPRODUCT((LEFT('Balance 01'!$A$6:$A$3000,1)="7")*('Balance 01'!$F$6:$F$3000))+SUMPRODUCT((LEFT('Balance 01'!$A$6:$A$3000,1)="6")*('Balance 01'!$F$6:$F$3000)))-(SUMPRODUCT((LEFT('Balance 01'!$A$6:$A$3000,1)="7")*('Balance 01'!$E$6:$E$3000))+SUMPRODUCT((LEFT('Balance 01'!$A$6:$A$3000,1)="6")*('Balance 01'!$E$6:$E$3000)))</f>
        <v>1279.3599999999933</v>
      </c>
      <c r="E94" s="98">
        <f>(SUMPRODUCT((LEFT('Balance 02'!$A$6:$A$3000,1)="7")*('Balance 02'!$F$6:$F$3000))+SUMPRODUCT((LEFT('Balance 02'!$A$6:$A$3000,1)="6")*('Balance 02'!$F$6:$F$3000)))-(SUMPRODUCT((LEFT('Balance 02'!$A$6:$A$3000,1)="7")*('Balance 02'!$E$6:$E$3000))+SUMPRODUCT((LEFT('Balance 02'!$A$6:$A$3000,1)="6")*('Balance 02'!$E$6:$E$3000)))</f>
        <v>-5560.5399999999936</v>
      </c>
      <c r="F94" s="98">
        <f>(SUMPRODUCT((LEFT('Balance 03'!$A$6:$A$3000,1)="7")*('Balance 03'!$F$6:$F$3000))+SUMPRODUCT((LEFT('Balance 03'!$A$6:$A$3000,1)="6")*('Balance 03'!$F$6:$F$3000)))-(SUMPRODUCT((LEFT('Balance 03'!$A$6:$A$3000,1)="7")*('Balance 03'!$E$6:$E$3000))+SUMPRODUCT((LEFT('Balance 03'!$A$6:$A$3000,1)="6")*('Balance 03'!$E$6:$E$3000)))</f>
        <v>-12708.869999999952</v>
      </c>
      <c r="G94" s="98">
        <f>(SUMPRODUCT((LEFT('Balance 04'!$A$6:$A$3000,1)="7")*('Balance 04'!$F$6:$F$3000))+SUMPRODUCT((LEFT('Balance 04'!$A$6:$A$3000,1)="6")*('Balance 04'!$F$6:$F$3000)))-(SUMPRODUCT((LEFT('Balance 04'!$A$6:$A$3000,1)="7")*('Balance 04'!$E$6:$E$3000))+SUMPRODUCT((LEFT('Balance 04'!$A$6:$A$3000,1)="6")*('Balance 04'!$E$6:$E$3000)))</f>
        <v>-12134.860000000015</v>
      </c>
      <c r="H94" s="98">
        <f>(SUMPRODUCT((LEFT('Balance 05'!$A$6:$A$3000,1)="7")*('Balance 05'!$F$6:$F$3000))+SUMPRODUCT((LEFT('Balance 05'!$A$6:$A$3000,1)="6")*('Balance 05'!$F$6:$F$3000)))-(SUMPRODUCT((LEFT('Balance 05'!$A$6:$A$3000,1)="7")*('Balance 05'!$E$6:$E$3000))+SUMPRODUCT((LEFT('Balance 05'!$A$6:$A$3000,1)="6")*('Balance 05'!$E$6:$E$3000)))</f>
        <v>-25304.390000000043</v>
      </c>
      <c r="I94" s="98">
        <f>(SUMPRODUCT((LEFT('Balance 06'!$A$6:$A$3000,1)="7")*('Balance 06'!$F$6:$F$3000))+SUMPRODUCT((LEFT('Balance 06'!$A$6:$A$3000,1)="6")*('Balance 06'!$F$6:$F$3000)))-(SUMPRODUCT((LEFT('Balance 06'!$A$6:$A$3000,1)="7")*('Balance 06'!$E$6:$E$3000))+SUMPRODUCT((LEFT('Balance 06'!$A$6:$A$3000,1)="6")*('Balance 06'!$E$6:$E$3000)))</f>
        <v>-26631.059999999939</v>
      </c>
      <c r="J94" s="98">
        <f>(SUMPRODUCT((LEFT('Balance 07'!$A$6:$A$3000,1)="7")*('Balance 07'!$F$6:$F$3000))+SUMPRODUCT((LEFT('Balance 07'!$A$6:$A$3000,1)="6")*('Balance 07'!$F$6:$F$3000)))-(SUMPRODUCT((LEFT('Balance 07'!$A$6:$A$3000,1)="7")*('Balance 07'!$E$6:$E$3000))+SUMPRODUCT((LEFT('Balance 07'!$A$6:$A$3000,1)="6")*('Balance 07'!$E$6:$E$3000)))</f>
        <v>0</v>
      </c>
      <c r="K94" s="98">
        <f>(SUMPRODUCT((LEFT('Balance 08'!$A$6:$A$3000,1)="7")*('Balance 08'!$F$6:$F$3000))+SUMPRODUCT((LEFT('Balance 08'!$A$6:$A$3000,1)="6")*('Balance 08'!$F$6:$F$3000)))-(SUMPRODUCT((LEFT('Balance 08'!$A$6:$A$3000,1)="7")*('Balance 08'!$E$6:$E$3000))+SUMPRODUCT((LEFT('Balance 08'!$A$6:$A$3000,1)="6")*('Balance 08'!$E$6:$E$3000)))</f>
        <v>0</v>
      </c>
      <c r="L94" s="98">
        <f>(SUMPRODUCT((LEFT('Balance 09'!$A$6:$A$3000,1)="7")*('Balance 09'!$F$6:$F$3000))+SUMPRODUCT((LEFT('Balance 09'!$A$6:$A$3000,1)="6")*('Balance 09'!$F$6:$F$3000)))-(SUMPRODUCT((LEFT('Balance 09'!$A$6:$A$3000,1)="7")*('Balance 09'!$E$6:$E$3000))+SUMPRODUCT((LEFT('Balance 09'!$A$6:$A$3000,1)="6")*('Balance 09'!$E$6:$E$3000)))</f>
        <v>0</v>
      </c>
      <c r="M94" s="98">
        <f>(SUMPRODUCT((LEFT('Balance 10'!$A$6:$A$3000,1)="7")*('Balance 10'!$F$6:$F$3000))+SUMPRODUCT((LEFT('Balance 10'!$A$6:$A$3000,1)="6")*('Balance 10'!$F$6:$F$3000)))-(SUMPRODUCT((LEFT('Balance 10'!$A$6:$A$3000,1)="7")*('Balance 10'!$E$6:$E$3000))+SUMPRODUCT((LEFT('Balance 10'!$A$6:$A$3000,1)="6")*('Balance 10'!$E$6:$E$3000)))</f>
        <v>0</v>
      </c>
      <c r="N94" s="98">
        <f>(SUMPRODUCT((LEFT('Balance 11'!$A$6:$A$3000,1)="7")*('Balance 11'!$F$6:$F$3000))+SUMPRODUCT((LEFT('Balance 11'!$A$6:$A$3000,1)="6")*('Balance 11'!$F$6:$F$3000)))-(SUMPRODUCT((LEFT('Balance 11'!$A$6:$A$3000,1)="7")*('Balance 11'!$E$6:$E$3000))+SUMPRODUCT((LEFT('Balance 11'!$A$6:$A$3000,1)="6")*('Balance 11'!$E$6:$E$3000)))</f>
        <v>0</v>
      </c>
      <c r="O94" s="98">
        <f>(SUMPRODUCT((LEFT('Balance 12'!$A$6:$A$3000,1)="7")*('Balance 12'!$F$6:$F$3000))+SUMPRODUCT((LEFT('Balance 12'!$A$6:$A$3000,1)="6")*('Balance 12'!$F$6:$F$3000)))-(SUMPRODUCT((LEFT('Balance 12'!$A$6:$A$3000,1)="7")*('Balance 12'!$E$6:$E$3000))+SUMPRODUCT((LEFT('Balance 12'!$A$6:$A$3000,1)="6")*('Balance 12'!$E$6:$E$3000)))</f>
        <v>0</v>
      </c>
    </row>
    <row r="95" spans="1:17">
      <c r="B95" s="2" t="s">
        <v>179</v>
      </c>
      <c r="C95" s="98">
        <f>+C94-C79</f>
        <v>2.3283064365386963E-10</v>
      </c>
      <c r="D95" s="98">
        <f t="shared" ref="D95:O95" si="48">+D94-D79</f>
        <v>1028.0999999999913</v>
      </c>
      <c r="E95" s="98">
        <f t="shared" si="48"/>
        <v>-473.55000000001746</v>
      </c>
      <c r="F95" s="98">
        <f t="shared" si="48"/>
        <v>-525.54999999993015</v>
      </c>
      <c r="G95" s="98">
        <f t="shared" si="48"/>
        <v>-525.54999999998836</v>
      </c>
      <c r="H95" s="98">
        <f t="shared" si="48"/>
        <v>-525.54999999998836</v>
      </c>
      <c r="I95" s="98">
        <f t="shared" si="48"/>
        <v>-473.54999999987194</v>
      </c>
      <c r="J95" s="98">
        <f t="shared" si="48"/>
        <v>0</v>
      </c>
      <c r="K95" s="98">
        <f t="shared" si="48"/>
        <v>0</v>
      </c>
      <c r="L95" s="98">
        <f t="shared" si="48"/>
        <v>0</v>
      </c>
      <c r="M95" s="98">
        <f t="shared" si="48"/>
        <v>0</v>
      </c>
      <c r="N95" s="98">
        <f t="shared" si="48"/>
        <v>0</v>
      </c>
      <c r="O95" s="98">
        <f t="shared" si="48"/>
        <v>0</v>
      </c>
    </row>
    <row r="98" spans="3:3">
      <c r="C98" s="98"/>
    </row>
  </sheetData>
  <mergeCells count="18">
    <mergeCell ref="A1:Q2"/>
    <mergeCell ref="A4:B4"/>
    <mergeCell ref="A16:B16"/>
    <mergeCell ref="A52:B52"/>
    <mergeCell ref="A53:B53"/>
    <mergeCell ref="A7:Q7"/>
    <mergeCell ref="Q4:Q5"/>
    <mergeCell ref="P4:P5"/>
    <mergeCell ref="A75:B75"/>
    <mergeCell ref="A81:B81"/>
    <mergeCell ref="A83:B83"/>
    <mergeCell ref="A37:B37"/>
    <mergeCell ref="A18:Q18"/>
    <mergeCell ref="A79:B79"/>
    <mergeCell ref="A39:Q39"/>
    <mergeCell ref="A20:Q20"/>
    <mergeCell ref="A54:Q54"/>
    <mergeCell ref="A77:B77"/>
  </mergeCells>
  <conditionalFormatting sqref="Q77 Q81 Q83 Q8:Q16 Q21:Q37 Q40:Q52 Q55:Q74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Q75">
    <cfRule type="iconSet" priority="9">
      <iconSet iconSet="3Arrows">
        <cfvo type="percent" val="0"/>
        <cfvo type="num" val="0"/>
        <cfvo type="num" val="0" gte="0"/>
      </iconSet>
    </cfRule>
  </conditionalFormatting>
  <conditionalFormatting sqref="Q77">
    <cfRule type="iconSet" priority="8">
      <iconSet iconSet="3Arrows">
        <cfvo type="percent" val="0"/>
        <cfvo type="num" val="0"/>
        <cfvo type="num" val="0" gte="0"/>
      </iconSet>
    </cfRule>
  </conditionalFormatting>
  <conditionalFormatting sqref="Q79">
    <cfRule type="iconSet" priority="7">
      <iconSet iconSet="3Arrows">
        <cfvo type="percent" val="0"/>
        <cfvo type="num" val="0"/>
        <cfvo type="num" val="0" gte="0"/>
      </iconSet>
    </cfRule>
  </conditionalFormatting>
  <conditionalFormatting sqref="Q81">
    <cfRule type="iconSet" priority="2">
      <iconSet iconSet="3Arrows">
        <cfvo type="percent" val="0"/>
        <cfvo type="num" val="0"/>
        <cfvo type="num" val="0" gte="0"/>
      </iconSet>
    </cfRule>
  </conditionalFormatting>
  <conditionalFormatting sqref="Q83">
    <cfRule type="iconSet" priority="1">
      <iconSet iconSet="3Arrows">
        <cfvo type="percent" val="0"/>
        <cfvo type="num" val="0"/>
        <cfvo type="num" val="0" gte="0"/>
      </iconSet>
    </cfRule>
  </conditionalFormatting>
  <printOptions horizontalCentered="1"/>
  <pageMargins left="0.15748031496062992" right="0.15748031496062992" top="0.23622047244094491" bottom="0.23622047244094491" header="0.15748031496062992" footer="0.15748031496062992"/>
  <pageSetup paperSize="9" scale="3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F90"/>
  <sheetViews>
    <sheetView topLeftCell="A70" workbookViewId="0">
      <selection activeCell="D86" sqref="D86"/>
    </sheetView>
  </sheetViews>
  <sheetFormatPr baseColWidth="10" defaultRowHeight="14.5"/>
  <cols>
    <col min="1" max="1" width="34.1796875" bestFit="1" customWidth="1"/>
    <col min="2" max="2" width="45" bestFit="1" customWidth="1"/>
    <col min="3" max="4" width="10.26953125" style="87" bestFit="1" customWidth="1"/>
    <col min="5" max="5" width="11.26953125" bestFit="1" customWidth="1"/>
    <col min="6" max="6" width="11.81640625" bestFit="1" customWidth="1"/>
  </cols>
  <sheetData>
    <row r="3" spans="1:6">
      <c r="A3" t="s">
        <v>122</v>
      </c>
    </row>
    <row r="4" spans="1:6">
      <c r="A4" t="s">
        <v>123</v>
      </c>
      <c r="B4" t="s">
        <v>124</v>
      </c>
    </row>
    <row r="5" spans="1:6">
      <c r="A5" t="s">
        <v>55</v>
      </c>
      <c r="B5" t="s">
        <v>56</v>
      </c>
      <c r="C5" s="87" t="s">
        <v>125</v>
      </c>
      <c r="D5" s="87" t="s">
        <v>126</v>
      </c>
      <c r="E5" t="s">
        <v>57</v>
      </c>
      <c r="F5" t="s">
        <v>58</v>
      </c>
    </row>
    <row r="6" spans="1:6">
      <c r="A6">
        <v>10681000000</v>
      </c>
      <c r="B6" t="s">
        <v>127</v>
      </c>
      <c r="C6" s="87">
        <v>25597.31</v>
      </c>
      <c r="D6" s="87">
        <v>25597.31</v>
      </c>
      <c r="E6">
        <v>0</v>
      </c>
      <c r="F6">
        <v>0</v>
      </c>
    </row>
    <row r="7" spans="1:6">
      <c r="A7">
        <v>11009000000</v>
      </c>
      <c r="B7" t="s">
        <v>128</v>
      </c>
      <c r="C7" s="87">
        <v>13084.25</v>
      </c>
      <c r="D7" s="87">
        <v>13084.25</v>
      </c>
      <c r="E7">
        <v>0</v>
      </c>
      <c r="F7">
        <v>0</v>
      </c>
    </row>
    <row r="8" spans="1:6">
      <c r="A8">
        <v>11010000000</v>
      </c>
      <c r="B8" t="s">
        <v>129</v>
      </c>
      <c r="C8" s="87">
        <v>17430.48</v>
      </c>
      <c r="D8" s="87">
        <v>17430.48</v>
      </c>
      <c r="E8">
        <v>0</v>
      </c>
      <c r="F8">
        <v>0</v>
      </c>
    </row>
    <row r="9" spans="1:6">
      <c r="A9">
        <v>11011000000</v>
      </c>
      <c r="B9" t="s">
        <v>130</v>
      </c>
      <c r="C9" s="87">
        <v>7418.32</v>
      </c>
      <c r="D9" s="87">
        <v>7418.32</v>
      </c>
      <c r="E9">
        <v>0</v>
      </c>
      <c r="F9">
        <v>0</v>
      </c>
    </row>
    <row r="10" spans="1:6">
      <c r="A10">
        <v>11510000000</v>
      </c>
      <c r="B10" t="s">
        <v>131</v>
      </c>
      <c r="C10" s="87">
        <v>17430.48</v>
      </c>
      <c r="D10" s="87">
        <v>17430.48</v>
      </c>
      <c r="E10">
        <v>0</v>
      </c>
      <c r="F10">
        <v>0</v>
      </c>
    </row>
    <row r="11" spans="1:6">
      <c r="A11">
        <v>11511000000</v>
      </c>
      <c r="B11" t="s">
        <v>132</v>
      </c>
      <c r="C11" s="87">
        <v>10.49</v>
      </c>
      <c r="D11" s="87">
        <v>6360.39</v>
      </c>
      <c r="E11">
        <v>0</v>
      </c>
      <c r="F11" s="103">
        <v>6349.9</v>
      </c>
    </row>
    <row r="12" spans="1:6">
      <c r="A12">
        <v>11512000000</v>
      </c>
      <c r="B12" t="s">
        <v>133</v>
      </c>
      <c r="C12" s="87">
        <v>1090</v>
      </c>
      <c r="D12" s="87">
        <v>0</v>
      </c>
      <c r="E12" s="103">
        <v>1090</v>
      </c>
      <c r="F12">
        <v>0</v>
      </c>
    </row>
    <row r="13" spans="1:6">
      <c r="A13">
        <v>11620000000</v>
      </c>
      <c r="B13" t="s">
        <v>134</v>
      </c>
      <c r="C13" s="87">
        <v>28046</v>
      </c>
      <c r="D13" s="87">
        <v>0</v>
      </c>
      <c r="E13" s="103">
        <v>28046</v>
      </c>
      <c r="F13">
        <v>0</v>
      </c>
    </row>
    <row r="14" spans="1:6">
      <c r="A14">
        <v>15800000000</v>
      </c>
      <c r="B14" t="s">
        <v>135</v>
      </c>
      <c r="C14" s="87">
        <v>8000</v>
      </c>
      <c r="D14" s="87">
        <v>8000</v>
      </c>
      <c r="E14">
        <v>0</v>
      </c>
      <c r="F14">
        <v>0</v>
      </c>
    </row>
    <row r="15" spans="1:6">
      <c r="A15">
        <v>16150000000</v>
      </c>
      <c r="B15" t="s">
        <v>136</v>
      </c>
      <c r="C15" s="87">
        <v>1545.84</v>
      </c>
      <c r="D15" s="87">
        <v>1545.84</v>
      </c>
      <c r="E15">
        <v>0</v>
      </c>
      <c r="F15">
        <v>0</v>
      </c>
    </row>
    <row r="16" spans="1:6">
      <c r="A16">
        <v>16411000000</v>
      </c>
      <c r="B16" t="s">
        <v>137</v>
      </c>
      <c r="C16" s="87">
        <v>6920.26</v>
      </c>
      <c r="D16" s="87">
        <v>6920.26</v>
      </c>
      <c r="E16">
        <v>0</v>
      </c>
      <c r="F16">
        <v>0</v>
      </c>
    </row>
    <row r="17" spans="1:6">
      <c r="A17">
        <v>19400000000</v>
      </c>
      <c r="B17" t="s">
        <v>138</v>
      </c>
      <c r="C17" s="87">
        <v>9075</v>
      </c>
      <c r="D17" s="87">
        <v>105806</v>
      </c>
      <c r="E17">
        <v>0</v>
      </c>
      <c r="F17" s="103">
        <v>96731</v>
      </c>
    </row>
    <row r="18" spans="1:6">
      <c r="A18">
        <v>21820000000</v>
      </c>
      <c r="B18" t="s">
        <v>139</v>
      </c>
      <c r="C18" s="87">
        <v>18264</v>
      </c>
      <c r="D18" s="87">
        <v>0</v>
      </c>
      <c r="E18" s="103">
        <v>18264</v>
      </c>
      <c r="F18">
        <v>0</v>
      </c>
    </row>
    <row r="19" spans="1:6">
      <c r="A19">
        <v>21830000000</v>
      </c>
      <c r="B19" t="s">
        <v>140</v>
      </c>
      <c r="C19" s="87">
        <v>12248.85</v>
      </c>
      <c r="D19" s="87">
        <v>1146</v>
      </c>
      <c r="E19" s="103">
        <v>11102.85</v>
      </c>
      <c r="F19">
        <v>0</v>
      </c>
    </row>
    <row r="20" spans="1:6">
      <c r="A20">
        <v>27500000000</v>
      </c>
      <c r="B20" t="s">
        <v>141</v>
      </c>
      <c r="C20" s="87">
        <v>610</v>
      </c>
      <c r="D20" s="87">
        <v>0</v>
      </c>
      <c r="E20">
        <v>610</v>
      </c>
      <c r="F20">
        <v>0</v>
      </c>
    </row>
    <row r="21" spans="1:6">
      <c r="A21">
        <v>28182000000</v>
      </c>
      <c r="B21" t="s">
        <v>142</v>
      </c>
      <c r="C21" s="87">
        <v>2702</v>
      </c>
      <c r="D21" s="87">
        <v>16743</v>
      </c>
      <c r="E21">
        <v>0</v>
      </c>
      <c r="F21" s="103">
        <v>14041</v>
      </c>
    </row>
    <row r="22" spans="1:6">
      <c r="A22">
        <v>28183000000</v>
      </c>
      <c r="B22" t="s">
        <v>143</v>
      </c>
      <c r="C22" s="87">
        <v>1440.96</v>
      </c>
      <c r="D22" s="87">
        <v>8753.3799999999992</v>
      </c>
      <c r="E22">
        <v>0</v>
      </c>
      <c r="F22" s="103">
        <v>7312.42</v>
      </c>
    </row>
    <row r="23" spans="1:6">
      <c r="A23">
        <v>40100000000</v>
      </c>
      <c r="B23" t="s">
        <v>144</v>
      </c>
      <c r="C23" s="87">
        <v>55607.55</v>
      </c>
      <c r="D23" s="87">
        <v>66752.69</v>
      </c>
      <c r="E23">
        <v>0</v>
      </c>
      <c r="F23" s="103">
        <v>11145.14</v>
      </c>
    </row>
    <row r="24" spans="1:6">
      <c r="A24">
        <v>40810000000</v>
      </c>
      <c r="B24" t="s">
        <v>145</v>
      </c>
      <c r="C24" s="87">
        <v>14016.12</v>
      </c>
      <c r="D24" s="87">
        <v>24993.66</v>
      </c>
      <c r="E24">
        <v>0</v>
      </c>
      <c r="F24" s="103">
        <v>10977.54</v>
      </c>
    </row>
    <row r="25" spans="1:6">
      <c r="A25">
        <v>42100000000</v>
      </c>
      <c r="B25" t="s">
        <v>146</v>
      </c>
      <c r="C25" s="87">
        <v>278748.34000000003</v>
      </c>
      <c r="D25" s="87">
        <v>280019.65999999997</v>
      </c>
      <c r="E25">
        <v>0</v>
      </c>
      <c r="F25" s="103">
        <v>1271.32</v>
      </c>
    </row>
    <row r="26" spans="1:6">
      <c r="A26">
        <v>42820000000</v>
      </c>
      <c r="B26" t="s">
        <v>147</v>
      </c>
      <c r="C26" s="87">
        <v>0</v>
      </c>
      <c r="D26" s="87">
        <v>19751</v>
      </c>
      <c r="E26">
        <v>0</v>
      </c>
      <c r="F26" s="103">
        <v>19751</v>
      </c>
    </row>
    <row r="27" spans="1:6">
      <c r="A27">
        <v>43100000000</v>
      </c>
      <c r="B27" t="s">
        <v>148</v>
      </c>
      <c r="C27" s="87">
        <v>165417</v>
      </c>
      <c r="D27" s="87">
        <v>179147</v>
      </c>
      <c r="E27">
        <v>0</v>
      </c>
      <c r="F27" s="103">
        <v>13730</v>
      </c>
    </row>
    <row r="28" spans="1:6">
      <c r="A28">
        <v>43710000000</v>
      </c>
      <c r="B28" t="s">
        <v>149</v>
      </c>
      <c r="C28" s="87">
        <v>9383.25</v>
      </c>
      <c r="D28" s="87">
        <v>11278.97</v>
      </c>
      <c r="E28">
        <v>0</v>
      </c>
      <c r="F28" s="103">
        <v>1895.72</v>
      </c>
    </row>
    <row r="29" spans="1:6">
      <c r="A29">
        <v>43720000000</v>
      </c>
      <c r="B29" t="s">
        <v>150</v>
      </c>
      <c r="C29" s="87">
        <v>36715.760000000002</v>
      </c>
      <c r="D29" s="87">
        <v>44681.760000000002</v>
      </c>
      <c r="E29">
        <v>0</v>
      </c>
      <c r="F29" s="103">
        <v>7966</v>
      </c>
    </row>
    <row r="30" spans="1:6">
      <c r="A30">
        <v>43780000000</v>
      </c>
      <c r="B30" t="s">
        <v>151</v>
      </c>
      <c r="C30" s="87">
        <v>3763.08</v>
      </c>
      <c r="D30" s="87">
        <v>4654.8599999999997</v>
      </c>
      <c r="E30">
        <v>0</v>
      </c>
      <c r="F30">
        <v>891.78</v>
      </c>
    </row>
    <row r="31" spans="1:6">
      <c r="A31">
        <v>43783000000</v>
      </c>
      <c r="B31" t="s">
        <v>152</v>
      </c>
      <c r="C31" s="87">
        <v>2929.22</v>
      </c>
      <c r="D31" s="87">
        <v>2929.22</v>
      </c>
      <c r="E31">
        <v>0</v>
      </c>
      <c r="F31">
        <v>0</v>
      </c>
    </row>
    <row r="32" spans="1:6">
      <c r="A32">
        <v>43820000000</v>
      </c>
      <c r="B32" t="s">
        <v>153</v>
      </c>
      <c r="C32" s="87">
        <v>0</v>
      </c>
      <c r="D32" s="87">
        <v>9927</v>
      </c>
      <c r="E32">
        <v>0</v>
      </c>
      <c r="F32" s="103">
        <v>9927</v>
      </c>
    </row>
    <row r="33" spans="1:6">
      <c r="A33">
        <v>43870000000</v>
      </c>
      <c r="B33" t="s">
        <v>154</v>
      </c>
      <c r="C33" s="87">
        <v>4185.3500000000004</v>
      </c>
      <c r="D33" s="87">
        <v>4185.3500000000004</v>
      </c>
      <c r="E33">
        <v>0</v>
      </c>
      <c r="F33">
        <v>0</v>
      </c>
    </row>
    <row r="34" spans="1:6">
      <c r="A34">
        <v>44700000000</v>
      </c>
      <c r="B34" t="s">
        <v>155</v>
      </c>
      <c r="C34" s="87">
        <v>0</v>
      </c>
      <c r="D34" s="87">
        <v>68.5</v>
      </c>
      <c r="E34">
        <v>0</v>
      </c>
      <c r="F34">
        <v>68.5</v>
      </c>
    </row>
    <row r="35" spans="1:6">
      <c r="A35">
        <v>44710000000</v>
      </c>
      <c r="B35" t="s">
        <v>156</v>
      </c>
      <c r="C35" s="87">
        <v>18224.71</v>
      </c>
      <c r="D35" s="87">
        <v>20575</v>
      </c>
      <c r="E35">
        <v>0</v>
      </c>
      <c r="F35" s="103">
        <v>2350.29</v>
      </c>
    </row>
    <row r="36" spans="1:6">
      <c r="A36">
        <v>46700000000</v>
      </c>
      <c r="B36" t="s">
        <v>157</v>
      </c>
      <c r="C36" s="87">
        <v>994.26</v>
      </c>
      <c r="D36" s="87">
        <v>994.26</v>
      </c>
      <c r="E36">
        <v>0</v>
      </c>
      <c r="F36">
        <v>0</v>
      </c>
    </row>
    <row r="37" spans="1:6">
      <c r="A37">
        <v>46720000000</v>
      </c>
      <c r="B37" t="s">
        <v>158</v>
      </c>
      <c r="C37" s="87">
        <v>2079.33</v>
      </c>
      <c r="D37" s="87">
        <v>2250.61</v>
      </c>
      <c r="E37">
        <v>0</v>
      </c>
      <c r="F37">
        <v>171.28</v>
      </c>
    </row>
    <row r="38" spans="1:6">
      <c r="A38">
        <v>46730000000</v>
      </c>
      <c r="B38" t="s">
        <v>159</v>
      </c>
      <c r="C38" s="87">
        <v>78.31</v>
      </c>
      <c r="D38" s="87">
        <v>1078.31</v>
      </c>
      <c r="E38">
        <v>0</v>
      </c>
      <c r="F38" s="103">
        <v>1000</v>
      </c>
    </row>
    <row r="39" spans="1:6">
      <c r="A39">
        <v>46870000000</v>
      </c>
      <c r="B39" t="s">
        <v>160</v>
      </c>
      <c r="C39" s="87">
        <v>3292.46</v>
      </c>
      <c r="D39" s="87">
        <v>750.46</v>
      </c>
      <c r="E39" s="103">
        <v>2542</v>
      </c>
      <c r="F39">
        <v>0</v>
      </c>
    </row>
    <row r="40" spans="1:6">
      <c r="A40">
        <v>48600000000</v>
      </c>
      <c r="B40" t="s">
        <v>161</v>
      </c>
      <c r="C40" s="87">
        <v>1563.93</v>
      </c>
      <c r="D40" s="87">
        <v>169.43</v>
      </c>
      <c r="E40" s="103">
        <v>1394.5</v>
      </c>
      <c r="F40">
        <v>0</v>
      </c>
    </row>
    <row r="41" spans="1:6">
      <c r="A41">
        <v>50810000000</v>
      </c>
      <c r="B41" t="s">
        <v>162</v>
      </c>
      <c r="C41" s="87">
        <v>15</v>
      </c>
      <c r="D41" s="87">
        <v>15</v>
      </c>
      <c r="E41">
        <v>0</v>
      </c>
      <c r="F41">
        <v>0</v>
      </c>
    </row>
    <row r="42" spans="1:6">
      <c r="A42">
        <v>51210000000</v>
      </c>
      <c r="B42" t="s">
        <v>163</v>
      </c>
      <c r="C42" s="87">
        <v>48826.07</v>
      </c>
      <c r="D42" s="87">
        <v>48826.07</v>
      </c>
      <c r="E42">
        <v>0</v>
      </c>
      <c r="F42">
        <v>0</v>
      </c>
    </row>
    <row r="43" spans="1:6">
      <c r="A43">
        <v>51220000000</v>
      </c>
      <c r="B43" t="s">
        <v>164</v>
      </c>
      <c r="C43" s="87">
        <v>24725.08</v>
      </c>
      <c r="D43" s="87">
        <v>24725.08</v>
      </c>
      <c r="E43">
        <v>0</v>
      </c>
      <c r="F43">
        <v>0</v>
      </c>
    </row>
    <row r="44" spans="1:6">
      <c r="A44">
        <v>51230000000</v>
      </c>
      <c r="B44" t="s">
        <v>165</v>
      </c>
      <c r="C44" s="87">
        <v>947647.98</v>
      </c>
      <c r="D44" s="87">
        <v>907526.77</v>
      </c>
      <c r="E44" s="103">
        <v>40121.21</v>
      </c>
      <c r="F44">
        <v>0</v>
      </c>
    </row>
    <row r="45" spans="1:6">
      <c r="A45">
        <v>51231000000</v>
      </c>
      <c r="B45" t="s">
        <v>166</v>
      </c>
      <c r="C45" s="87">
        <v>167308.48000000001</v>
      </c>
      <c r="D45" s="87">
        <v>55974.25</v>
      </c>
      <c r="E45" s="103">
        <v>111334.23</v>
      </c>
      <c r="F45">
        <v>0</v>
      </c>
    </row>
    <row r="46" spans="1:6">
      <c r="A46">
        <v>58000000000</v>
      </c>
      <c r="B46" t="s">
        <v>167</v>
      </c>
      <c r="C46" s="87">
        <v>159000</v>
      </c>
      <c r="D46" s="87">
        <v>159000</v>
      </c>
      <c r="E46">
        <v>0</v>
      </c>
      <c r="F46">
        <v>0</v>
      </c>
    </row>
    <row r="47" spans="1:6">
      <c r="A47">
        <v>60610000000</v>
      </c>
      <c r="B47" t="s">
        <v>59</v>
      </c>
      <c r="C47" s="87">
        <v>356.52</v>
      </c>
      <c r="D47" s="87">
        <v>0</v>
      </c>
      <c r="E47">
        <v>356.52</v>
      </c>
      <c r="F47">
        <v>0</v>
      </c>
    </row>
    <row r="48" spans="1:6">
      <c r="A48">
        <v>60621010000</v>
      </c>
      <c r="B48" t="s">
        <v>60</v>
      </c>
      <c r="C48" s="87">
        <v>2612.0700000000002</v>
      </c>
      <c r="D48" s="87">
        <v>0</v>
      </c>
      <c r="E48" s="103">
        <v>2612.0700000000002</v>
      </c>
      <c r="F48">
        <v>0</v>
      </c>
    </row>
    <row r="49" spans="1:6">
      <c r="A49">
        <v>60630000000</v>
      </c>
      <c r="B49" t="s">
        <v>62</v>
      </c>
      <c r="C49" s="87">
        <v>2052.21</v>
      </c>
      <c r="D49" s="87">
        <v>0</v>
      </c>
      <c r="E49" s="103">
        <v>2052.21</v>
      </c>
      <c r="F49">
        <v>0</v>
      </c>
    </row>
    <row r="50" spans="1:6">
      <c r="A50">
        <v>60640000000</v>
      </c>
      <c r="B50" t="s">
        <v>63</v>
      </c>
      <c r="C50" s="87">
        <v>1505.16</v>
      </c>
      <c r="D50" s="87">
        <v>145.43</v>
      </c>
      <c r="E50" s="103">
        <v>1359.73</v>
      </c>
      <c r="F50">
        <v>0</v>
      </c>
    </row>
    <row r="51" spans="1:6">
      <c r="A51">
        <v>60660000000</v>
      </c>
      <c r="B51" t="s">
        <v>168</v>
      </c>
      <c r="C51" s="87">
        <v>2065.21</v>
      </c>
      <c r="D51" s="87">
        <v>0</v>
      </c>
      <c r="E51" s="103">
        <v>2065.21</v>
      </c>
      <c r="F51">
        <v>0</v>
      </c>
    </row>
    <row r="52" spans="1:6">
      <c r="A52">
        <v>61110000000</v>
      </c>
      <c r="B52" t="s">
        <v>64</v>
      </c>
      <c r="C52" s="87">
        <v>82346.289999999994</v>
      </c>
      <c r="D52" s="87">
        <v>16171.77</v>
      </c>
      <c r="E52" s="103">
        <v>66174.52</v>
      </c>
      <c r="F52">
        <v>0</v>
      </c>
    </row>
    <row r="53" spans="1:6">
      <c r="A53">
        <v>61210000000</v>
      </c>
      <c r="B53" t="s">
        <v>113</v>
      </c>
      <c r="C53" s="87">
        <v>2334.08</v>
      </c>
      <c r="D53" s="87">
        <v>498.94</v>
      </c>
      <c r="E53" s="103">
        <v>1835.14</v>
      </c>
      <c r="F53">
        <v>0</v>
      </c>
    </row>
    <row r="54" spans="1:6">
      <c r="A54">
        <v>61320000000</v>
      </c>
      <c r="B54" t="s">
        <v>65</v>
      </c>
      <c r="C54" s="87">
        <v>10080</v>
      </c>
      <c r="D54" s="87">
        <v>0</v>
      </c>
      <c r="E54" s="103">
        <v>10080</v>
      </c>
      <c r="F54">
        <v>0</v>
      </c>
    </row>
    <row r="55" spans="1:6">
      <c r="A55">
        <v>61400000000</v>
      </c>
      <c r="B55" t="s">
        <v>85</v>
      </c>
      <c r="C55" s="87">
        <v>589</v>
      </c>
      <c r="D55" s="87">
        <v>0</v>
      </c>
      <c r="E55">
        <v>589</v>
      </c>
      <c r="F55">
        <v>0</v>
      </c>
    </row>
    <row r="56" spans="1:6">
      <c r="A56">
        <v>61552000000</v>
      </c>
      <c r="B56" t="s">
        <v>66</v>
      </c>
      <c r="C56" s="87">
        <v>1051.49</v>
      </c>
      <c r="D56" s="87">
        <v>0</v>
      </c>
      <c r="E56" s="103">
        <v>1051.49</v>
      </c>
      <c r="F56">
        <v>0</v>
      </c>
    </row>
    <row r="57" spans="1:6">
      <c r="A57">
        <v>61560000000</v>
      </c>
      <c r="B57" t="s">
        <v>169</v>
      </c>
      <c r="C57" s="87">
        <v>163.95</v>
      </c>
      <c r="D57" s="87">
        <v>0</v>
      </c>
      <c r="E57">
        <v>163.95</v>
      </c>
      <c r="F57">
        <v>0</v>
      </c>
    </row>
    <row r="58" spans="1:6">
      <c r="A58">
        <v>61561000000</v>
      </c>
      <c r="B58" t="s">
        <v>67</v>
      </c>
      <c r="C58" s="87">
        <v>1702.32</v>
      </c>
      <c r="D58" s="87">
        <v>981.7</v>
      </c>
      <c r="E58">
        <v>720.62</v>
      </c>
      <c r="F58">
        <v>0</v>
      </c>
    </row>
    <row r="59" spans="1:6">
      <c r="A59">
        <v>61600000000</v>
      </c>
      <c r="B59" t="s">
        <v>114</v>
      </c>
      <c r="C59" s="87">
        <v>2051.5</v>
      </c>
      <c r="D59" s="87">
        <v>1031.8</v>
      </c>
      <c r="E59" s="103">
        <v>1019.7</v>
      </c>
      <c r="F59">
        <v>0</v>
      </c>
    </row>
    <row r="60" spans="1:6">
      <c r="A60">
        <v>61800000000</v>
      </c>
      <c r="B60" t="s">
        <v>68</v>
      </c>
      <c r="C60" s="87">
        <v>322.37</v>
      </c>
      <c r="D60" s="87">
        <v>0</v>
      </c>
      <c r="E60">
        <v>322.37</v>
      </c>
      <c r="F60">
        <v>0</v>
      </c>
    </row>
    <row r="61" spans="1:6">
      <c r="A61">
        <v>62100000000</v>
      </c>
      <c r="B61" t="s">
        <v>170</v>
      </c>
      <c r="C61" s="87">
        <v>11414.1</v>
      </c>
      <c r="D61" s="87">
        <v>0</v>
      </c>
      <c r="E61" s="103">
        <v>11414.1</v>
      </c>
      <c r="F61">
        <v>0</v>
      </c>
    </row>
    <row r="62" spans="1:6">
      <c r="A62">
        <v>62260000000</v>
      </c>
      <c r="B62" t="s">
        <v>69</v>
      </c>
      <c r="C62" s="87">
        <v>2354.7800000000002</v>
      </c>
      <c r="D62" s="87">
        <v>0</v>
      </c>
      <c r="E62" s="103">
        <v>2354.7800000000002</v>
      </c>
      <c r="F62">
        <v>0</v>
      </c>
    </row>
    <row r="63" spans="1:6">
      <c r="A63">
        <v>62264000000</v>
      </c>
      <c r="B63" t="s">
        <v>86</v>
      </c>
      <c r="C63" s="87">
        <v>330</v>
      </c>
      <c r="D63" s="87">
        <v>0</v>
      </c>
      <c r="E63">
        <v>330</v>
      </c>
      <c r="F63">
        <v>0</v>
      </c>
    </row>
    <row r="64" spans="1:6">
      <c r="A64">
        <v>62310000000</v>
      </c>
      <c r="B64" t="s">
        <v>70</v>
      </c>
      <c r="C64" s="87">
        <v>334.88</v>
      </c>
      <c r="D64" s="87">
        <v>0</v>
      </c>
      <c r="E64">
        <v>334.88</v>
      </c>
      <c r="F64">
        <v>0</v>
      </c>
    </row>
    <row r="65" spans="1:6">
      <c r="A65">
        <v>62511000000</v>
      </c>
      <c r="B65" t="s">
        <v>71</v>
      </c>
      <c r="C65" s="87">
        <v>27013.3</v>
      </c>
      <c r="D65" s="87">
        <v>0</v>
      </c>
      <c r="E65" s="103">
        <v>27013.3</v>
      </c>
      <c r="F65">
        <v>0</v>
      </c>
    </row>
    <row r="66" spans="1:6">
      <c r="A66">
        <v>62560000000</v>
      </c>
      <c r="B66" t="s">
        <v>72</v>
      </c>
      <c r="C66" s="87">
        <v>374.43</v>
      </c>
      <c r="D66" s="87">
        <v>0</v>
      </c>
      <c r="E66">
        <v>374.43</v>
      </c>
      <c r="F66">
        <v>0</v>
      </c>
    </row>
    <row r="67" spans="1:6">
      <c r="A67">
        <v>62600000000</v>
      </c>
      <c r="B67" t="s">
        <v>73</v>
      </c>
      <c r="C67" s="87">
        <v>2481.52</v>
      </c>
      <c r="D67" s="87">
        <v>0</v>
      </c>
      <c r="E67" s="103">
        <v>2481.52</v>
      </c>
      <c r="F67">
        <v>0</v>
      </c>
    </row>
    <row r="68" spans="1:6">
      <c r="A68">
        <v>62750000000</v>
      </c>
      <c r="B68" t="s">
        <v>87</v>
      </c>
      <c r="C68" s="87">
        <v>47.01</v>
      </c>
      <c r="D68" s="87">
        <v>0</v>
      </c>
      <c r="E68">
        <v>47.01</v>
      </c>
      <c r="F68">
        <v>0</v>
      </c>
    </row>
    <row r="69" spans="1:6">
      <c r="A69">
        <v>62810000000</v>
      </c>
      <c r="B69" t="s">
        <v>116</v>
      </c>
      <c r="C69" s="87">
        <v>2305.96</v>
      </c>
      <c r="D69" s="87">
        <v>0</v>
      </c>
      <c r="E69" s="103">
        <v>2305.96</v>
      </c>
      <c r="F69">
        <v>0</v>
      </c>
    </row>
    <row r="70" spans="1:6">
      <c r="A70">
        <v>62881000000</v>
      </c>
      <c r="B70" t="s">
        <v>88</v>
      </c>
      <c r="C70" s="87">
        <v>525</v>
      </c>
      <c r="D70" s="87">
        <v>0</v>
      </c>
      <c r="E70">
        <v>525</v>
      </c>
      <c r="F70">
        <v>0</v>
      </c>
    </row>
    <row r="71" spans="1:6">
      <c r="A71">
        <v>63110000000</v>
      </c>
      <c r="B71" t="s">
        <v>74</v>
      </c>
      <c r="C71" s="87">
        <v>17488.52</v>
      </c>
      <c r="D71" s="87">
        <v>1292.8499999999999</v>
      </c>
      <c r="E71" s="103">
        <v>16195.67</v>
      </c>
      <c r="F71">
        <v>0</v>
      </c>
    </row>
    <row r="72" spans="1:6">
      <c r="A72">
        <v>63330000000</v>
      </c>
      <c r="B72" t="s">
        <v>75</v>
      </c>
      <c r="C72" s="87">
        <v>5450.12</v>
      </c>
      <c r="D72" s="87">
        <v>0</v>
      </c>
      <c r="E72" s="103">
        <v>5450.12</v>
      </c>
      <c r="F72">
        <v>0</v>
      </c>
    </row>
    <row r="73" spans="1:6">
      <c r="A73">
        <v>63580000000</v>
      </c>
      <c r="B73" t="s">
        <v>171</v>
      </c>
      <c r="C73" s="87">
        <v>137</v>
      </c>
      <c r="D73" s="87">
        <v>0</v>
      </c>
      <c r="E73">
        <v>137</v>
      </c>
      <c r="F73">
        <v>0</v>
      </c>
    </row>
    <row r="74" spans="1:6">
      <c r="A74">
        <v>64100000000</v>
      </c>
      <c r="B74" t="s">
        <v>76</v>
      </c>
      <c r="C74" s="87">
        <v>253608.65</v>
      </c>
      <c r="D74" s="87">
        <v>0</v>
      </c>
      <c r="E74" s="103">
        <v>253608.65</v>
      </c>
      <c r="F74">
        <v>0</v>
      </c>
    </row>
    <row r="75" spans="1:6">
      <c r="A75">
        <v>64120000000</v>
      </c>
      <c r="B75" t="s">
        <v>172</v>
      </c>
      <c r="C75" s="87">
        <v>528</v>
      </c>
      <c r="D75" s="87">
        <v>0</v>
      </c>
      <c r="E75">
        <v>528</v>
      </c>
      <c r="F75">
        <v>0</v>
      </c>
    </row>
    <row r="76" spans="1:6">
      <c r="A76">
        <v>64500000000</v>
      </c>
      <c r="B76" t="s">
        <v>77</v>
      </c>
      <c r="C76" s="87">
        <v>105893.45</v>
      </c>
      <c r="D76" s="87">
        <v>66.39</v>
      </c>
      <c r="E76" s="103">
        <v>105827.06</v>
      </c>
      <c r="F76">
        <v>0</v>
      </c>
    </row>
    <row r="77" spans="1:6">
      <c r="A77">
        <v>64520000000</v>
      </c>
      <c r="B77" t="s">
        <v>173</v>
      </c>
      <c r="C77" s="87">
        <v>1104</v>
      </c>
      <c r="D77" s="87">
        <v>0</v>
      </c>
      <c r="E77" s="103">
        <v>1104</v>
      </c>
      <c r="F77">
        <v>0</v>
      </c>
    </row>
    <row r="78" spans="1:6">
      <c r="A78">
        <v>64750000000</v>
      </c>
      <c r="B78" t="s">
        <v>78</v>
      </c>
      <c r="C78" s="87">
        <v>1966.59</v>
      </c>
      <c r="D78" s="87">
        <v>0</v>
      </c>
      <c r="E78" s="103">
        <v>1966.59</v>
      </c>
      <c r="F78">
        <v>0</v>
      </c>
    </row>
    <row r="79" spans="1:6">
      <c r="A79">
        <v>64800000000</v>
      </c>
      <c r="B79" t="s">
        <v>89</v>
      </c>
      <c r="C79" s="87">
        <v>8435.9500000000007</v>
      </c>
      <c r="D79" s="87">
        <v>0</v>
      </c>
      <c r="E79" s="103">
        <v>8435.9500000000007</v>
      </c>
      <c r="F79">
        <v>0</v>
      </c>
    </row>
    <row r="80" spans="1:6">
      <c r="A80">
        <v>65800000000</v>
      </c>
      <c r="B80" t="s">
        <v>79</v>
      </c>
      <c r="C80" s="87">
        <v>1.6</v>
      </c>
      <c r="D80" s="87">
        <v>0</v>
      </c>
      <c r="E80">
        <v>1.6</v>
      </c>
      <c r="F80">
        <v>0</v>
      </c>
    </row>
    <row r="81" spans="1:6">
      <c r="A81">
        <v>66150000000</v>
      </c>
      <c r="B81" t="s">
        <v>90</v>
      </c>
      <c r="C81" s="87">
        <v>23.23</v>
      </c>
      <c r="D81" s="87">
        <v>0</v>
      </c>
      <c r="E81">
        <v>23.23</v>
      </c>
      <c r="F81">
        <v>0</v>
      </c>
    </row>
    <row r="82" spans="1:6">
      <c r="A82">
        <v>67200000000</v>
      </c>
      <c r="B82" t="s">
        <v>174</v>
      </c>
      <c r="C82" s="87">
        <v>1672.39</v>
      </c>
      <c r="D82" s="87">
        <v>0</v>
      </c>
      <c r="E82" s="103">
        <v>1672.39</v>
      </c>
      <c r="F82">
        <v>0</v>
      </c>
    </row>
    <row r="83" spans="1:6">
      <c r="A83">
        <v>68112000000</v>
      </c>
      <c r="B83" t="s">
        <v>119</v>
      </c>
      <c r="C83" s="87">
        <v>3810.22</v>
      </c>
      <c r="D83" s="87">
        <v>0</v>
      </c>
      <c r="E83" s="103">
        <v>3810.22</v>
      </c>
      <c r="F83">
        <v>0</v>
      </c>
    </row>
    <row r="84" spans="1:6">
      <c r="A84">
        <v>68940000000</v>
      </c>
      <c r="B84" t="s">
        <v>175</v>
      </c>
      <c r="C84" s="87">
        <v>88731</v>
      </c>
      <c r="D84" s="87">
        <v>0</v>
      </c>
      <c r="E84" s="103">
        <v>88731</v>
      </c>
      <c r="F84">
        <v>0</v>
      </c>
    </row>
    <row r="85" spans="1:6">
      <c r="A85">
        <v>73151000000</v>
      </c>
      <c r="B85" t="s">
        <v>80</v>
      </c>
      <c r="C85" s="87">
        <v>0</v>
      </c>
      <c r="D85" s="87">
        <v>612120</v>
      </c>
      <c r="E85">
        <v>0</v>
      </c>
      <c r="F85" s="103">
        <v>612120</v>
      </c>
    </row>
    <row r="86" spans="1:6">
      <c r="A86">
        <v>75800000000</v>
      </c>
      <c r="B86" t="s">
        <v>91</v>
      </c>
      <c r="C86" s="87">
        <v>0</v>
      </c>
      <c r="D86" s="87">
        <v>548.44000000000005</v>
      </c>
      <c r="E86">
        <v>0</v>
      </c>
      <c r="F86">
        <v>548.44000000000005</v>
      </c>
    </row>
    <row r="87" spans="1:6">
      <c r="A87">
        <v>76880000000</v>
      </c>
      <c r="B87" t="s">
        <v>176</v>
      </c>
      <c r="C87" s="87">
        <v>0</v>
      </c>
      <c r="D87" s="87">
        <v>334.23</v>
      </c>
      <c r="E87">
        <v>0</v>
      </c>
      <c r="F87">
        <v>334.23</v>
      </c>
    </row>
    <row r="88" spans="1:6">
      <c r="A88">
        <v>78940000000</v>
      </c>
      <c r="B88" t="s">
        <v>177</v>
      </c>
      <c r="C88" s="87">
        <v>0</v>
      </c>
      <c r="D88" s="87">
        <v>9075</v>
      </c>
      <c r="E88">
        <v>0</v>
      </c>
      <c r="F88" s="103">
        <v>9075</v>
      </c>
    </row>
    <row r="89" spans="1:6">
      <c r="A89">
        <v>79100000000</v>
      </c>
      <c r="B89" t="s">
        <v>81</v>
      </c>
      <c r="C89" s="87">
        <v>0</v>
      </c>
      <c r="D89" s="87">
        <v>11922.22</v>
      </c>
      <c r="E89">
        <v>0</v>
      </c>
      <c r="F89" s="103">
        <v>11922.22</v>
      </c>
    </row>
    <row r="90" spans="1:6">
      <c r="A90">
        <v>88000000000</v>
      </c>
      <c r="B90" t="s">
        <v>92</v>
      </c>
      <c r="C90" s="87">
        <v>59068.79</v>
      </c>
      <c r="D90" s="87">
        <v>59068.79</v>
      </c>
      <c r="E90">
        <v>0</v>
      </c>
      <c r="F9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F66"/>
  <sheetViews>
    <sheetView topLeftCell="A49" workbookViewId="0">
      <selection activeCell="E64" sqref="E64"/>
    </sheetView>
  </sheetViews>
  <sheetFormatPr baseColWidth="10" defaultRowHeight="14.5"/>
  <cols>
    <col min="1" max="1" width="34.1796875" bestFit="1" customWidth="1"/>
    <col min="2" max="2" width="40.7265625" bestFit="1" customWidth="1"/>
    <col min="3" max="4" width="10.26953125" style="87" bestFit="1" customWidth="1"/>
    <col min="5" max="5" width="11.26953125" bestFit="1" customWidth="1"/>
    <col min="6" max="6" width="11.81640625" bestFit="1" customWidth="1"/>
  </cols>
  <sheetData>
    <row r="3" spans="1:6">
      <c r="A3" t="s">
        <v>122</v>
      </c>
    </row>
    <row r="4" spans="1:6">
      <c r="A4" t="s">
        <v>180</v>
      </c>
      <c r="B4" t="s">
        <v>124</v>
      </c>
    </row>
    <row r="5" spans="1:6">
      <c r="A5" t="s">
        <v>55</v>
      </c>
      <c r="B5" t="s">
        <v>56</v>
      </c>
      <c r="C5" s="87" t="s">
        <v>125</v>
      </c>
      <c r="D5" s="87" t="s">
        <v>126</v>
      </c>
      <c r="E5" t="s">
        <v>57</v>
      </c>
      <c r="F5" t="s">
        <v>58</v>
      </c>
    </row>
    <row r="6" spans="1:6">
      <c r="A6">
        <v>11009000000</v>
      </c>
      <c r="B6" t="s">
        <v>128</v>
      </c>
      <c r="C6" s="87">
        <v>13084.25</v>
      </c>
      <c r="D6" s="87">
        <v>13084.25</v>
      </c>
      <c r="E6">
        <v>0</v>
      </c>
      <c r="F6">
        <v>0</v>
      </c>
    </row>
    <row r="7" spans="1:6">
      <c r="A7">
        <v>11010000000</v>
      </c>
      <c r="B7" t="s">
        <v>129</v>
      </c>
      <c r="C7" s="87">
        <v>17430.48</v>
      </c>
      <c r="D7" s="87">
        <v>17430.48</v>
      </c>
      <c r="E7">
        <v>0</v>
      </c>
      <c r="F7">
        <v>0</v>
      </c>
    </row>
    <row r="8" spans="1:6">
      <c r="A8">
        <v>11011000000</v>
      </c>
      <c r="B8" t="s">
        <v>130</v>
      </c>
      <c r="C8" s="87">
        <v>7418.32</v>
      </c>
      <c r="D8" s="87">
        <v>7418.32</v>
      </c>
      <c r="E8">
        <v>0</v>
      </c>
      <c r="F8">
        <v>0</v>
      </c>
    </row>
    <row r="9" spans="1:6">
      <c r="A9">
        <v>11511000000</v>
      </c>
      <c r="B9" t="s">
        <v>132</v>
      </c>
      <c r="C9" s="87">
        <v>10.49</v>
      </c>
      <c r="D9" s="87">
        <v>6360.39</v>
      </c>
      <c r="E9">
        <v>0</v>
      </c>
      <c r="F9" s="105">
        <v>6349.9</v>
      </c>
    </row>
    <row r="10" spans="1:6">
      <c r="A10">
        <v>11512000000</v>
      </c>
      <c r="B10" t="s">
        <v>133</v>
      </c>
      <c r="C10" s="87">
        <v>1090</v>
      </c>
      <c r="D10" s="87">
        <v>0</v>
      </c>
      <c r="E10" s="105">
        <v>1090</v>
      </c>
      <c r="F10">
        <v>0</v>
      </c>
    </row>
    <row r="11" spans="1:6">
      <c r="A11">
        <v>11620000000</v>
      </c>
      <c r="B11" t="s">
        <v>134</v>
      </c>
      <c r="C11" s="87">
        <v>28046</v>
      </c>
      <c r="D11" s="87">
        <v>0</v>
      </c>
      <c r="E11" s="105">
        <v>28046</v>
      </c>
      <c r="F11">
        <v>0</v>
      </c>
    </row>
    <row r="12" spans="1:6">
      <c r="A12">
        <v>16150000000</v>
      </c>
      <c r="B12" t="s">
        <v>136</v>
      </c>
      <c r="C12" s="87">
        <v>1545.84</v>
      </c>
      <c r="D12" s="87">
        <v>1545.84</v>
      </c>
      <c r="E12">
        <v>0</v>
      </c>
      <c r="F12">
        <v>0</v>
      </c>
    </row>
    <row r="13" spans="1:6">
      <c r="A13">
        <v>16411000000</v>
      </c>
      <c r="B13" t="s">
        <v>137</v>
      </c>
      <c r="C13" s="87">
        <v>6920.26</v>
      </c>
      <c r="D13" s="87">
        <v>6920.26</v>
      </c>
      <c r="E13">
        <v>0</v>
      </c>
      <c r="F13">
        <v>0</v>
      </c>
    </row>
    <row r="14" spans="1:6">
      <c r="A14">
        <v>19400000000</v>
      </c>
      <c r="B14" t="s">
        <v>138</v>
      </c>
      <c r="C14" s="87">
        <v>0</v>
      </c>
      <c r="D14" s="87">
        <v>96731</v>
      </c>
      <c r="E14">
        <v>0</v>
      </c>
      <c r="F14" s="105">
        <v>96731</v>
      </c>
    </row>
    <row r="15" spans="1:6">
      <c r="A15">
        <v>21820000000</v>
      </c>
      <c r="B15" t="s">
        <v>139</v>
      </c>
      <c r="C15" s="87">
        <v>18264</v>
      </c>
      <c r="D15" s="87">
        <v>0</v>
      </c>
      <c r="E15" s="105">
        <v>18264</v>
      </c>
      <c r="F15">
        <v>0</v>
      </c>
    </row>
    <row r="16" spans="1:6">
      <c r="A16">
        <v>21830000000</v>
      </c>
      <c r="B16" t="s">
        <v>140</v>
      </c>
      <c r="C16" s="87">
        <v>12248.85</v>
      </c>
      <c r="D16" s="87">
        <v>1146</v>
      </c>
      <c r="E16" s="105">
        <v>11102.85</v>
      </c>
      <c r="F16">
        <v>0</v>
      </c>
    </row>
    <row r="17" spans="1:6">
      <c r="A17">
        <v>27500000000</v>
      </c>
      <c r="B17" t="s">
        <v>141</v>
      </c>
      <c r="C17" s="87">
        <v>610</v>
      </c>
      <c r="D17" s="87">
        <v>0</v>
      </c>
      <c r="E17">
        <v>610</v>
      </c>
      <c r="F17">
        <v>0</v>
      </c>
    </row>
    <row r="18" spans="1:6">
      <c r="A18">
        <v>28182000000</v>
      </c>
      <c r="B18" t="s">
        <v>142</v>
      </c>
      <c r="C18" s="87">
        <v>2702</v>
      </c>
      <c r="D18" s="87">
        <v>16883.830000000002</v>
      </c>
      <c r="E18">
        <v>0</v>
      </c>
      <c r="F18" s="105">
        <v>14181.83</v>
      </c>
    </row>
    <row r="19" spans="1:6">
      <c r="A19">
        <v>28183000000</v>
      </c>
      <c r="B19" t="s">
        <v>143</v>
      </c>
      <c r="C19" s="87">
        <v>1440.96</v>
      </c>
      <c r="D19" s="87">
        <v>8782.42</v>
      </c>
      <c r="E19">
        <v>0</v>
      </c>
      <c r="F19" s="105">
        <v>7341.46</v>
      </c>
    </row>
    <row r="20" spans="1:6">
      <c r="A20">
        <v>40100000000</v>
      </c>
      <c r="B20" t="s">
        <v>144</v>
      </c>
      <c r="C20" s="87">
        <v>10482.200000000001</v>
      </c>
      <c r="D20" s="87">
        <v>19884.080000000002</v>
      </c>
      <c r="E20">
        <v>0</v>
      </c>
      <c r="F20" s="105">
        <v>9401.8799999999992</v>
      </c>
    </row>
    <row r="21" spans="1:6">
      <c r="A21">
        <v>40810000000</v>
      </c>
      <c r="B21" t="s">
        <v>145</v>
      </c>
      <c r="C21" s="87">
        <v>10977.54</v>
      </c>
      <c r="D21" s="87">
        <v>10977.54</v>
      </c>
      <c r="E21">
        <v>0</v>
      </c>
      <c r="F21">
        <v>0</v>
      </c>
    </row>
    <row r="22" spans="1:6">
      <c r="A22">
        <v>42100000000</v>
      </c>
      <c r="B22" t="s">
        <v>146</v>
      </c>
      <c r="C22" s="87">
        <v>19218.68</v>
      </c>
      <c r="D22" s="87">
        <v>19193.38</v>
      </c>
      <c r="E22">
        <v>25.3</v>
      </c>
      <c r="F22">
        <v>0</v>
      </c>
    </row>
    <row r="23" spans="1:6">
      <c r="A23">
        <v>42820000000</v>
      </c>
      <c r="B23" t="s">
        <v>147</v>
      </c>
      <c r="C23" s="87">
        <v>0</v>
      </c>
      <c r="D23" s="87">
        <v>19751</v>
      </c>
      <c r="E23">
        <v>0</v>
      </c>
      <c r="F23" s="105">
        <v>19751</v>
      </c>
    </row>
    <row r="24" spans="1:6">
      <c r="A24">
        <v>43100000000</v>
      </c>
      <c r="B24" t="s">
        <v>148</v>
      </c>
      <c r="C24" s="87">
        <v>13564</v>
      </c>
      <c r="D24" s="87">
        <v>24030.19</v>
      </c>
      <c r="E24">
        <v>0</v>
      </c>
      <c r="F24" s="105">
        <v>10466.19</v>
      </c>
    </row>
    <row r="25" spans="1:6">
      <c r="A25">
        <v>43710000000</v>
      </c>
      <c r="B25" t="s">
        <v>149</v>
      </c>
      <c r="C25" s="87">
        <v>3795.93</v>
      </c>
      <c r="D25" s="87">
        <v>4402.6400000000003</v>
      </c>
      <c r="E25">
        <v>0</v>
      </c>
      <c r="F25">
        <v>606.71</v>
      </c>
    </row>
    <row r="26" spans="1:6">
      <c r="A26">
        <v>43720000000</v>
      </c>
      <c r="B26" t="s">
        <v>150</v>
      </c>
      <c r="C26" s="87">
        <v>0</v>
      </c>
      <c r="D26" s="87">
        <v>10361.709999999999</v>
      </c>
      <c r="E26">
        <v>0</v>
      </c>
      <c r="F26" s="105">
        <v>10361.709999999999</v>
      </c>
    </row>
    <row r="27" spans="1:6">
      <c r="A27">
        <v>43780000000</v>
      </c>
      <c r="B27" t="s">
        <v>151</v>
      </c>
      <c r="C27" s="87">
        <v>1882.8</v>
      </c>
      <c r="D27" s="87">
        <v>2205.62</v>
      </c>
      <c r="E27">
        <v>0</v>
      </c>
      <c r="F27">
        <v>322.82</v>
      </c>
    </row>
    <row r="28" spans="1:6">
      <c r="A28">
        <v>43820000000</v>
      </c>
      <c r="B28" t="s">
        <v>153</v>
      </c>
      <c r="C28" s="87">
        <v>0</v>
      </c>
      <c r="D28" s="87">
        <v>9927</v>
      </c>
      <c r="E28">
        <v>0</v>
      </c>
      <c r="F28" s="105">
        <v>9927</v>
      </c>
    </row>
    <row r="29" spans="1:6">
      <c r="A29">
        <v>44700000000</v>
      </c>
      <c r="B29" t="s">
        <v>155</v>
      </c>
      <c r="C29" s="87">
        <v>68.5</v>
      </c>
      <c r="D29" s="87">
        <v>1457.92</v>
      </c>
      <c r="E29">
        <v>0</v>
      </c>
      <c r="F29" s="105">
        <v>1389.42</v>
      </c>
    </row>
    <row r="30" spans="1:6">
      <c r="A30">
        <v>44710000000</v>
      </c>
      <c r="B30" t="s">
        <v>156</v>
      </c>
      <c r="C30" s="87">
        <v>5158.8500000000004</v>
      </c>
      <c r="D30" s="87">
        <v>5158.8500000000004</v>
      </c>
      <c r="E30">
        <v>0</v>
      </c>
      <c r="F30">
        <v>0</v>
      </c>
    </row>
    <row r="31" spans="1:6">
      <c r="A31">
        <v>46720000000</v>
      </c>
      <c r="B31" t="s">
        <v>158</v>
      </c>
      <c r="C31" s="87">
        <v>385.22</v>
      </c>
      <c r="D31" s="87">
        <v>496.74</v>
      </c>
      <c r="E31">
        <v>0</v>
      </c>
      <c r="F31">
        <v>111.52</v>
      </c>
    </row>
    <row r="32" spans="1:6">
      <c r="A32">
        <v>46730000000</v>
      </c>
      <c r="B32" t="s">
        <v>159</v>
      </c>
      <c r="C32" s="87">
        <v>0</v>
      </c>
      <c r="D32" s="87">
        <v>1000</v>
      </c>
      <c r="E32">
        <v>0</v>
      </c>
      <c r="F32" s="105">
        <v>1000</v>
      </c>
    </row>
    <row r="33" spans="1:6">
      <c r="A33">
        <v>46870000000</v>
      </c>
      <c r="B33" t="s">
        <v>160</v>
      </c>
      <c r="C33" s="87">
        <v>2542</v>
      </c>
      <c r="D33" s="87">
        <v>2542</v>
      </c>
      <c r="E33">
        <v>0</v>
      </c>
      <c r="F33">
        <v>0</v>
      </c>
    </row>
    <row r="34" spans="1:6">
      <c r="A34">
        <v>48600000000</v>
      </c>
      <c r="B34" t="s">
        <v>161</v>
      </c>
      <c r="C34" s="87">
        <v>1394.5</v>
      </c>
      <c r="D34" s="87">
        <v>1394.5</v>
      </c>
      <c r="E34">
        <v>0</v>
      </c>
      <c r="F34">
        <v>0</v>
      </c>
    </row>
    <row r="35" spans="1:6">
      <c r="A35">
        <v>51210000000</v>
      </c>
      <c r="B35" t="s">
        <v>163</v>
      </c>
      <c r="C35" s="87">
        <v>48826.07</v>
      </c>
      <c r="D35" s="87">
        <v>48826.07</v>
      </c>
      <c r="E35">
        <v>0</v>
      </c>
      <c r="F35">
        <v>0</v>
      </c>
    </row>
    <row r="36" spans="1:6">
      <c r="A36">
        <v>51220000000</v>
      </c>
      <c r="B36" t="s">
        <v>164</v>
      </c>
      <c r="C36" s="87">
        <v>24725.08</v>
      </c>
      <c r="D36" s="87">
        <v>24725.08</v>
      </c>
      <c r="E36">
        <v>0</v>
      </c>
      <c r="F36">
        <v>0</v>
      </c>
    </row>
    <row r="37" spans="1:6">
      <c r="A37">
        <v>51230000000</v>
      </c>
      <c r="B37" t="s">
        <v>165</v>
      </c>
      <c r="C37" s="87">
        <v>991396.78</v>
      </c>
      <c r="D37" s="87">
        <v>963722.46</v>
      </c>
      <c r="E37" s="105">
        <v>27674.32</v>
      </c>
      <c r="F37">
        <v>0</v>
      </c>
    </row>
    <row r="38" spans="1:6">
      <c r="A38">
        <v>51231000000</v>
      </c>
      <c r="B38" t="s">
        <v>166</v>
      </c>
      <c r="C38" s="87">
        <v>111334.23</v>
      </c>
      <c r="D38" s="87">
        <v>0</v>
      </c>
      <c r="E38" s="105">
        <v>111334.23</v>
      </c>
      <c r="F38">
        <v>0</v>
      </c>
    </row>
    <row r="39" spans="1:6">
      <c r="A39">
        <v>58000000000</v>
      </c>
      <c r="B39" t="s">
        <v>167</v>
      </c>
      <c r="C39" s="87">
        <v>100000</v>
      </c>
      <c r="D39" s="87">
        <v>100000</v>
      </c>
      <c r="E39">
        <v>0</v>
      </c>
      <c r="F39">
        <v>0</v>
      </c>
    </row>
    <row r="40" spans="1:6">
      <c r="A40">
        <v>60621010000</v>
      </c>
      <c r="B40" t="s">
        <v>60</v>
      </c>
      <c r="C40" s="87">
        <v>186.67</v>
      </c>
      <c r="D40" s="87">
        <v>0</v>
      </c>
      <c r="E40">
        <v>186.67</v>
      </c>
      <c r="F40">
        <v>0</v>
      </c>
    </row>
    <row r="41" spans="1:6">
      <c r="A41">
        <v>60622020000</v>
      </c>
      <c r="B41" t="s">
        <v>61</v>
      </c>
      <c r="C41" s="87">
        <v>224</v>
      </c>
      <c r="D41" s="87">
        <v>0</v>
      </c>
      <c r="E41">
        <v>224</v>
      </c>
      <c r="F41">
        <v>0</v>
      </c>
    </row>
    <row r="42" spans="1:6">
      <c r="A42">
        <v>60630000000</v>
      </c>
      <c r="B42" t="s">
        <v>62</v>
      </c>
      <c r="C42" s="87">
        <v>215.46</v>
      </c>
      <c r="D42" s="87">
        <v>0</v>
      </c>
      <c r="E42">
        <v>215.46</v>
      </c>
      <c r="F42">
        <v>0</v>
      </c>
    </row>
    <row r="43" spans="1:6">
      <c r="A43">
        <v>60640000000</v>
      </c>
      <c r="B43" t="s">
        <v>63</v>
      </c>
      <c r="C43" s="87">
        <v>286.58999999999997</v>
      </c>
      <c r="D43" s="87">
        <v>0</v>
      </c>
      <c r="E43">
        <v>286.58999999999997</v>
      </c>
      <c r="F43">
        <v>0</v>
      </c>
    </row>
    <row r="44" spans="1:6">
      <c r="A44">
        <v>61110000000</v>
      </c>
      <c r="B44" t="s">
        <v>64</v>
      </c>
      <c r="C44" s="87">
        <v>9412.26</v>
      </c>
      <c r="D44" s="87">
        <v>10440.36</v>
      </c>
      <c r="E44">
        <v>0</v>
      </c>
      <c r="F44" s="105">
        <v>1028.0999999999999</v>
      </c>
    </row>
    <row r="45" spans="1:6">
      <c r="A45">
        <v>61210000000</v>
      </c>
      <c r="B45" t="s">
        <v>113</v>
      </c>
      <c r="C45" s="87">
        <v>362.7</v>
      </c>
      <c r="D45" s="87">
        <v>0</v>
      </c>
      <c r="E45">
        <v>362.7</v>
      </c>
      <c r="F45">
        <v>0</v>
      </c>
    </row>
    <row r="46" spans="1:6">
      <c r="A46">
        <v>61320000000</v>
      </c>
      <c r="B46" t="s">
        <v>65</v>
      </c>
      <c r="C46" s="87">
        <v>840</v>
      </c>
      <c r="D46" s="87">
        <v>0</v>
      </c>
      <c r="E46">
        <v>840</v>
      </c>
      <c r="F46">
        <v>0</v>
      </c>
    </row>
    <row r="47" spans="1:6">
      <c r="A47">
        <v>61561000000</v>
      </c>
      <c r="B47" t="s">
        <v>67</v>
      </c>
      <c r="C47" s="87">
        <v>560.34</v>
      </c>
      <c r="D47" s="87">
        <v>0</v>
      </c>
      <c r="E47">
        <v>560.34</v>
      </c>
      <c r="F47">
        <v>0</v>
      </c>
    </row>
    <row r="48" spans="1:6">
      <c r="A48">
        <v>61600000000</v>
      </c>
      <c r="B48" t="s">
        <v>114</v>
      </c>
      <c r="C48" s="87">
        <v>1031.8</v>
      </c>
      <c r="D48" s="87">
        <v>0</v>
      </c>
      <c r="E48" s="105">
        <v>1031.8</v>
      </c>
      <c r="F48">
        <v>0</v>
      </c>
    </row>
    <row r="49" spans="1:6">
      <c r="A49">
        <v>62100000000</v>
      </c>
      <c r="B49" t="s">
        <v>115</v>
      </c>
      <c r="C49" s="87">
        <v>2286.1999999999998</v>
      </c>
      <c r="D49" s="87">
        <v>537.17999999999995</v>
      </c>
      <c r="E49" s="105">
        <v>1749.02</v>
      </c>
      <c r="F49">
        <v>0</v>
      </c>
    </row>
    <row r="50" spans="1:6">
      <c r="A50">
        <v>62260000000</v>
      </c>
      <c r="B50" t="s">
        <v>69</v>
      </c>
      <c r="C50" s="87">
        <v>300</v>
      </c>
      <c r="D50" s="87">
        <v>0</v>
      </c>
      <c r="E50">
        <v>300</v>
      </c>
      <c r="F50">
        <v>0</v>
      </c>
    </row>
    <row r="51" spans="1:6">
      <c r="A51">
        <v>62310000000</v>
      </c>
      <c r="B51" t="s">
        <v>70</v>
      </c>
      <c r="C51" s="87">
        <v>84</v>
      </c>
      <c r="D51" s="87">
        <v>0</v>
      </c>
      <c r="E51">
        <v>84</v>
      </c>
      <c r="F51">
        <v>0</v>
      </c>
    </row>
    <row r="52" spans="1:6">
      <c r="A52">
        <v>62511000000</v>
      </c>
      <c r="B52" t="s">
        <v>71</v>
      </c>
      <c r="C52" s="87">
        <v>2208.6</v>
      </c>
      <c r="D52" s="87">
        <v>0</v>
      </c>
      <c r="E52" s="105">
        <v>2208.6</v>
      </c>
      <c r="F52">
        <v>0</v>
      </c>
    </row>
    <row r="53" spans="1:6">
      <c r="A53">
        <v>62560000000</v>
      </c>
      <c r="B53" t="s">
        <v>72</v>
      </c>
      <c r="C53" s="87">
        <v>17.600000000000001</v>
      </c>
      <c r="D53" s="87">
        <v>0</v>
      </c>
      <c r="E53">
        <v>17.600000000000001</v>
      </c>
      <c r="F53">
        <v>0</v>
      </c>
    </row>
    <row r="54" spans="1:6">
      <c r="A54">
        <v>62600000000</v>
      </c>
      <c r="B54" t="s">
        <v>73</v>
      </c>
      <c r="C54" s="87">
        <v>204.95</v>
      </c>
      <c r="D54" s="87">
        <v>0</v>
      </c>
      <c r="E54">
        <v>204.95</v>
      </c>
      <c r="F54">
        <v>0</v>
      </c>
    </row>
    <row r="55" spans="1:6">
      <c r="A55">
        <v>62750000000</v>
      </c>
      <c r="B55" t="s">
        <v>87</v>
      </c>
      <c r="C55" s="87">
        <v>6.9</v>
      </c>
      <c r="D55" s="87">
        <v>0</v>
      </c>
      <c r="E55">
        <v>6.9</v>
      </c>
      <c r="F55">
        <v>0</v>
      </c>
    </row>
    <row r="56" spans="1:6">
      <c r="A56">
        <v>62810000000</v>
      </c>
      <c r="B56" t="s">
        <v>116</v>
      </c>
      <c r="C56" s="87">
        <v>237.79</v>
      </c>
      <c r="D56" s="87">
        <v>0</v>
      </c>
      <c r="E56">
        <v>237.79</v>
      </c>
      <c r="F56">
        <v>0</v>
      </c>
    </row>
    <row r="57" spans="1:6">
      <c r="A57">
        <v>63110000000</v>
      </c>
      <c r="B57" t="s">
        <v>74</v>
      </c>
      <c r="C57" s="87">
        <v>1389.42</v>
      </c>
      <c r="D57" s="87">
        <v>0</v>
      </c>
      <c r="E57" s="105">
        <v>1389.42</v>
      </c>
      <c r="F57">
        <v>0</v>
      </c>
    </row>
    <row r="58" spans="1:6">
      <c r="A58">
        <v>64100000000</v>
      </c>
      <c r="B58" t="s">
        <v>76</v>
      </c>
      <c r="C58" s="87">
        <v>19821.060000000001</v>
      </c>
      <c r="D58" s="87">
        <v>0</v>
      </c>
      <c r="E58" s="105">
        <v>19821.060000000001</v>
      </c>
      <c r="F58">
        <v>0</v>
      </c>
    </row>
    <row r="59" spans="1:6">
      <c r="A59">
        <v>64500000000</v>
      </c>
      <c r="B59" t="s">
        <v>77</v>
      </c>
      <c r="C59" s="87">
        <v>8246.51</v>
      </c>
      <c r="D59" s="87">
        <v>0</v>
      </c>
      <c r="E59" s="105">
        <v>8246.51</v>
      </c>
      <c r="F59">
        <v>0</v>
      </c>
    </row>
    <row r="60" spans="1:6">
      <c r="A60">
        <v>64800000000</v>
      </c>
      <c r="B60" t="s">
        <v>89</v>
      </c>
      <c r="C60" s="87">
        <v>2812</v>
      </c>
      <c r="D60" s="87">
        <v>0</v>
      </c>
      <c r="E60" s="105">
        <v>2812</v>
      </c>
      <c r="F60">
        <v>0</v>
      </c>
    </row>
    <row r="61" spans="1:6">
      <c r="A61">
        <v>65800000000</v>
      </c>
      <c r="B61" t="s">
        <v>79</v>
      </c>
      <c r="C61" s="87">
        <v>1</v>
      </c>
      <c r="D61" s="87">
        <v>0</v>
      </c>
      <c r="E61">
        <v>1</v>
      </c>
      <c r="F61">
        <v>0</v>
      </c>
    </row>
    <row r="62" spans="1:6">
      <c r="A62">
        <v>68112000000</v>
      </c>
      <c r="B62" t="s">
        <v>119</v>
      </c>
      <c r="C62" s="87">
        <v>169.87</v>
      </c>
      <c r="D62" s="87">
        <v>0</v>
      </c>
      <c r="E62">
        <v>169.87</v>
      </c>
      <c r="F62">
        <v>0</v>
      </c>
    </row>
    <row r="63" spans="1:6">
      <c r="A63">
        <v>73151000000</v>
      </c>
      <c r="B63" t="s">
        <v>80</v>
      </c>
      <c r="C63" s="87">
        <v>0</v>
      </c>
      <c r="D63" s="87">
        <v>42051</v>
      </c>
      <c r="E63">
        <v>0</v>
      </c>
      <c r="F63" s="105">
        <v>42051</v>
      </c>
    </row>
    <row r="64" spans="1:6">
      <c r="A64">
        <v>75800000000</v>
      </c>
      <c r="B64" t="s">
        <v>91</v>
      </c>
      <c r="C64" s="87">
        <v>0</v>
      </c>
      <c r="D64" s="87">
        <v>0.74</v>
      </c>
      <c r="E64">
        <v>0</v>
      </c>
      <c r="F64">
        <v>0.74</v>
      </c>
    </row>
    <row r="65" spans="1:6">
      <c r="A65">
        <v>79100000000</v>
      </c>
      <c r="B65" t="s">
        <v>81</v>
      </c>
      <c r="C65" s="87">
        <v>2542</v>
      </c>
      <c r="D65" s="87">
        <v>1697.8</v>
      </c>
      <c r="E65">
        <v>844.2</v>
      </c>
      <c r="F65">
        <v>0</v>
      </c>
    </row>
    <row r="66" spans="1:6">
      <c r="A66">
        <v>88000000000</v>
      </c>
      <c r="B66" t="s">
        <v>92</v>
      </c>
      <c r="C66" s="87">
        <v>0</v>
      </c>
      <c r="D66" s="87">
        <v>8924.9</v>
      </c>
      <c r="E66">
        <v>0</v>
      </c>
      <c r="F66" s="105">
        <v>8924.9</v>
      </c>
    </row>
  </sheetData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3:F70"/>
  <sheetViews>
    <sheetView workbookViewId="0"/>
  </sheetViews>
  <sheetFormatPr baseColWidth="10" defaultRowHeight="14.5"/>
  <cols>
    <col min="1" max="1" width="34.1796875" bestFit="1" customWidth="1"/>
    <col min="3" max="4" width="11.453125" style="87"/>
  </cols>
  <sheetData>
    <row r="3" spans="1:6">
      <c r="A3" t="s">
        <v>122</v>
      </c>
    </row>
    <row r="4" spans="1:6">
      <c r="A4" t="s">
        <v>181</v>
      </c>
      <c r="B4" t="s">
        <v>124</v>
      </c>
    </row>
    <row r="5" spans="1:6">
      <c r="A5" t="s">
        <v>55</v>
      </c>
      <c r="B5" t="s">
        <v>56</v>
      </c>
      <c r="C5" s="87" t="s">
        <v>125</v>
      </c>
      <c r="D5" s="87" t="s">
        <v>126</v>
      </c>
      <c r="E5" t="s">
        <v>57</v>
      </c>
      <c r="F5" t="s">
        <v>58</v>
      </c>
    </row>
    <row r="6" spans="1:6">
      <c r="A6">
        <v>11009000000</v>
      </c>
      <c r="B6" t="s">
        <v>128</v>
      </c>
      <c r="C6" s="87">
        <v>13084.25</v>
      </c>
      <c r="D6" s="87">
        <v>13084.25</v>
      </c>
      <c r="E6">
        <v>0</v>
      </c>
      <c r="F6">
        <v>0</v>
      </c>
    </row>
    <row r="7" spans="1:6">
      <c r="A7">
        <v>11010000000</v>
      </c>
      <c r="B7" t="s">
        <v>129</v>
      </c>
      <c r="C7" s="87">
        <v>17430.48</v>
      </c>
      <c r="D7" s="87">
        <v>17430.48</v>
      </c>
      <c r="E7">
        <v>0</v>
      </c>
      <c r="F7">
        <v>0</v>
      </c>
    </row>
    <row r="8" spans="1:6">
      <c r="A8">
        <v>11011000000</v>
      </c>
      <c r="B8" t="s">
        <v>130</v>
      </c>
      <c r="C8" s="87">
        <v>7418.32</v>
      </c>
      <c r="D8" s="87">
        <v>7418.32</v>
      </c>
      <c r="E8">
        <v>0</v>
      </c>
      <c r="F8">
        <v>0</v>
      </c>
    </row>
    <row r="9" spans="1:6">
      <c r="A9">
        <v>11511000000</v>
      </c>
      <c r="B9" t="s">
        <v>132</v>
      </c>
      <c r="C9" s="87">
        <v>10.49</v>
      </c>
      <c r="D9" s="87">
        <v>6360.39</v>
      </c>
      <c r="E9">
        <v>0</v>
      </c>
      <c r="F9" s="105">
        <v>6349.9</v>
      </c>
    </row>
    <row r="10" spans="1:6">
      <c r="A10">
        <v>11512000000</v>
      </c>
      <c r="B10" t="s">
        <v>133</v>
      </c>
      <c r="C10" s="87">
        <v>1090</v>
      </c>
      <c r="D10" s="87">
        <v>0</v>
      </c>
      <c r="E10" s="105">
        <v>1090</v>
      </c>
      <c r="F10">
        <v>0</v>
      </c>
    </row>
    <row r="11" spans="1:6">
      <c r="A11">
        <v>11620000000</v>
      </c>
      <c r="B11" t="s">
        <v>134</v>
      </c>
      <c r="C11" s="87">
        <v>28046</v>
      </c>
      <c r="D11" s="87">
        <v>0</v>
      </c>
      <c r="E11" s="105">
        <v>28046</v>
      </c>
      <c r="F11">
        <v>0</v>
      </c>
    </row>
    <row r="12" spans="1:6">
      <c r="A12">
        <v>16150000000</v>
      </c>
      <c r="B12" t="s">
        <v>136</v>
      </c>
      <c r="C12" s="87">
        <v>1545.84</v>
      </c>
      <c r="D12" s="87">
        <v>1545.84</v>
      </c>
      <c r="E12">
        <v>0</v>
      </c>
      <c r="F12">
        <v>0</v>
      </c>
    </row>
    <row r="13" spans="1:6">
      <c r="A13">
        <v>16411000000</v>
      </c>
      <c r="B13" t="s">
        <v>137</v>
      </c>
      <c r="C13" s="87">
        <v>6920.26</v>
      </c>
      <c r="D13" s="87">
        <v>6920.26</v>
      </c>
      <c r="E13">
        <v>0</v>
      </c>
      <c r="F13">
        <v>0</v>
      </c>
    </row>
    <row r="14" spans="1:6">
      <c r="A14">
        <v>19400000000</v>
      </c>
      <c r="B14" t="s">
        <v>138</v>
      </c>
      <c r="C14" s="87">
        <v>0</v>
      </c>
      <c r="D14" s="87">
        <v>96731</v>
      </c>
      <c r="E14">
        <v>0</v>
      </c>
      <c r="F14" s="105">
        <v>96731</v>
      </c>
    </row>
    <row r="15" spans="1:6">
      <c r="A15">
        <v>21820000000</v>
      </c>
      <c r="B15" t="s">
        <v>139</v>
      </c>
      <c r="C15" s="87">
        <v>18264</v>
      </c>
      <c r="D15" s="87">
        <v>0</v>
      </c>
      <c r="E15" s="105">
        <v>18264</v>
      </c>
      <c r="F15">
        <v>0</v>
      </c>
    </row>
    <row r="16" spans="1:6">
      <c r="A16">
        <v>21830000000</v>
      </c>
      <c r="B16" t="s">
        <v>140</v>
      </c>
      <c r="C16" s="87">
        <v>12248.85</v>
      </c>
      <c r="D16" s="87">
        <v>1146</v>
      </c>
      <c r="E16" s="105">
        <v>11102.85</v>
      </c>
      <c r="F16">
        <v>0</v>
      </c>
    </row>
    <row r="17" spans="1:6">
      <c r="A17">
        <v>27500000000</v>
      </c>
      <c r="B17" t="s">
        <v>141</v>
      </c>
      <c r="C17" s="87">
        <v>610</v>
      </c>
      <c r="D17" s="87">
        <v>0</v>
      </c>
      <c r="E17">
        <v>610</v>
      </c>
      <c r="F17">
        <v>0</v>
      </c>
    </row>
    <row r="18" spans="1:6">
      <c r="A18">
        <v>28182000000</v>
      </c>
      <c r="B18" t="s">
        <v>142</v>
      </c>
      <c r="C18" s="87">
        <v>2702</v>
      </c>
      <c r="D18" s="87">
        <v>17024.66</v>
      </c>
      <c r="E18">
        <v>0</v>
      </c>
      <c r="F18" s="105">
        <v>14322.66</v>
      </c>
    </row>
    <row r="19" spans="1:6">
      <c r="A19">
        <v>28183000000</v>
      </c>
      <c r="B19" t="s">
        <v>143</v>
      </c>
      <c r="C19" s="87">
        <v>1440.96</v>
      </c>
      <c r="D19" s="87">
        <v>8811.4599999999991</v>
      </c>
      <c r="E19">
        <v>0</v>
      </c>
      <c r="F19" s="105">
        <v>7370.5</v>
      </c>
    </row>
    <row r="20" spans="1:6">
      <c r="A20">
        <v>40100000000</v>
      </c>
      <c r="B20" t="s">
        <v>144</v>
      </c>
      <c r="C20" s="87">
        <v>13242.26</v>
      </c>
      <c r="D20" s="87">
        <v>28593.67</v>
      </c>
      <c r="E20">
        <v>0</v>
      </c>
      <c r="F20" s="105">
        <v>15351.41</v>
      </c>
    </row>
    <row r="21" spans="1:6">
      <c r="A21">
        <v>40810000000</v>
      </c>
      <c r="B21" t="s">
        <v>145</v>
      </c>
      <c r="C21" s="87">
        <v>10977.54</v>
      </c>
      <c r="D21" s="87">
        <v>10977.54</v>
      </c>
      <c r="E21">
        <v>0</v>
      </c>
      <c r="F21">
        <v>0</v>
      </c>
    </row>
    <row r="22" spans="1:6">
      <c r="A22">
        <v>42100000000</v>
      </c>
      <c r="B22" t="s">
        <v>146</v>
      </c>
      <c r="C22" s="87">
        <v>35856.53</v>
      </c>
      <c r="D22" s="87">
        <v>38008.51</v>
      </c>
      <c r="E22">
        <v>0</v>
      </c>
      <c r="F22" s="105">
        <v>2151.98</v>
      </c>
    </row>
    <row r="23" spans="1:6">
      <c r="A23">
        <v>42820000000</v>
      </c>
      <c r="B23" t="s">
        <v>147</v>
      </c>
      <c r="C23" s="87">
        <v>0</v>
      </c>
      <c r="D23" s="87">
        <v>19751</v>
      </c>
      <c r="E23">
        <v>0</v>
      </c>
      <c r="F23" s="105">
        <v>19751</v>
      </c>
    </row>
    <row r="24" spans="1:6">
      <c r="A24">
        <v>43100000000</v>
      </c>
      <c r="B24" t="s">
        <v>148</v>
      </c>
      <c r="C24" s="87">
        <v>24070</v>
      </c>
      <c r="D24" s="87">
        <v>35130.15</v>
      </c>
      <c r="E24">
        <v>0</v>
      </c>
      <c r="F24" s="105">
        <v>11060.15</v>
      </c>
    </row>
    <row r="25" spans="1:6">
      <c r="A25">
        <v>43710000000</v>
      </c>
      <c r="B25" t="s">
        <v>149</v>
      </c>
      <c r="C25" s="87">
        <v>3795.93</v>
      </c>
      <c r="D25" s="87">
        <v>5076.26</v>
      </c>
      <c r="E25">
        <v>0</v>
      </c>
      <c r="F25" s="105">
        <v>1280.33</v>
      </c>
    </row>
    <row r="26" spans="1:6">
      <c r="A26">
        <v>43720000000</v>
      </c>
      <c r="B26" t="s">
        <v>150</v>
      </c>
      <c r="C26" s="87">
        <v>7966</v>
      </c>
      <c r="D26" s="87">
        <v>13023.53</v>
      </c>
      <c r="E26">
        <v>0</v>
      </c>
      <c r="F26" s="105">
        <v>5057.53</v>
      </c>
    </row>
    <row r="27" spans="1:6">
      <c r="A27">
        <v>43780000000</v>
      </c>
      <c r="B27" t="s">
        <v>151</v>
      </c>
      <c r="C27" s="87">
        <v>1882.8</v>
      </c>
      <c r="D27" s="87">
        <v>2528.44</v>
      </c>
      <c r="E27">
        <v>0</v>
      </c>
      <c r="F27">
        <v>645.64</v>
      </c>
    </row>
    <row r="28" spans="1:6">
      <c r="A28">
        <v>43820000000</v>
      </c>
      <c r="B28" t="s">
        <v>153</v>
      </c>
      <c r="C28" s="87">
        <v>0</v>
      </c>
      <c r="D28" s="87">
        <v>9927</v>
      </c>
      <c r="E28">
        <v>0</v>
      </c>
      <c r="F28" s="105">
        <v>9927</v>
      </c>
    </row>
    <row r="29" spans="1:6">
      <c r="A29">
        <v>44700000000</v>
      </c>
      <c r="B29" t="s">
        <v>155</v>
      </c>
      <c r="C29" s="87">
        <v>68.5</v>
      </c>
      <c r="D29" s="87">
        <v>2914.37</v>
      </c>
      <c r="E29">
        <v>0</v>
      </c>
      <c r="F29" s="105">
        <v>2845.87</v>
      </c>
    </row>
    <row r="30" spans="1:6">
      <c r="A30">
        <v>44710000000</v>
      </c>
      <c r="B30" t="s">
        <v>156</v>
      </c>
      <c r="C30" s="87">
        <v>5158.8500000000004</v>
      </c>
      <c r="D30" s="87">
        <v>5158.8500000000004</v>
      </c>
      <c r="E30">
        <v>0</v>
      </c>
      <c r="F30">
        <v>0</v>
      </c>
    </row>
    <row r="31" spans="1:6">
      <c r="A31">
        <v>46720000000</v>
      </c>
      <c r="B31" t="s">
        <v>158</v>
      </c>
      <c r="C31" s="87">
        <v>444.82</v>
      </c>
      <c r="D31" s="87">
        <v>716.74</v>
      </c>
      <c r="E31">
        <v>0</v>
      </c>
      <c r="F31">
        <v>271.92</v>
      </c>
    </row>
    <row r="32" spans="1:6">
      <c r="A32">
        <v>46730000000</v>
      </c>
      <c r="B32" t="s">
        <v>159</v>
      </c>
      <c r="C32" s="87">
        <v>0</v>
      </c>
      <c r="D32" s="87">
        <v>1000</v>
      </c>
      <c r="E32">
        <v>0</v>
      </c>
      <c r="F32" s="105">
        <v>1000</v>
      </c>
    </row>
    <row r="33" spans="1:6">
      <c r="A33">
        <v>46870000000</v>
      </c>
      <c r="B33" t="s">
        <v>160</v>
      </c>
      <c r="C33" s="87">
        <v>2542</v>
      </c>
      <c r="D33" s="87">
        <v>2542</v>
      </c>
      <c r="E33">
        <v>0</v>
      </c>
      <c r="F33">
        <v>0</v>
      </c>
    </row>
    <row r="34" spans="1:6">
      <c r="A34">
        <v>47100000000</v>
      </c>
      <c r="B34" t="s">
        <v>182</v>
      </c>
      <c r="C34" s="87">
        <v>442.71</v>
      </c>
      <c r="D34" s="87">
        <v>0</v>
      </c>
      <c r="E34">
        <v>442.71</v>
      </c>
      <c r="F34">
        <v>0</v>
      </c>
    </row>
    <row r="35" spans="1:6">
      <c r="A35">
        <v>48600000000</v>
      </c>
      <c r="B35" t="s">
        <v>161</v>
      </c>
      <c r="C35" s="87">
        <v>1394.5</v>
      </c>
      <c r="D35" s="87">
        <v>1394.5</v>
      </c>
      <c r="E35">
        <v>0</v>
      </c>
      <c r="F35">
        <v>0</v>
      </c>
    </row>
    <row r="36" spans="1:6">
      <c r="A36">
        <v>51210000000</v>
      </c>
      <c r="B36" t="s">
        <v>163</v>
      </c>
      <c r="C36" s="87">
        <v>48826.07</v>
      </c>
      <c r="D36" s="87">
        <v>48826.07</v>
      </c>
      <c r="E36">
        <v>0</v>
      </c>
      <c r="F36">
        <v>0</v>
      </c>
    </row>
    <row r="37" spans="1:6">
      <c r="A37">
        <v>51220000000</v>
      </c>
      <c r="B37" t="s">
        <v>164</v>
      </c>
      <c r="C37" s="87">
        <v>24725.08</v>
      </c>
      <c r="D37" s="87">
        <v>24725.08</v>
      </c>
      <c r="E37">
        <v>0</v>
      </c>
      <c r="F37">
        <v>0</v>
      </c>
    </row>
    <row r="38" spans="1:6">
      <c r="A38">
        <v>51230000000</v>
      </c>
      <c r="B38" t="s">
        <v>165</v>
      </c>
      <c r="C38" s="87">
        <v>1033894.67</v>
      </c>
      <c r="D38" s="87">
        <v>1007303.21</v>
      </c>
      <c r="E38" s="105">
        <v>26591.46</v>
      </c>
      <c r="F38">
        <v>0</v>
      </c>
    </row>
    <row r="39" spans="1:6">
      <c r="A39">
        <v>51231000000</v>
      </c>
      <c r="B39" t="s">
        <v>166</v>
      </c>
      <c r="C39" s="87">
        <v>111334.23</v>
      </c>
      <c r="D39" s="87">
        <v>0</v>
      </c>
      <c r="E39" s="105">
        <v>111334.23</v>
      </c>
      <c r="F39">
        <v>0</v>
      </c>
    </row>
    <row r="40" spans="1:6">
      <c r="A40">
        <v>58000000000</v>
      </c>
      <c r="B40" t="s">
        <v>167</v>
      </c>
      <c r="C40" s="87">
        <v>100000</v>
      </c>
      <c r="D40" s="87">
        <v>100000</v>
      </c>
      <c r="E40">
        <v>0</v>
      </c>
      <c r="F40">
        <v>0</v>
      </c>
    </row>
    <row r="41" spans="1:6">
      <c r="A41">
        <v>60610000000</v>
      </c>
      <c r="B41" t="s">
        <v>59</v>
      </c>
      <c r="C41" s="87">
        <v>68.39</v>
      </c>
      <c r="D41" s="87">
        <v>0</v>
      </c>
      <c r="E41">
        <v>68.39</v>
      </c>
      <c r="F41">
        <v>0</v>
      </c>
    </row>
    <row r="42" spans="1:6">
      <c r="A42">
        <v>60621010000</v>
      </c>
      <c r="B42" t="s">
        <v>60</v>
      </c>
      <c r="C42" s="87">
        <v>186.67</v>
      </c>
      <c r="D42" s="87">
        <v>0</v>
      </c>
      <c r="E42">
        <v>186.67</v>
      </c>
      <c r="F42">
        <v>0</v>
      </c>
    </row>
    <row r="43" spans="1:6">
      <c r="A43">
        <v>60622020000</v>
      </c>
      <c r="B43" t="s">
        <v>61</v>
      </c>
      <c r="C43" s="87">
        <v>336</v>
      </c>
      <c r="D43" s="87">
        <v>0</v>
      </c>
      <c r="E43">
        <v>336</v>
      </c>
      <c r="F43">
        <v>0</v>
      </c>
    </row>
    <row r="44" spans="1:6">
      <c r="A44">
        <v>60630000000</v>
      </c>
      <c r="B44" t="s">
        <v>62</v>
      </c>
      <c r="C44" s="87">
        <v>215.46</v>
      </c>
      <c r="D44" s="87">
        <v>0</v>
      </c>
      <c r="E44">
        <v>215.46</v>
      </c>
      <c r="F44">
        <v>0</v>
      </c>
    </row>
    <row r="45" spans="1:6">
      <c r="A45">
        <v>60640000000</v>
      </c>
      <c r="B45" t="s">
        <v>63</v>
      </c>
      <c r="C45" s="87">
        <v>286.58999999999997</v>
      </c>
      <c r="D45" s="87">
        <v>0</v>
      </c>
      <c r="E45">
        <v>286.58999999999997</v>
      </c>
      <c r="F45">
        <v>0</v>
      </c>
    </row>
    <row r="46" spans="1:6">
      <c r="A46">
        <v>61110000000</v>
      </c>
      <c r="B46" t="s">
        <v>64</v>
      </c>
      <c r="C46" s="87">
        <v>14620.79</v>
      </c>
      <c r="D46" s="87">
        <v>10440.36</v>
      </c>
      <c r="E46" s="105">
        <v>4180.43</v>
      </c>
      <c r="F46">
        <v>0</v>
      </c>
    </row>
    <row r="47" spans="1:6">
      <c r="A47">
        <v>61210000000</v>
      </c>
      <c r="B47" t="s">
        <v>113</v>
      </c>
      <c r="C47" s="87">
        <v>362.7</v>
      </c>
      <c r="D47" s="87">
        <v>0</v>
      </c>
      <c r="E47">
        <v>362.7</v>
      </c>
      <c r="F47">
        <v>0</v>
      </c>
    </row>
    <row r="48" spans="1:6">
      <c r="A48">
        <v>61320000000</v>
      </c>
      <c r="B48" t="s">
        <v>65</v>
      </c>
      <c r="C48" s="87">
        <v>1680</v>
      </c>
      <c r="D48" s="87">
        <v>0</v>
      </c>
      <c r="E48" s="105">
        <v>1680</v>
      </c>
      <c r="F48">
        <v>0</v>
      </c>
    </row>
    <row r="49" spans="1:6">
      <c r="A49">
        <v>61561000000</v>
      </c>
      <c r="B49" t="s">
        <v>67</v>
      </c>
      <c r="C49" s="87">
        <v>852.01</v>
      </c>
      <c r="D49" s="87">
        <v>0</v>
      </c>
      <c r="E49">
        <v>852.01</v>
      </c>
      <c r="F49">
        <v>0</v>
      </c>
    </row>
    <row r="50" spans="1:6">
      <c r="A50">
        <v>61600000000</v>
      </c>
      <c r="B50" t="s">
        <v>114</v>
      </c>
      <c r="C50" s="87">
        <v>1031.8</v>
      </c>
      <c r="D50" s="87">
        <v>0</v>
      </c>
      <c r="E50" s="105">
        <v>1031.8</v>
      </c>
      <c r="F50">
        <v>0</v>
      </c>
    </row>
    <row r="51" spans="1:6">
      <c r="A51">
        <v>62100000000</v>
      </c>
      <c r="B51" t="s">
        <v>115</v>
      </c>
      <c r="C51" s="87">
        <v>7895.64</v>
      </c>
      <c r="D51" s="87">
        <v>537.17999999999995</v>
      </c>
      <c r="E51" s="105">
        <v>7358.46</v>
      </c>
      <c r="F51">
        <v>0</v>
      </c>
    </row>
    <row r="52" spans="1:6">
      <c r="A52">
        <v>62260000000</v>
      </c>
      <c r="B52" t="s">
        <v>69</v>
      </c>
      <c r="C52" s="87">
        <v>600</v>
      </c>
      <c r="D52" s="87">
        <v>0</v>
      </c>
      <c r="E52">
        <v>600</v>
      </c>
      <c r="F52">
        <v>0</v>
      </c>
    </row>
    <row r="53" spans="1:6">
      <c r="A53">
        <v>62264000000</v>
      </c>
      <c r="B53" t="s">
        <v>86</v>
      </c>
      <c r="C53" s="87">
        <v>720</v>
      </c>
      <c r="D53" s="87">
        <v>0</v>
      </c>
      <c r="E53">
        <v>720</v>
      </c>
      <c r="F53">
        <v>0</v>
      </c>
    </row>
    <row r="54" spans="1:6">
      <c r="A54">
        <v>62310000000</v>
      </c>
      <c r="B54" t="s">
        <v>70</v>
      </c>
      <c r="C54" s="87">
        <v>168</v>
      </c>
      <c r="D54" s="87">
        <v>0</v>
      </c>
      <c r="E54">
        <v>168</v>
      </c>
      <c r="F54">
        <v>0</v>
      </c>
    </row>
    <row r="55" spans="1:6">
      <c r="A55">
        <v>62511000000</v>
      </c>
      <c r="B55" t="s">
        <v>71</v>
      </c>
      <c r="C55" s="87">
        <v>4856.04</v>
      </c>
      <c r="D55" s="87">
        <v>0</v>
      </c>
      <c r="E55" s="105">
        <v>4856.04</v>
      </c>
      <c r="F55">
        <v>0</v>
      </c>
    </row>
    <row r="56" spans="1:6">
      <c r="A56">
        <v>62560000000</v>
      </c>
      <c r="B56" t="s">
        <v>72</v>
      </c>
      <c r="C56" s="87">
        <v>17.600000000000001</v>
      </c>
      <c r="D56" s="87">
        <v>0</v>
      </c>
      <c r="E56">
        <v>17.600000000000001</v>
      </c>
      <c r="F56">
        <v>0</v>
      </c>
    </row>
    <row r="57" spans="1:6">
      <c r="A57">
        <v>62600000000</v>
      </c>
      <c r="B57" t="s">
        <v>73</v>
      </c>
      <c r="C57" s="87">
        <v>456.79</v>
      </c>
      <c r="D57" s="87">
        <v>0</v>
      </c>
      <c r="E57">
        <v>456.79</v>
      </c>
      <c r="F57">
        <v>0</v>
      </c>
    </row>
    <row r="58" spans="1:6">
      <c r="A58">
        <v>62750000000</v>
      </c>
      <c r="B58" t="s">
        <v>87</v>
      </c>
      <c r="C58" s="87">
        <v>6.9</v>
      </c>
      <c r="D58" s="87">
        <v>0</v>
      </c>
      <c r="E58">
        <v>6.9</v>
      </c>
      <c r="F58">
        <v>0</v>
      </c>
    </row>
    <row r="59" spans="1:6">
      <c r="A59">
        <v>62810000000</v>
      </c>
      <c r="B59" t="s">
        <v>116</v>
      </c>
      <c r="C59" s="87">
        <v>430.45</v>
      </c>
      <c r="D59" s="87">
        <v>0</v>
      </c>
      <c r="E59">
        <v>430.45</v>
      </c>
      <c r="F59">
        <v>0</v>
      </c>
    </row>
    <row r="60" spans="1:6">
      <c r="A60">
        <v>63110000000</v>
      </c>
      <c r="B60" t="s">
        <v>74</v>
      </c>
      <c r="C60" s="87">
        <v>2845.87</v>
      </c>
      <c r="D60" s="87">
        <v>0</v>
      </c>
      <c r="E60" s="105">
        <v>2845.87</v>
      </c>
      <c r="F60">
        <v>0</v>
      </c>
    </row>
    <row r="61" spans="1:6">
      <c r="A61">
        <v>64100000000</v>
      </c>
      <c r="B61" t="s">
        <v>76</v>
      </c>
      <c r="C61" s="87">
        <v>41858.65</v>
      </c>
      <c r="D61" s="87">
        <v>0</v>
      </c>
      <c r="E61" s="105">
        <v>41858.65</v>
      </c>
      <c r="F61">
        <v>0</v>
      </c>
    </row>
    <row r="62" spans="1:6">
      <c r="A62">
        <v>64500000000</v>
      </c>
      <c r="B62" t="s">
        <v>77</v>
      </c>
      <c r="C62" s="87">
        <v>17058.59</v>
      </c>
      <c r="D62" s="87">
        <v>0</v>
      </c>
      <c r="E62" s="105">
        <v>17058.59</v>
      </c>
      <c r="F62">
        <v>0</v>
      </c>
    </row>
    <row r="63" spans="1:6">
      <c r="A63">
        <v>64750000000</v>
      </c>
      <c r="B63" t="s">
        <v>78</v>
      </c>
      <c r="C63" s="87">
        <v>459.59</v>
      </c>
      <c r="D63" s="87">
        <v>0</v>
      </c>
      <c r="E63">
        <v>459.59</v>
      </c>
      <c r="F63">
        <v>0</v>
      </c>
    </row>
    <row r="64" spans="1:6">
      <c r="A64">
        <v>64800000000</v>
      </c>
      <c r="B64" t="s">
        <v>89</v>
      </c>
      <c r="C64" s="87">
        <v>2812</v>
      </c>
      <c r="D64" s="87">
        <v>0</v>
      </c>
      <c r="E64" s="105">
        <v>2812</v>
      </c>
      <c r="F64">
        <v>0</v>
      </c>
    </row>
    <row r="65" spans="1:6">
      <c r="A65">
        <v>65800000000</v>
      </c>
      <c r="B65" t="s">
        <v>79</v>
      </c>
      <c r="C65" s="87">
        <v>1</v>
      </c>
      <c r="D65" s="87">
        <v>0</v>
      </c>
      <c r="E65">
        <v>1</v>
      </c>
      <c r="F65">
        <v>0</v>
      </c>
    </row>
    <row r="66" spans="1:6">
      <c r="A66">
        <v>68112000000</v>
      </c>
      <c r="B66" t="s">
        <v>119</v>
      </c>
      <c r="C66" s="87">
        <v>339.74</v>
      </c>
      <c r="D66" s="87">
        <v>0</v>
      </c>
      <c r="E66">
        <v>339.74</v>
      </c>
      <c r="F66">
        <v>0</v>
      </c>
    </row>
    <row r="67" spans="1:6">
      <c r="A67">
        <v>73151000000</v>
      </c>
      <c r="B67" t="s">
        <v>80</v>
      </c>
      <c r="C67" s="87">
        <v>0</v>
      </c>
      <c r="D67" s="87">
        <v>84102</v>
      </c>
      <c r="E67">
        <v>0</v>
      </c>
      <c r="F67" s="105">
        <v>84102</v>
      </c>
    </row>
    <row r="68" spans="1:6">
      <c r="A68">
        <v>75800000000</v>
      </c>
      <c r="B68" t="s">
        <v>91</v>
      </c>
      <c r="C68" s="87">
        <v>0</v>
      </c>
      <c r="D68" s="87">
        <v>0.74</v>
      </c>
      <c r="E68">
        <v>0</v>
      </c>
      <c r="F68">
        <v>0.74</v>
      </c>
    </row>
    <row r="69" spans="1:6">
      <c r="A69">
        <v>79100000000</v>
      </c>
      <c r="B69" t="s">
        <v>81</v>
      </c>
      <c r="C69" s="87">
        <v>2542</v>
      </c>
      <c r="D69" s="87">
        <v>2068.4499999999998</v>
      </c>
      <c r="E69">
        <v>473.55</v>
      </c>
      <c r="F69">
        <v>0</v>
      </c>
    </row>
    <row r="70" spans="1:6">
      <c r="A70">
        <v>88000000000</v>
      </c>
      <c r="B70" t="s">
        <v>92</v>
      </c>
      <c r="C70" s="87">
        <v>0</v>
      </c>
      <c r="D70" s="87">
        <v>8924.9</v>
      </c>
      <c r="E70">
        <v>0</v>
      </c>
      <c r="F70" s="105">
        <v>8924.9</v>
      </c>
    </row>
  </sheetData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3:F72"/>
  <sheetViews>
    <sheetView workbookViewId="0"/>
  </sheetViews>
  <sheetFormatPr baseColWidth="10" defaultRowHeight="14.5"/>
  <cols>
    <col min="1" max="1" width="34.1796875" bestFit="1" customWidth="1"/>
    <col min="3" max="4" width="11.453125" style="87"/>
  </cols>
  <sheetData>
    <row r="3" spans="1:6">
      <c r="A3" t="s">
        <v>122</v>
      </c>
    </row>
    <row r="4" spans="1:6">
      <c r="A4" t="s">
        <v>183</v>
      </c>
      <c r="B4" t="s">
        <v>124</v>
      </c>
    </row>
    <row r="5" spans="1:6">
      <c r="A5" t="s">
        <v>55</v>
      </c>
      <c r="B5" t="s">
        <v>56</v>
      </c>
      <c r="C5" s="87" t="s">
        <v>125</v>
      </c>
      <c r="D5" s="87" t="s">
        <v>126</v>
      </c>
      <c r="E5" t="s">
        <v>57</v>
      </c>
      <c r="F5" t="s">
        <v>58</v>
      </c>
    </row>
    <row r="6" spans="1:6">
      <c r="A6">
        <v>11009000000</v>
      </c>
      <c r="B6" t="s">
        <v>128</v>
      </c>
      <c r="C6" s="87">
        <v>13084.25</v>
      </c>
      <c r="D6" s="87">
        <v>13084.25</v>
      </c>
      <c r="E6">
        <v>0</v>
      </c>
      <c r="F6">
        <v>0</v>
      </c>
    </row>
    <row r="7" spans="1:6">
      <c r="A7">
        <v>11010000000</v>
      </c>
      <c r="B7" t="s">
        <v>129</v>
      </c>
      <c r="C7" s="87">
        <v>17430.48</v>
      </c>
      <c r="D7" s="87">
        <v>17430.48</v>
      </c>
      <c r="E7">
        <v>0</v>
      </c>
      <c r="F7">
        <v>0</v>
      </c>
    </row>
    <row r="8" spans="1:6">
      <c r="A8">
        <v>11011000000</v>
      </c>
      <c r="B8" t="s">
        <v>130</v>
      </c>
      <c r="C8" s="87">
        <v>7418.32</v>
      </c>
      <c r="D8" s="87">
        <v>7418.32</v>
      </c>
      <c r="E8">
        <v>0</v>
      </c>
      <c r="F8">
        <v>0</v>
      </c>
    </row>
    <row r="9" spans="1:6">
      <c r="A9">
        <v>11511000000</v>
      </c>
      <c r="B9" t="s">
        <v>132</v>
      </c>
      <c r="C9" s="87">
        <v>10.49</v>
      </c>
      <c r="D9" s="87">
        <v>6360.39</v>
      </c>
      <c r="E9">
        <v>0</v>
      </c>
      <c r="F9" s="105">
        <v>6349.9</v>
      </c>
    </row>
    <row r="10" spans="1:6">
      <c r="A10">
        <v>11512000000</v>
      </c>
      <c r="B10" t="s">
        <v>133</v>
      </c>
      <c r="C10" s="87">
        <v>1090</v>
      </c>
      <c r="D10" s="87">
        <v>0</v>
      </c>
      <c r="E10" s="105">
        <v>1090</v>
      </c>
      <c r="F10">
        <v>0</v>
      </c>
    </row>
    <row r="11" spans="1:6">
      <c r="A11">
        <v>11620000000</v>
      </c>
      <c r="B11" t="s">
        <v>134</v>
      </c>
      <c r="C11" s="87">
        <v>28046</v>
      </c>
      <c r="D11" s="87">
        <v>0</v>
      </c>
      <c r="E11" s="105">
        <v>28046</v>
      </c>
      <c r="F11">
        <v>0</v>
      </c>
    </row>
    <row r="12" spans="1:6">
      <c r="A12">
        <v>16150000000</v>
      </c>
      <c r="B12" t="s">
        <v>136</v>
      </c>
      <c r="C12" s="87">
        <v>1545.84</v>
      </c>
      <c r="D12" s="87">
        <v>1545.84</v>
      </c>
      <c r="E12">
        <v>0</v>
      </c>
      <c r="F12">
        <v>0</v>
      </c>
    </row>
    <row r="13" spans="1:6">
      <c r="A13">
        <v>16411000000</v>
      </c>
      <c r="B13" t="s">
        <v>137</v>
      </c>
      <c r="C13" s="87">
        <v>6920.26</v>
      </c>
      <c r="D13" s="87">
        <v>6920.26</v>
      </c>
      <c r="E13">
        <v>0</v>
      </c>
      <c r="F13">
        <v>0</v>
      </c>
    </row>
    <row r="14" spans="1:6">
      <c r="A14">
        <v>19400000000</v>
      </c>
      <c r="B14" t="s">
        <v>138</v>
      </c>
      <c r="C14" s="87">
        <v>0</v>
      </c>
      <c r="D14" s="87">
        <v>96731</v>
      </c>
      <c r="E14">
        <v>0</v>
      </c>
      <c r="F14" s="105">
        <v>96731</v>
      </c>
    </row>
    <row r="15" spans="1:6">
      <c r="A15">
        <v>21820000000</v>
      </c>
      <c r="B15" t="s">
        <v>139</v>
      </c>
      <c r="C15" s="87">
        <v>18264</v>
      </c>
      <c r="D15" s="87">
        <v>0</v>
      </c>
      <c r="E15" s="105">
        <v>18264</v>
      </c>
      <c r="F15">
        <v>0</v>
      </c>
    </row>
    <row r="16" spans="1:6">
      <c r="A16">
        <v>21830000000</v>
      </c>
      <c r="B16" t="s">
        <v>140</v>
      </c>
      <c r="C16" s="87">
        <v>12248.85</v>
      </c>
      <c r="D16" s="87">
        <v>1146</v>
      </c>
      <c r="E16" s="105">
        <v>11102.85</v>
      </c>
      <c r="F16">
        <v>0</v>
      </c>
    </row>
    <row r="17" spans="1:6">
      <c r="A17">
        <v>27500000000</v>
      </c>
      <c r="B17" t="s">
        <v>141</v>
      </c>
      <c r="C17" s="87">
        <v>610</v>
      </c>
      <c r="D17" s="87">
        <v>0</v>
      </c>
      <c r="E17">
        <v>610</v>
      </c>
      <c r="F17">
        <v>0</v>
      </c>
    </row>
    <row r="18" spans="1:6">
      <c r="A18">
        <v>28182000000</v>
      </c>
      <c r="B18" t="s">
        <v>142</v>
      </c>
      <c r="C18" s="87">
        <v>2702</v>
      </c>
      <c r="D18" s="87">
        <v>17165.490000000002</v>
      </c>
      <c r="E18">
        <v>0</v>
      </c>
      <c r="F18" s="105">
        <v>14463.49</v>
      </c>
    </row>
    <row r="19" spans="1:6">
      <c r="A19">
        <v>28183000000</v>
      </c>
      <c r="B19" t="s">
        <v>143</v>
      </c>
      <c r="C19" s="87">
        <v>1440.96</v>
      </c>
      <c r="D19" s="87">
        <v>8840.5</v>
      </c>
      <c r="E19">
        <v>0</v>
      </c>
      <c r="F19" s="105">
        <v>7399.54</v>
      </c>
    </row>
    <row r="20" spans="1:6">
      <c r="A20">
        <v>40100000000</v>
      </c>
      <c r="B20" t="s">
        <v>144</v>
      </c>
      <c r="C20" s="87">
        <v>24978.87</v>
      </c>
      <c r="D20" s="87">
        <v>31586.37</v>
      </c>
      <c r="E20">
        <v>0</v>
      </c>
      <c r="F20" s="105">
        <v>6607.5</v>
      </c>
    </row>
    <row r="21" spans="1:6">
      <c r="A21">
        <v>40810000000</v>
      </c>
      <c r="B21" t="s">
        <v>145</v>
      </c>
      <c r="C21" s="87">
        <v>10977.54</v>
      </c>
      <c r="D21" s="87">
        <v>10977.54</v>
      </c>
      <c r="E21">
        <v>0</v>
      </c>
      <c r="F21">
        <v>0</v>
      </c>
    </row>
    <row r="22" spans="1:6">
      <c r="A22">
        <v>42100000000</v>
      </c>
      <c r="B22" t="s">
        <v>146</v>
      </c>
      <c r="C22" s="87">
        <v>58663.68</v>
      </c>
      <c r="D22" s="87">
        <v>58439.14</v>
      </c>
      <c r="E22">
        <v>224.54</v>
      </c>
      <c r="F22">
        <v>0</v>
      </c>
    </row>
    <row r="23" spans="1:6">
      <c r="A23">
        <v>42820000000</v>
      </c>
      <c r="B23" t="s">
        <v>147</v>
      </c>
      <c r="C23" s="87">
        <v>0</v>
      </c>
      <c r="D23" s="87">
        <v>19751</v>
      </c>
      <c r="E23">
        <v>0</v>
      </c>
      <c r="F23" s="105">
        <v>19751</v>
      </c>
    </row>
    <row r="24" spans="1:6">
      <c r="A24">
        <v>43100000000</v>
      </c>
      <c r="B24" t="s">
        <v>148</v>
      </c>
      <c r="C24" s="87">
        <v>35213</v>
      </c>
      <c r="D24" s="87">
        <v>48220.97</v>
      </c>
      <c r="E24">
        <v>0</v>
      </c>
      <c r="F24" s="105">
        <v>13007.97</v>
      </c>
    </row>
    <row r="25" spans="1:6">
      <c r="A25">
        <v>43710000000</v>
      </c>
      <c r="B25" t="s">
        <v>149</v>
      </c>
      <c r="C25" s="87">
        <v>3795.93</v>
      </c>
      <c r="D25" s="87">
        <v>5841.52</v>
      </c>
      <c r="E25">
        <v>0</v>
      </c>
      <c r="F25" s="105">
        <v>2045.59</v>
      </c>
    </row>
    <row r="26" spans="1:6">
      <c r="A26">
        <v>43720000000</v>
      </c>
      <c r="B26" t="s">
        <v>150</v>
      </c>
      <c r="C26" s="87">
        <v>7966</v>
      </c>
      <c r="D26" s="87">
        <v>16045.89</v>
      </c>
      <c r="E26">
        <v>0</v>
      </c>
      <c r="F26" s="105">
        <v>8079.89</v>
      </c>
    </row>
    <row r="27" spans="1:6">
      <c r="A27">
        <v>43780000000</v>
      </c>
      <c r="B27" t="s">
        <v>151</v>
      </c>
      <c r="C27" s="87">
        <v>1882.8</v>
      </c>
      <c r="D27" s="87">
        <v>2851.26</v>
      </c>
      <c r="E27">
        <v>0</v>
      </c>
      <c r="F27">
        <v>968.46</v>
      </c>
    </row>
    <row r="28" spans="1:6">
      <c r="A28">
        <v>43820000000</v>
      </c>
      <c r="B28" t="s">
        <v>153</v>
      </c>
      <c r="C28" s="87">
        <v>0</v>
      </c>
      <c r="D28" s="87">
        <v>9927</v>
      </c>
      <c r="E28">
        <v>0</v>
      </c>
      <c r="F28" s="105">
        <v>9927</v>
      </c>
    </row>
    <row r="29" spans="1:6">
      <c r="A29">
        <v>44700000000</v>
      </c>
      <c r="B29" t="s">
        <v>155</v>
      </c>
      <c r="C29" s="87">
        <v>68.5</v>
      </c>
      <c r="D29" s="87">
        <v>4519.66</v>
      </c>
      <c r="E29">
        <v>0</v>
      </c>
      <c r="F29" s="105">
        <v>4451.16</v>
      </c>
    </row>
    <row r="30" spans="1:6">
      <c r="A30">
        <v>44710000000</v>
      </c>
      <c r="B30" t="s">
        <v>156</v>
      </c>
      <c r="C30" s="87">
        <v>5158.8500000000004</v>
      </c>
      <c r="D30" s="87">
        <v>5158.8500000000004</v>
      </c>
      <c r="E30">
        <v>0</v>
      </c>
      <c r="F30">
        <v>0</v>
      </c>
    </row>
    <row r="31" spans="1:6">
      <c r="A31">
        <v>46720000000</v>
      </c>
      <c r="B31" t="s">
        <v>158</v>
      </c>
      <c r="C31" s="87">
        <v>744.55</v>
      </c>
      <c r="D31" s="87">
        <v>836.61</v>
      </c>
      <c r="E31">
        <v>0</v>
      </c>
      <c r="F31">
        <v>92.06</v>
      </c>
    </row>
    <row r="32" spans="1:6">
      <c r="A32">
        <v>46730000000</v>
      </c>
      <c r="B32" t="s">
        <v>159</v>
      </c>
      <c r="C32" s="87">
        <v>1200</v>
      </c>
      <c r="D32" s="87">
        <v>1000</v>
      </c>
      <c r="E32">
        <v>200</v>
      </c>
      <c r="F32">
        <v>0</v>
      </c>
    </row>
    <row r="33" spans="1:6">
      <c r="A33">
        <v>46870000000</v>
      </c>
      <c r="B33" t="s">
        <v>160</v>
      </c>
      <c r="C33" s="87">
        <v>2542</v>
      </c>
      <c r="D33" s="87">
        <v>2542</v>
      </c>
      <c r="E33">
        <v>0</v>
      </c>
      <c r="F33">
        <v>0</v>
      </c>
    </row>
    <row r="34" spans="1:6">
      <c r="A34">
        <v>47100000000</v>
      </c>
      <c r="B34" t="s">
        <v>182</v>
      </c>
      <c r="C34" s="87">
        <v>442.71</v>
      </c>
      <c r="D34" s="87">
        <v>442.71</v>
      </c>
      <c r="E34">
        <v>0</v>
      </c>
      <c r="F34">
        <v>0</v>
      </c>
    </row>
    <row r="35" spans="1:6">
      <c r="A35">
        <v>48600000000</v>
      </c>
      <c r="B35" t="s">
        <v>161</v>
      </c>
      <c r="C35" s="87">
        <v>1394.5</v>
      </c>
      <c r="D35" s="87">
        <v>1394.5</v>
      </c>
      <c r="E35">
        <v>0</v>
      </c>
      <c r="F35">
        <v>0</v>
      </c>
    </row>
    <row r="36" spans="1:6">
      <c r="A36">
        <v>51210000000</v>
      </c>
      <c r="B36" t="s">
        <v>163</v>
      </c>
      <c r="C36" s="87">
        <v>48826.07</v>
      </c>
      <c r="D36" s="87">
        <v>48826.07</v>
      </c>
      <c r="E36">
        <v>0</v>
      </c>
      <c r="F36">
        <v>0</v>
      </c>
    </row>
    <row r="37" spans="1:6">
      <c r="A37">
        <v>51220000000</v>
      </c>
      <c r="B37" t="s">
        <v>164</v>
      </c>
      <c r="C37" s="87">
        <v>24725.08</v>
      </c>
      <c r="D37" s="87">
        <v>24725.08</v>
      </c>
      <c r="E37">
        <v>0</v>
      </c>
      <c r="F37">
        <v>0</v>
      </c>
    </row>
    <row r="38" spans="1:6">
      <c r="A38">
        <v>51230000000</v>
      </c>
      <c r="B38" t="s">
        <v>165</v>
      </c>
      <c r="C38" s="87">
        <v>1097106.75</v>
      </c>
      <c r="D38" s="87">
        <v>1060687.78</v>
      </c>
      <c r="E38" s="105">
        <v>36418.97</v>
      </c>
      <c r="F38">
        <v>0</v>
      </c>
    </row>
    <row r="39" spans="1:6">
      <c r="A39">
        <v>51231000000</v>
      </c>
      <c r="B39" t="s">
        <v>166</v>
      </c>
      <c r="C39" s="87">
        <v>111334.23</v>
      </c>
      <c r="D39" s="87">
        <v>21200</v>
      </c>
      <c r="E39" s="105">
        <v>90134.23</v>
      </c>
      <c r="F39">
        <v>0</v>
      </c>
    </row>
    <row r="40" spans="1:6">
      <c r="A40">
        <v>58000000000</v>
      </c>
      <c r="B40" t="s">
        <v>167</v>
      </c>
      <c r="C40" s="87">
        <v>120000</v>
      </c>
      <c r="D40" s="87">
        <v>120000</v>
      </c>
      <c r="E40">
        <v>0</v>
      </c>
      <c r="F40">
        <v>0</v>
      </c>
    </row>
    <row r="41" spans="1:6">
      <c r="A41">
        <v>60610000000</v>
      </c>
      <c r="B41" t="s">
        <v>59</v>
      </c>
      <c r="C41" s="87">
        <v>68.39</v>
      </c>
      <c r="D41" s="87">
        <v>0</v>
      </c>
      <c r="E41">
        <v>68.39</v>
      </c>
      <c r="F41">
        <v>0</v>
      </c>
    </row>
    <row r="42" spans="1:6">
      <c r="A42">
        <v>60621010000</v>
      </c>
      <c r="B42" t="s">
        <v>60</v>
      </c>
      <c r="C42" s="87">
        <v>222.26</v>
      </c>
      <c r="D42" s="87">
        <v>0</v>
      </c>
      <c r="E42">
        <v>222.26</v>
      </c>
      <c r="F42">
        <v>0</v>
      </c>
    </row>
    <row r="43" spans="1:6">
      <c r="A43">
        <v>60622020000</v>
      </c>
      <c r="B43" t="s">
        <v>61</v>
      </c>
      <c r="C43" s="87">
        <v>504</v>
      </c>
      <c r="D43" s="87">
        <v>0</v>
      </c>
      <c r="E43">
        <v>504</v>
      </c>
      <c r="F43">
        <v>0</v>
      </c>
    </row>
    <row r="44" spans="1:6">
      <c r="A44">
        <v>60630000000</v>
      </c>
      <c r="B44" t="s">
        <v>62</v>
      </c>
      <c r="C44" s="87">
        <v>243.19</v>
      </c>
      <c r="D44" s="87">
        <v>0</v>
      </c>
      <c r="E44">
        <v>243.19</v>
      </c>
      <c r="F44">
        <v>0</v>
      </c>
    </row>
    <row r="45" spans="1:6">
      <c r="A45">
        <v>60640000000</v>
      </c>
      <c r="B45" t="s">
        <v>63</v>
      </c>
      <c r="C45" s="87">
        <v>286.58999999999997</v>
      </c>
      <c r="D45" s="87">
        <v>0</v>
      </c>
      <c r="E45">
        <v>286.58999999999997</v>
      </c>
      <c r="F45">
        <v>0</v>
      </c>
    </row>
    <row r="46" spans="1:6">
      <c r="A46">
        <v>61110000000</v>
      </c>
      <c r="B46" t="s">
        <v>64</v>
      </c>
      <c r="C46" s="87">
        <v>18583.62</v>
      </c>
      <c r="D46" s="87">
        <v>10440.36</v>
      </c>
      <c r="E46" s="105">
        <v>8143.26</v>
      </c>
      <c r="F46">
        <v>0</v>
      </c>
    </row>
    <row r="47" spans="1:6">
      <c r="A47">
        <v>61210000000</v>
      </c>
      <c r="B47" t="s">
        <v>113</v>
      </c>
      <c r="C47" s="87">
        <v>725.4</v>
      </c>
      <c r="D47" s="87">
        <v>0</v>
      </c>
      <c r="E47">
        <v>725.4</v>
      </c>
      <c r="F47">
        <v>0</v>
      </c>
    </row>
    <row r="48" spans="1:6">
      <c r="A48">
        <v>61320000000</v>
      </c>
      <c r="B48" t="s">
        <v>65</v>
      </c>
      <c r="C48" s="87">
        <v>2520</v>
      </c>
      <c r="D48" s="87">
        <v>0</v>
      </c>
      <c r="E48" s="105">
        <v>2520</v>
      </c>
      <c r="F48">
        <v>0</v>
      </c>
    </row>
    <row r="49" spans="1:6">
      <c r="A49">
        <v>61552000000</v>
      </c>
      <c r="B49" t="s">
        <v>66</v>
      </c>
      <c r="C49" s="87">
        <v>74.88</v>
      </c>
      <c r="D49" s="87">
        <v>0</v>
      </c>
      <c r="E49">
        <v>74.88</v>
      </c>
      <c r="F49">
        <v>0</v>
      </c>
    </row>
    <row r="50" spans="1:6">
      <c r="A50">
        <v>61561000000</v>
      </c>
      <c r="B50" t="s">
        <v>67</v>
      </c>
      <c r="C50" s="87">
        <v>1055.33</v>
      </c>
      <c r="D50" s="87">
        <v>0</v>
      </c>
      <c r="E50" s="105">
        <v>1055.33</v>
      </c>
      <c r="F50">
        <v>0</v>
      </c>
    </row>
    <row r="51" spans="1:6">
      <c r="A51">
        <v>61600000000</v>
      </c>
      <c r="B51" t="s">
        <v>114</v>
      </c>
      <c r="C51" s="87">
        <v>1031.8</v>
      </c>
      <c r="D51" s="87">
        <v>0</v>
      </c>
      <c r="E51" s="105">
        <v>1031.8</v>
      </c>
      <c r="F51">
        <v>0</v>
      </c>
    </row>
    <row r="52" spans="1:6">
      <c r="A52">
        <v>62100000000</v>
      </c>
      <c r="B52" t="s">
        <v>115</v>
      </c>
      <c r="C52" s="87">
        <v>8863.74</v>
      </c>
      <c r="D52" s="87">
        <v>537.17999999999995</v>
      </c>
      <c r="E52" s="105">
        <v>8326.56</v>
      </c>
      <c r="F52">
        <v>0</v>
      </c>
    </row>
    <row r="53" spans="1:6">
      <c r="A53">
        <v>62260000000</v>
      </c>
      <c r="B53" t="s">
        <v>69</v>
      </c>
      <c r="C53" s="87">
        <v>3385</v>
      </c>
      <c r="D53" s="87">
        <v>0</v>
      </c>
      <c r="E53" s="105">
        <v>3385</v>
      </c>
      <c r="F53">
        <v>0</v>
      </c>
    </row>
    <row r="54" spans="1:6">
      <c r="A54">
        <v>62264000000</v>
      </c>
      <c r="B54" t="s">
        <v>86</v>
      </c>
      <c r="C54" s="87">
        <v>720</v>
      </c>
      <c r="D54" s="87">
        <v>0</v>
      </c>
      <c r="E54">
        <v>720</v>
      </c>
      <c r="F54">
        <v>0</v>
      </c>
    </row>
    <row r="55" spans="1:6">
      <c r="A55">
        <v>62310000000</v>
      </c>
      <c r="B55" t="s">
        <v>70</v>
      </c>
      <c r="C55" s="87">
        <v>168</v>
      </c>
      <c r="D55" s="87">
        <v>0</v>
      </c>
      <c r="E55">
        <v>168</v>
      </c>
      <c r="F55">
        <v>0</v>
      </c>
    </row>
    <row r="56" spans="1:6">
      <c r="A56">
        <v>62511000000</v>
      </c>
      <c r="B56" t="s">
        <v>71</v>
      </c>
      <c r="C56" s="87">
        <v>6992.76</v>
      </c>
      <c r="D56" s="87">
        <v>0</v>
      </c>
      <c r="E56" s="105">
        <v>6992.76</v>
      </c>
      <c r="F56">
        <v>0</v>
      </c>
    </row>
    <row r="57" spans="1:6">
      <c r="A57">
        <v>62560000000</v>
      </c>
      <c r="B57" t="s">
        <v>72</v>
      </c>
      <c r="C57" s="87">
        <v>29.6</v>
      </c>
      <c r="D57" s="87">
        <v>0</v>
      </c>
      <c r="E57">
        <v>29.6</v>
      </c>
      <c r="F57">
        <v>0</v>
      </c>
    </row>
    <row r="58" spans="1:6">
      <c r="A58">
        <v>62600000000</v>
      </c>
      <c r="B58" t="s">
        <v>73</v>
      </c>
      <c r="C58" s="87">
        <v>590.14</v>
      </c>
      <c r="D58" s="87">
        <v>0</v>
      </c>
      <c r="E58">
        <v>590.14</v>
      </c>
      <c r="F58">
        <v>0</v>
      </c>
    </row>
    <row r="59" spans="1:6">
      <c r="A59">
        <v>62750000000</v>
      </c>
      <c r="B59" t="s">
        <v>87</v>
      </c>
      <c r="C59" s="87">
        <v>9.6999999999999993</v>
      </c>
      <c r="D59" s="87">
        <v>0</v>
      </c>
      <c r="E59">
        <v>9.6999999999999993</v>
      </c>
      <c r="F59">
        <v>0</v>
      </c>
    </row>
    <row r="60" spans="1:6">
      <c r="A60">
        <v>62810000000</v>
      </c>
      <c r="B60" t="s">
        <v>116</v>
      </c>
      <c r="C60" s="87">
        <v>620.66999999999996</v>
      </c>
      <c r="D60" s="87">
        <v>0</v>
      </c>
      <c r="E60">
        <v>620.66999999999996</v>
      </c>
      <c r="F60">
        <v>0</v>
      </c>
    </row>
    <row r="61" spans="1:6">
      <c r="A61">
        <v>63110000000</v>
      </c>
      <c r="B61" t="s">
        <v>74</v>
      </c>
      <c r="C61" s="87">
        <v>4451.16</v>
      </c>
      <c r="D61" s="87">
        <v>0</v>
      </c>
      <c r="E61" s="105">
        <v>4451.16</v>
      </c>
      <c r="F61">
        <v>0</v>
      </c>
    </row>
    <row r="62" spans="1:6">
      <c r="A62">
        <v>64100000000</v>
      </c>
      <c r="B62" t="s">
        <v>76</v>
      </c>
      <c r="C62" s="87">
        <v>66743.02</v>
      </c>
      <c r="D62" s="87">
        <v>0</v>
      </c>
      <c r="E62" s="105">
        <v>66743.02</v>
      </c>
      <c r="F62">
        <v>0</v>
      </c>
    </row>
    <row r="63" spans="1:6">
      <c r="A63">
        <v>64500000000</v>
      </c>
      <c r="B63" t="s">
        <v>77</v>
      </c>
      <c r="C63" s="87">
        <v>27593.15</v>
      </c>
      <c r="D63" s="87">
        <v>0</v>
      </c>
      <c r="E63" s="105">
        <v>27593.15</v>
      </c>
      <c r="F63">
        <v>0</v>
      </c>
    </row>
    <row r="64" spans="1:6">
      <c r="A64">
        <v>64750000000</v>
      </c>
      <c r="B64" t="s">
        <v>78</v>
      </c>
      <c r="C64" s="87">
        <v>1177.96</v>
      </c>
      <c r="D64" s="87">
        <v>718.37</v>
      </c>
      <c r="E64">
        <v>459.59</v>
      </c>
      <c r="F64">
        <v>0</v>
      </c>
    </row>
    <row r="65" spans="1:6">
      <c r="A65">
        <v>64800000000</v>
      </c>
      <c r="B65" t="s">
        <v>89</v>
      </c>
      <c r="C65" s="87">
        <v>2862</v>
      </c>
      <c r="D65" s="87">
        <v>0</v>
      </c>
      <c r="E65" s="105">
        <v>2862</v>
      </c>
      <c r="F65">
        <v>0</v>
      </c>
    </row>
    <row r="66" spans="1:6">
      <c r="A66">
        <v>65800000000</v>
      </c>
      <c r="B66" t="s">
        <v>79</v>
      </c>
      <c r="C66" s="87">
        <v>1</v>
      </c>
      <c r="D66" s="87">
        <v>0</v>
      </c>
      <c r="E66">
        <v>1</v>
      </c>
      <c r="F66">
        <v>0</v>
      </c>
    </row>
    <row r="67" spans="1:6">
      <c r="A67">
        <v>67180000000</v>
      </c>
      <c r="B67" t="s">
        <v>118</v>
      </c>
      <c r="C67" s="87">
        <v>52</v>
      </c>
      <c r="D67" s="87">
        <v>0</v>
      </c>
      <c r="E67">
        <v>52</v>
      </c>
      <c r="F67">
        <v>0</v>
      </c>
    </row>
    <row r="68" spans="1:6">
      <c r="A68">
        <v>68112000000</v>
      </c>
      <c r="B68" t="s">
        <v>119</v>
      </c>
      <c r="C68" s="87">
        <v>509.61</v>
      </c>
      <c r="D68" s="87">
        <v>0</v>
      </c>
      <c r="E68">
        <v>509.61</v>
      </c>
      <c r="F68">
        <v>0</v>
      </c>
    </row>
    <row r="69" spans="1:6">
      <c r="A69">
        <v>73151000000</v>
      </c>
      <c r="B69" t="s">
        <v>80</v>
      </c>
      <c r="C69" s="87">
        <v>0</v>
      </c>
      <c r="D69" s="87">
        <v>126153</v>
      </c>
      <c r="E69">
        <v>0</v>
      </c>
      <c r="F69" s="105">
        <v>126153</v>
      </c>
    </row>
    <row r="70" spans="1:6">
      <c r="A70">
        <v>75800000000</v>
      </c>
      <c r="B70" t="s">
        <v>91</v>
      </c>
      <c r="C70" s="87">
        <v>0</v>
      </c>
      <c r="D70" s="87">
        <v>0.74</v>
      </c>
      <c r="E70">
        <v>0</v>
      </c>
      <c r="F70">
        <v>0.74</v>
      </c>
    </row>
    <row r="71" spans="1:6">
      <c r="A71">
        <v>79100000000</v>
      </c>
      <c r="B71" t="s">
        <v>81</v>
      </c>
      <c r="C71" s="87">
        <v>2542</v>
      </c>
      <c r="D71" s="87">
        <v>2068.4499999999998</v>
      </c>
      <c r="E71">
        <v>473.55</v>
      </c>
      <c r="F71">
        <v>0</v>
      </c>
    </row>
    <row r="72" spans="1:6">
      <c r="A72">
        <v>88000000000</v>
      </c>
      <c r="B72" t="s">
        <v>92</v>
      </c>
      <c r="C72" s="87">
        <v>0</v>
      </c>
      <c r="D72" s="87">
        <v>8924.9</v>
      </c>
      <c r="E72">
        <v>0</v>
      </c>
      <c r="F72" s="105">
        <v>8924.9</v>
      </c>
    </row>
  </sheetData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3:F72"/>
  <sheetViews>
    <sheetView workbookViewId="0"/>
  </sheetViews>
  <sheetFormatPr baseColWidth="10" defaultRowHeight="14.5"/>
  <cols>
    <col min="1" max="1" width="34.1796875" bestFit="1" customWidth="1"/>
    <col min="3" max="4" width="11.453125" style="87"/>
  </cols>
  <sheetData>
    <row r="3" spans="1:6">
      <c r="A3" t="s">
        <v>122</v>
      </c>
    </row>
    <row r="4" spans="1:6">
      <c r="A4" t="s">
        <v>184</v>
      </c>
      <c r="B4" t="s">
        <v>124</v>
      </c>
    </row>
    <row r="5" spans="1:6">
      <c r="A5" t="s">
        <v>55</v>
      </c>
      <c r="B5" t="s">
        <v>56</v>
      </c>
      <c r="C5" s="87" t="s">
        <v>125</v>
      </c>
      <c r="D5" s="87" t="s">
        <v>126</v>
      </c>
      <c r="E5" t="s">
        <v>57</v>
      </c>
      <c r="F5" t="s">
        <v>58</v>
      </c>
    </row>
    <row r="6" spans="1:6">
      <c r="A6">
        <v>11009000000</v>
      </c>
      <c r="B6" t="s">
        <v>128</v>
      </c>
      <c r="C6" s="87">
        <v>13084.25</v>
      </c>
      <c r="D6" s="87">
        <v>13084.25</v>
      </c>
      <c r="E6">
        <v>0</v>
      </c>
      <c r="F6">
        <v>0</v>
      </c>
    </row>
    <row r="7" spans="1:6">
      <c r="A7">
        <v>11010000000</v>
      </c>
      <c r="B7" t="s">
        <v>129</v>
      </c>
      <c r="C7" s="87">
        <v>17430.48</v>
      </c>
      <c r="D7" s="87">
        <v>17430.48</v>
      </c>
      <c r="E7">
        <v>0</v>
      </c>
      <c r="F7">
        <v>0</v>
      </c>
    </row>
    <row r="8" spans="1:6">
      <c r="A8">
        <v>11011000000</v>
      </c>
      <c r="B8" t="s">
        <v>130</v>
      </c>
      <c r="C8" s="87">
        <v>7418.32</v>
      </c>
      <c r="D8" s="87">
        <v>7418.32</v>
      </c>
      <c r="E8">
        <v>0</v>
      </c>
      <c r="F8">
        <v>0</v>
      </c>
    </row>
    <row r="9" spans="1:6">
      <c r="A9">
        <v>11511000000</v>
      </c>
      <c r="B9" t="s">
        <v>132</v>
      </c>
      <c r="C9" s="87">
        <v>10.49</v>
      </c>
      <c r="D9" s="87">
        <v>6360.39</v>
      </c>
      <c r="E9">
        <v>0</v>
      </c>
      <c r="F9" s="105">
        <v>6349.9</v>
      </c>
    </row>
    <row r="10" spans="1:6">
      <c r="A10">
        <v>11512000000</v>
      </c>
      <c r="B10" t="s">
        <v>133</v>
      </c>
      <c r="C10" s="87">
        <v>1090</v>
      </c>
      <c r="D10" s="87">
        <v>0</v>
      </c>
      <c r="E10" s="105">
        <v>1090</v>
      </c>
      <c r="F10">
        <v>0</v>
      </c>
    </row>
    <row r="11" spans="1:6">
      <c r="A11">
        <v>11620000000</v>
      </c>
      <c r="B11" t="s">
        <v>134</v>
      </c>
      <c r="C11" s="87">
        <v>28046</v>
      </c>
      <c r="D11" s="87">
        <v>0</v>
      </c>
      <c r="E11" s="105">
        <v>28046</v>
      </c>
      <c r="F11">
        <v>0</v>
      </c>
    </row>
    <row r="12" spans="1:6">
      <c r="A12">
        <v>16150000000</v>
      </c>
      <c r="B12" t="s">
        <v>136</v>
      </c>
      <c r="C12" s="87">
        <v>1545.84</v>
      </c>
      <c r="D12" s="87">
        <v>1545.84</v>
      </c>
      <c r="E12">
        <v>0</v>
      </c>
      <c r="F12">
        <v>0</v>
      </c>
    </row>
    <row r="13" spans="1:6">
      <c r="A13">
        <v>16411000000</v>
      </c>
      <c r="B13" t="s">
        <v>137</v>
      </c>
      <c r="C13" s="87">
        <v>6920.26</v>
      </c>
      <c r="D13" s="87">
        <v>6920.26</v>
      </c>
      <c r="E13">
        <v>0</v>
      </c>
      <c r="F13">
        <v>0</v>
      </c>
    </row>
    <row r="14" spans="1:6">
      <c r="A14">
        <v>19400000000</v>
      </c>
      <c r="B14" t="s">
        <v>138</v>
      </c>
      <c r="C14" s="87">
        <v>0</v>
      </c>
      <c r="D14" s="87">
        <v>96731</v>
      </c>
      <c r="E14">
        <v>0</v>
      </c>
      <c r="F14" s="105">
        <v>96731</v>
      </c>
    </row>
    <row r="15" spans="1:6">
      <c r="A15">
        <v>21820000000</v>
      </c>
      <c r="B15" t="s">
        <v>139</v>
      </c>
      <c r="C15" s="87">
        <v>18264</v>
      </c>
      <c r="D15" s="87">
        <v>0</v>
      </c>
      <c r="E15" s="105">
        <v>18264</v>
      </c>
      <c r="F15">
        <v>0</v>
      </c>
    </row>
    <row r="16" spans="1:6">
      <c r="A16">
        <v>21830000000</v>
      </c>
      <c r="B16" t="s">
        <v>140</v>
      </c>
      <c r="C16" s="87">
        <v>12248.85</v>
      </c>
      <c r="D16" s="87">
        <v>1146</v>
      </c>
      <c r="E16" s="105">
        <v>11102.85</v>
      </c>
      <c r="F16">
        <v>0</v>
      </c>
    </row>
    <row r="17" spans="1:6">
      <c r="A17">
        <v>27500000000</v>
      </c>
      <c r="B17" t="s">
        <v>141</v>
      </c>
      <c r="C17" s="87">
        <v>610</v>
      </c>
      <c r="D17" s="87">
        <v>0</v>
      </c>
      <c r="E17">
        <v>610</v>
      </c>
      <c r="F17">
        <v>0</v>
      </c>
    </row>
    <row r="18" spans="1:6">
      <c r="A18">
        <v>28182000000</v>
      </c>
      <c r="B18" t="s">
        <v>142</v>
      </c>
      <c r="C18" s="87">
        <v>2702</v>
      </c>
      <c r="D18" s="87">
        <v>17306.32</v>
      </c>
      <c r="E18">
        <v>0</v>
      </c>
      <c r="F18" s="105">
        <v>14604.32</v>
      </c>
    </row>
    <row r="19" spans="1:6">
      <c r="A19">
        <v>28183000000</v>
      </c>
      <c r="B19" t="s">
        <v>143</v>
      </c>
      <c r="C19" s="87">
        <v>1440.96</v>
      </c>
      <c r="D19" s="87">
        <v>8869.5400000000009</v>
      </c>
      <c r="E19">
        <v>0</v>
      </c>
      <c r="F19" s="105">
        <v>7428.58</v>
      </c>
    </row>
    <row r="20" spans="1:6">
      <c r="A20">
        <v>40100000000</v>
      </c>
      <c r="B20" t="s">
        <v>144</v>
      </c>
      <c r="C20" s="87">
        <v>31957.52</v>
      </c>
      <c r="D20" s="87">
        <v>35122.720000000001</v>
      </c>
      <c r="E20">
        <v>0</v>
      </c>
      <c r="F20" s="105">
        <v>3165.2</v>
      </c>
    </row>
    <row r="21" spans="1:6">
      <c r="A21">
        <v>40810000000</v>
      </c>
      <c r="B21" t="s">
        <v>145</v>
      </c>
      <c r="C21" s="87">
        <v>10977.54</v>
      </c>
      <c r="D21" s="87">
        <v>10977.54</v>
      </c>
      <c r="E21">
        <v>0</v>
      </c>
      <c r="F21">
        <v>0</v>
      </c>
    </row>
    <row r="22" spans="1:6">
      <c r="A22">
        <v>42100000000</v>
      </c>
      <c r="B22" t="s">
        <v>146</v>
      </c>
      <c r="C22" s="87">
        <v>79845.539999999994</v>
      </c>
      <c r="D22" s="87">
        <v>79621</v>
      </c>
      <c r="E22">
        <v>224.54</v>
      </c>
      <c r="F22">
        <v>0</v>
      </c>
    </row>
    <row r="23" spans="1:6">
      <c r="A23">
        <v>42820000000</v>
      </c>
      <c r="B23" t="s">
        <v>147</v>
      </c>
      <c r="C23" s="87">
        <v>0</v>
      </c>
      <c r="D23" s="87">
        <v>19751</v>
      </c>
      <c r="E23">
        <v>0</v>
      </c>
      <c r="F23" s="105">
        <v>19751</v>
      </c>
    </row>
    <row r="24" spans="1:6">
      <c r="A24">
        <v>43100000000</v>
      </c>
      <c r="B24" t="s">
        <v>148</v>
      </c>
      <c r="C24" s="87">
        <v>48355</v>
      </c>
      <c r="D24" s="87">
        <v>58313.75</v>
      </c>
      <c r="E24">
        <v>0</v>
      </c>
      <c r="F24" s="105">
        <v>9958.75</v>
      </c>
    </row>
    <row r="25" spans="1:6">
      <c r="A25">
        <v>43710000000</v>
      </c>
      <c r="B25" t="s">
        <v>149</v>
      </c>
      <c r="C25" s="87">
        <v>5841.93</v>
      </c>
      <c r="D25" s="87">
        <v>6450.95</v>
      </c>
      <c r="E25">
        <v>0</v>
      </c>
      <c r="F25">
        <v>609.02</v>
      </c>
    </row>
    <row r="26" spans="1:6">
      <c r="A26">
        <v>43720000000</v>
      </c>
      <c r="B26" t="s">
        <v>150</v>
      </c>
      <c r="C26" s="87">
        <v>16046</v>
      </c>
      <c r="D26" s="87">
        <v>18450.73</v>
      </c>
      <c r="E26">
        <v>0</v>
      </c>
      <c r="F26" s="105">
        <v>2404.73</v>
      </c>
    </row>
    <row r="27" spans="1:6">
      <c r="A27">
        <v>43780000000</v>
      </c>
      <c r="B27" t="s">
        <v>151</v>
      </c>
      <c r="C27" s="87">
        <v>1882.8</v>
      </c>
      <c r="D27" s="87">
        <v>3174.08</v>
      </c>
      <c r="E27">
        <v>0</v>
      </c>
      <c r="F27" s="105">
        <v>1291.28</v>
      </c>
    </row>
    <row r="28" spans="1:6">
      <c r="A28">
        <v>43820000000</v>
      </c>
      <c r="B28" t="s">
        <v>153</v>
      </c>
      <c r="C28" s="87">
        <v>0</v>
      </c>
      <c r="D28" s="87">
        <v>9927</v>
      </c>
      <c r="E28">
        <v>0</v>
      </c>
      <c r="F28" s="105">
        <v>9927</v>
      </c>
    </row>
    <row r="29" spans="1:6">
      <c r="A29">
        <v>44700000000</v>
      </c>
      <c r="B29" t="s">
        <v>155</v>
      </c>
      <c r="C29" s="87">
        <v>68.5</v>
      </c>
      <c r="D29" s="87">
        <v>5721.7</v>
      </c>
      <c r="E29">
        <v>0</v>
      </c>
      <c r="F29" s="105">
        <v>5653.2</v>
      </c>
    </row>
    <row r="30" spans="1:6">
      <c r="A30">
        <v>44710000000</v>
      </c>
      <c r="B30" t="s">
        <v>156</v>
      </c>
      <c r="C30" s="87">
        <v>5158.8500000000004</v>
      </c>
      <c r="D30" s="87">
        <v>5158.8500000000004</v>
      </c>
      <c r="E30">
        <v>0</v>
      </c>
      <c r="F30">
        <v>0</v>
      </c>
    </row>
    <row r="31" spans="1:6">
      <c r="A31">
        <v>46720000000</v>
      </c>
      <c r="B31" t="s">
        <v>158</v>
      </c>
      <c r="C31" s="87">
        <v>948.49</v>
      </c>
      <c r="D31" s="87">
        <v>980.41</v>
      </c>
      <c r="E31">
        <v>0</v>
      </c>
      <c r="F31">
        <v>31.92</v>
      </c>
    </row>
    <row r="32" spans="1:6">
      <c r="A32">
        <v>46730000000</v>
      </c>
      <c r="B32" t="s">
        <v>159</v>
      </c>
      <c r="C32" s="87">
        <v>3005.81</v>
      </c>
      <c r="D32" s="87">
        <v>2200</v>
      </c>
      <c r="E32">
        <v>805.81</v>
      </c>
      <c r="F32">
        <v>0</v>
      </c>
    </row>
    <row r="33" spans="1:6">
      <c r="A33">
        <v>46870000000</v>
      </c>
      <c r="B33" t="s">
        <v>160</v>
      </c>
      <c r="C33" s="87">
        <v>2542</v>
      </c>
      <c r="D33" s="87">
        <v>2542</v>
      </c>
      <c r="E33">
        <v>0</v>
      </c>
      <c r="F33">
        <v>0</v>
      </c>
    </row>
    <row r="34" spans="1:6">
      <c r="A34">
        <v>47100000000</v>
      </c>
      <c r="B34" t="s">
        <v>182</v>
      </c>
      <c r="C34" s="87">
        <v>442.71</v>
      </c>
      <c r="D34" s="87">
        <v>442.71</v>
      </c>
      <c r="E34">
        <v>0</v>
      </c>
      <c r="F34">
        <v>0</v>
      </c>
    </row>
    <row r="35" spans="1:6">
      <c r="A35">
        <v>48600000000</v>
      </c>
      <c r="B35" t="s">
        <v>161</v>
      </c>
      <c r="C35" s="87">
        <v>1394.5</v>
      </c>
      <c r="D35" s="87">
        <v>1394.5</v>
      </c>
      <c r="E35">
        <v>0</v>
      </c>
      <c r="F35">
        <v>0</v>
      </c>
    </row>
    <row r="36" spans="1:6">
      <c r="A36">
        <v>51210000000</v>
      </c>
      <c r="B36" t="s">
        <v>163</v>
      </c>
      <c r="C36" s="87">
        <v>48826.07</v>
      </c>
      <c r="D36" s="87">
        <v>48826.07</v>
      </c>
      <c r="E36">
        <v>0</v>
      </c>
      <c r="F36">
        <v>0</v>
      </c>
    </row>
    <row r="37" spans="1:6">
      <c r="A37">
        <v>51220000000</v>
      </c>
      <c r="B37" t="s">
        <v>164</v>
      </c>
      <c r="C37" s="87">
        <v>24725.08</v>
      </c>
      <c r="D37" s="87">
        <v>24725.08</v>
      </c>
      <c r="E37">
        <v>0</v>
      </c>
      <c r="F37">
        <v>0</v>
      </c>
    </row>
    <row r="38" spans="1:6">
      <c r="A38">
        <v>51230000000</v>
      </c>
      <c r="B38" t="s">
        <v>165</v>
      </c>
      <c r="C38" s="87">
        <v>1142560.27</v>
      </c>
      <c r="D38" s="87">
        <v>1118141.76</v>
      </c>
      <c r="E38" s="105">
        <v>24418.51</v>
      </c>
      <c r="F38">
        <v>0</v>
      </c>
    </row>
    <row r="39" spans="1:6">
      <c r="A39">
        <v>51231000000</v>
      </c>
      <c r="B39" t="s">
        <v>166</v>
      </c>
      <c r="C39" s="87">
        <v>111334.23</v>
      </c>
      <c r="D39" s="87">
        <v>21200</v>
      </c>
      <c r="E39" s="105">
        <v>90134.23</v>
      </c>
      <c r="F39">
        <v>0</v>
      </c>
    </row>
    <row r="40" spans="1:6">
      <c r="A40">
        <v>58000000000</v>
      </c>
      <c r="B40" t="s">
        <v>167</v>
      </c>
      <c r="C40" s="87">
        <v>120000</v>
      </c>
      <c r="D40" s="87">
        <v>120000</v>
      </c>
      <c r="E40">
        <v>0</v>
      </c>
      <c r="F40">
        <v>0</v>
      </c>
    </row>
    <row r="41" spans="1:6">
      <c r="A41">
        <v>60610000000</v>
      </c>
      <c r="B41" t="s">
        <v>59</v>
      </c>
      <c r="C41" s="87">
        <v>113.99</v>
      </c>
      <c r="D41" s="87">
        <v>0</v>
      </c>
      <c r="E41">
        <v>113.99</v>
      </c>
      <c r="F41">
        <v>0</v>
      </c>
    </row>
    <row r="42" spans="1:6">
      <c r="A42">
        <v>60621010000</v>
      </c>
      <c r="B42" t="s">
        <v>60</v>
      </c>
      <c r="C42" s="87">
        <v>222.26</v>
      </c>
      <c r="D42" s="87">
        <v>0</v>
      </c>
      <c r="E42">
        <v>222.26</v>
      </c>
      <c r="F42">
        <v>0</v>
      </c>
    </row>
    <row r="43" spans="1:6">
      <c r="A43">
        <v>60622020000</v>
      </c>
      <c r="B43" t="s">
        <v>61</v>
      </c>
      <c r="C43" s="87">
        <v>504</v>
      </c>
      <c r="D43" s="87">
        <v>0</v>
      </c>
      <c r="E43">
        <v>504</v>
      </c>
      <c r="F43">
        <v>0</v>
      </c>
    </row>
    <row r="44" spans="1:6">
      <c r="A44">
        <v>60630000000</v>
      </c>
      <c r="B44" t="s">
        <v>62</v>
      </c>
      <c r="C44" s="87">
        <v>243.19</v>
      </c>
      <c r="D44" s="87">
        <v>0</v>
      </c>
      <c r="E44">
        <v>243.19</v>
      </c>
      <c r="F44">
        <v>0</v>
      </c>
    </row>
    <row r="45" spans="1:6">
      <c r="A45">
        <v>60640000000</v>
      </c>
      <c r="B45" t="s">
        <v>63</v>
      </c>
      <c r="C45" s="87">
        <v>337.01</v>
      </c>
      <c r="D45" s="87">
        <v>0</v>
      </c>
      <c r="E45">
        <v>337.01</v>
      </c>
      <c r="F45">
        <v>0</v>
      </c>
    </row>
    <row r="46" spans="1:6">
      <c r="A46">
        <v>61110000000</v>
      </c>
      <c r="B46" t="s">
        <v>64</v>
      </c>
      <c r="C46" s="87">
        <v>24794.880000000001</v>
      </c>
      <c r="D46" s="87">
        <v>10440.36</v>
      </c>
      <c r="E46" s="105">
        <v>14354.52</v>
      </c>
      <c r="F46">
        <v>0</v>
      </c>
    </row>
    <row r="47" spans="1:6">
      <c r="A47">
        <v>61210000000</v>
      </c>
      <c r="B47" t="s">
        <v>113</v>
      </c>
      <c r="C47" s="87">
        <v>949.78</v>
      </c>
      <c r="D47" s="87">
        <v>0</v>
      </c>
      <c r="E47">
        <v>949.78</v>
      </c>
      <c r="F47">
        <v>0</v>
      </c>
    </row>
    <row r="48" spans="1:6">
      <c r="A48">
        <v>61320000000</v>
      </c>
      <c r="B48" t="s">
        <v>65</v>
      </c>
      <c r="C48" s="87">
        <v>3360</v>
      </c>
      <c r="D48" s="87">
        <v>0</v>
      </c>
      <c r="E48" s="105">
        <v>3360</v>
      </c>
      <c r="F48">
        <v>0</v>
      </c>
    </row>
    <row r="49" spans="1:6">
      <c r="A49">
        <v>61552000000</v>
      </c>
      <c r="B49" t="s">
        <v>66</v>
      </c>
      <c r="C49" s="87">
        <v>74.88</v>
      </c>
      <c r="D49" s="87">
        <v>0</v>
      </c>
      <c r="E49">
        <v>74.88</v>
      </c>
      <c r="F49">
        <v>0</v>
      </c>
    </row>
    <row r="50" spans="1:6">
      <c r="A50">
        <v>61561000000</v>
      </c>
      <c r="B50" t="s">
        <v>67</v>
      </c>
      <c r="C50" s="87">
        <v>1055.33</v>
      </c>
      <c r="D50" s="87">
        <v>0</v>
      </c>
      <c r="E50" s="105">
        <v>1055.33</v>
      </c>
      <c r="F50">
        <v>0</v>
      </c>
    </row>
    <row r="51" spans="1:6">
      <c r="A51">
        <v>61600000000</v>
      </c>
      <c r="B51" t="s">
        <v>114</v>
      </c>
      <c r="C51" s="87">
        <v>1031.8</v>
      </c>
      <c r="D51" s="87">
        <v>0</v>
      </c>
      <c r="E51" s="105">
        <v>1031.8</v>
      </c>
      <c r="F51">
        <v>0</v>
      </c>
    </row>
    <row r="52" spans="1:6">
      <c r="A52">
        <v>62100000000</v>
      </c>
      <c r="B52" t="s">
        <v>115</v>
      </c>
      <c r="C52" s="87">
        <v>8863.74</v>
      </c>
      <c r="D52" s="87">
        <v>537.17999999999995</v>
      </c>
      <c r="E52" s="105">
        <v>8326.56</v>
      </c>
      <c r="F52">
        <v>0</v>
      </c>
    </row>
    <row r="53" spans="1:6">
      <c r="A53">
        <v>62260000000</v>
      </c>
      <c r="B53" t="s">
        <v>69</v>
      </c>
      <c r="C53" s="87">
        <v>3685</v>
      </c>
      <c r="D53" s="87">
        <v>0</v>
      </c>
      <c r="E53" s="105">
        <v>3685</v>
      </c>
      <c r="F53">
        <v>0</v>
      </c>
    </row>
    <row r="54" spans="1:6">
      <c r="A54">
        <v>62264000000</v>
      </c>
      <c r="B54" t="s">
        <v>86</v>
      </c>
      <c r="C54" s="87">
        <v>846.67</v>
      </c>
      <c r="D54" s="87">
        <v>0</v>
      </c>
      <c r="E54">
        <v>846.67</v>
      </c>
      <c r="F54">
        <v>0</v>
      </c>
    </row>
    <row r="55" spans="1:6">
      <c r="A55">
        <v>62310000000</v>
      </c>
      <c r="B55" t="s">
        <v>70</v>
      </c>
      <c r="C55" s="87">
        <v>168</v>
      </c>
      <c r="D55" s="87">
        <v>0</v>
      </c>
      <c r="E55">
        <v>168</v>
      </c>
      <c r="F55">
        <v>0</v>
      </c>
    </row>
    <row r="56" spans="1:6">
      <c r="A56">
        <v>62511000000</v>
      </c>
      <c r="B56" t="s">
        <v>71</v>
      </c>
      <c r="C56" s="87">
        <v>9265.44</v>
      </c>
      <c r="D56" s="87">
        <v>0</v>
      </c>
      <c r="E56" s="105">
        <v>9265.44</v>
      </c>
      <c r="F56">
        <v>0</v>
      </c>
    </row>
    <row r="57" spans="1:6">
      <c r="A57">
        <v>62560000000</v>
      </c>
      <c r="B57" t="s">
        <v>72</v>
      </c>
      <c r="C57" s="87">
        <v>153.4</v>
      </c>
      <c r="D57" s="87">
        <v>0</v>
      </c>
      <c r="E57">
        <v>153.4</v>
      </c>
      <c r="F57">
        <v>0</v>
      </c>
    </row>
    <row r="58" spans="1:6">
      <c r="A58">
        <v>62600000000</v>
      </c>
      <c r="B58" t="s">
        <v>73</v>
      </c>
      <c r="C58" s="87">
        <v>795.98</v>
      </c>
      <c r="D58" s="87">
        <v>0</v>
      </c>
      <c r="E58">
        <v>795.98</v>
      </c>
      <c r="F58">
        <v>0</v>
      </c>
    </row>
    <row r="59" spans="1:6">
      <c r="A59">
        <v>62750000000</v>
      </c>
      <c r="B59" t="s">
        <v>87</v>
      </c>
      <c r="C59" s="87">
        <v>16.68</v>
      </c>
      <c r="D59" s="87">
        <v>0</v>
      </c>
      <c r="E59">
        <v>16.68</v>
      </c>
      <c r="F59">
        <v>0</v>
      </c>
    </row>
    <row r="60" spans="1:6">
      <c r="A60">
        <v>62810000000</v>
      </c>
      <c r="B60" t="s">
        <v>116</v>
      </c>
      <c r="C60" s="87">
        <v>858.46</v>
      </c>
      <c r="D60" s="87">
        <v>0</v>
      </c>
      <c r="E60">
        <v>858.46</v>
      </c>
      <c r="F60">
        <v>0</v>
      </c>
    </row>
    <row r="61" spans="1:6">
      <c r="A61">
        <v>63110000000</v>
      </c>
      <c r="B61" t="s">
        <v>74</v>
      </c>
      <c r="C61" s="87">
        <v>5653.2</v>
      </c>
      <c r="D61" s="87">
        <v>0</v>
      </c>
      <c r="E61" s="105">
        <v>5653.2</v>
      </c>
      <c r="F61">
        <v>0</v>
      </c>
    </row>
    <row r="62" spans="1:6">
      <c r="A62">
        <v>64100000000</v>
      </c>
      <c r="B62" t="s">
        <v>76</v>
      </c>
      <c r="C62" s="87">
        <v>86647.63</v>
      </c>
      <c r="D62" s="87">
        <v>0</v>
      </c>
      <c r="E62" s="105">
        <v>86647.63</v>
      </c>
      <c r="F62">
        <v>0</v>
      </c>
    </row>
    <row r="63" spans="1:6">
      <c r="A63">
        <v>64500000000</v>
      </c>
      <c r="B63" t="s">
        <v>77</v>
      </c>
      <c r="C63" s="87">
        <v>35622.03</v>
      </c>
      <c r="D63" s="87">
        <v>0</v>
      </c>
      <c r="E63" s="105">
        <v>35622.03</v>
      </c>
      <c r="F63">
        <v>0</v>
      </c>
    </row>
    <row r="64" spans="1:6">
      <c r="A64">
        <v>64750000000</v>
      </c>
      <c r="B64" t="s">
        <v>78</v>
      </c>
      <c r="C64" s="87">
        <v>1605.51</v>
      </c>
      <c r="D64" s="87">
        <v>718.37</v>
      </c>
      <c r="E64">
        <v>887.14</v>
      </c>
      <c r="F64">
        <v>0</v>
      </c>
    </row>
    <row r="65" spans="1:6">
      <c r="A65">
        <v>64800000000</v>
      </c>
      <c r="B65" t="s">
        <v>89</v>
      </c>
      <c r="C65" s="87">
        <v>3960</v>
      </c>
      <c r="D65" s="87">
        <v>0</v>
      </c>
      <c r="E65" s="105">
        <v>3960</v>
      </c>
      <c r="F65">
        <v>0</v>
      </c>
    </row>
    <row r="66" spans="1:6">
      <c r="A66">
        <v>65800000000</v>
      </c>
      <c r="B66" t="s">
        <v>79</v>
      </c>
      <c r="C66" s="87">
        <v>1.62</v>
      </c>
      <c r="D66" s="87">
        <v>0</v>
      </c>
      <c r="E66">
        <v>1.62</v>
      </c>
      <c r="F66">
        <v>0</v>
      </c>
    </row>
    <row r="67" spans="1:6">
      <c r="A67">
        <v>67180000000</v>
      </c>
      <c r="B67" t="s">
        <v>118</v>
      </c>
      <c r="C67" s="87">
        <v>52</v>
      </c>
      <c r="D67" s="87">
        <v>0</v>
      </c>
      <c r="E67">
        <v>52</v>
      </c>
      <c r="F67">
        <v>0</v>
      </c>
    </row>
    <row r="68" spans="1:6">
      <c r="A68">
        <v>68112000000</v>
      </c>
      <c r="B68" t="s">
        <v>119</v>
      </c>
      <c r="C68" s="87">
        <v>679.48</v>
      </c>
      <c r="D68" s="87">
        <v>0</v>
      </c>
      <c r="E68">
        <v>679.48</v>
      </c>
      <c r="F68">
        <v>0</v>
      </c>
    </row>
    <row r="69" spans="1:6">
      <c r="A69">
        <v>73151000000</v>
      </c>
      <c r="B69" t="s">
        <v>80</v>
      </c>
      <c r="C69" s="87">
        <v>0</v>
      </c>
      <c r="D69" s="87">
        <v>168204</v>
      </c>
      <c r="E69">
        <v>0</v>
      </c>
      <c r="F69" s="105">
        <v>168204</v>
      </c>
    </row>
    <row r="70" spans="1:6">
      <c r="A70">
        <v>75800000000</v>
      </c>
      <c r="B70" t="s">
        <v>91</v>
      </c>
      <c r="C70" s="87">
        <v>0</v>
      </c>
      <c r="D70" s="87">
        <v>0.74</v>
      </c>
      <c r="E70">
        <v>0</v>
      </c>
      <c r="F70">
        <v>0.74</v>
      </c>
    </row>
    <row r="71" spans="1:6">
      <c r="A71">
        <v>79100000000</v>
      </c>
      <c r="B71" t="s">
        <v>81</v>
      </c>
      <c r="C71" s="87">
        <v>2542</v>
      </c>
      <c r="D71" s="87">
        <v>2068.4499999999998</v>
      </c>
      <c r="E71">
        <v>473.55</v>
      </c>
      <c r="F71">
        <v>0</v>
      </c>
    </row>
    <row r="72" spans="1:6">
      <c r="A72">
        <v>88000000000</v>
      </c>
      <c r="B72" t="s">
        <v>92</v>
      </c>
      <c r="C72" s="87">
        <v>0</v>
      </c>
      <c r="D72" s="87">
        <v>8924.9</v>
      </c>
      <c r="E72">
        <v>0</v>
      </c>
      <c r="F72" s="105">
        <v>8924.9</v>
      </c>
    </row>
  </sheetData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3:F75"/>
  <sheetViews>
    <sheetView workbookViewId="0"/>
  </sheetViews>
  <sheetFormatPr baseColWidth="10" defaultRowHeight="14.5"/>
  <cols>
    <col min="1" max="1" width="34.1796875" bestFit="1" customWidth="1"/>
    <col min="3" max="4" width="11.453125" style="87"/>
  </cols>
  <sheetData>
    <row r="3" spans="1:6">
      <c r="A3" t="s">
        <v>122</v>
      </c>
    </row>
    <row r="4" spans="1:6">
      <c r="A4" t="s">
        <v>185</v>
      </c>
      <c r="B4" t="s">
        <v>124</v>
      </c>
    </row>
    <row r="5" spans="1:6">
      <c r="A5" t="s">
        <v>55</v>
      </c>
      <c r="B5" t="s">
        <v>56</v>
      </c>
      <c r="C5" s="87" t="s">
        <v>125</v>
      </c>
      <c r="D5" s="87" t="s">
        <v>126</v>
      </c>
      <c r="E5" t="s">
        <v>57</v>
      </c>
      <c r="F5" t="s">
        <v>58</v>
      </c>
    </row>
    <row r="6" spans="1:6">
      <c r="A6">
        <v>11009000000</v>
      </c>
      <c r="B6" t="s">
        <v>128</v>
      </c>
      <c r="C6" s="87">
        <v>13084.25</v>
      </c>
      <c r="D6" s="87">
        <v>13084.25</v>
      </c>
      <c r="E6">
        <v>0</v>
      </c>
      <c r="F6">
        <v>0</v>
      </c>
    </row>
    <row r="7" spans="1:6">
      <c r="A7">
        <v>11010000000</v>
      </c>
      <c r="B7" t="s">
        <v>129</v>
      </c>
      <c r="C7" s="87">
        <v>17430.48</v>
      </c>
      <c r="D7" s="87">
        <v>17430.48</v>
      </c>
      <c r="E7">
        <v>0</v>
      </c>
      <c r="F7">
        <v>0</v>
      </c>
    </row>
    <row r="8" spans="1:6">
      <c r="A8">
        <v>11011000000</v>
      </c>
      <c r="B8" t="s">
        <v>130</v>
      </c>
      <c r="C8" s="87">
        <v>7418.32</v>
      </c>
      <c r="D8" s="87">
        <v>7418.32</v>
      </c>
      <c r="E8">
        <v>0</v>
      </c>
      <c r="F8">
        <v>0</v>
      </c>
    </row>
    <row r="9" spans="1:6">
      <c r="A9">
        <v>11511000000</v>
      </c>
      <c r="B9" t="s">
        <v>132</v>
      </c>
      <c r="C9" s="87">
        <v>10.49</v>
      </c>
      <c r="D9" s="87">
        <v>6360.39</v>
      </c>
      <c r="E9">
        <v>0</v>
      </c>
      <c r="F9" s="105">
        <v>6349.9</v>
      </c>
    </row>
    <row r="10" spans="1:6">
      <c r="A10">
        <v>11512000000</v>
      </c>
      <c r="B10" t="s">
        <v>133</v>
      </c>
      <c r="C10" s="87">
        <v>1090</v>
      </c>
      <c r="D10" s="87">
        <v>0</v>
      </c>
      <c r="E10" s="105">
        <v>1090</v>
      </c>
      <c r="F10">
        <v>0</v>
      </c>
    </row>
    <row r="11" spans="1:6">
      <c r="A11">
        <v>11620000000</v>
      </c>
      <c r="B11" t="s">
        <v>134</v>
      </c>
      <c r="C11" s="87">
        <v>28046</v>
      </c>
      <c r="D11" s="87">
        <v>0</v>
      </c>
      <c r="E11" s="105">
        <v>28046</v>
      </c>
      <c r="F11">
        <v>0</v>
      </c>
    </row>
    <row r="12" spans="1:6">
      <c r="A12">
        <v>16150000000</v>
      </c>
      <c r="B12" t="s">
        <v>136</v>
      </c>
      <c r="C12" s="87">
        <v>1545.84</v>
      </c>
      <c r="D12" s="87">
        <v>1545.84</v>
      </c>
      <c r="E12">
        <v>0</v>
      </c>
      <c r="F12">
        <v>0</v>
      </c>
    </row>
    <row r="13" spans="1:6">
      <c r="A13">
        <v>16411000000</v>
      </c>
      <c r="B13" t="s">
        <v>137</v>
      </c>
      <c r="C13" s="87">
        <v>6920.26</v>
      </c>
      <c r="D13" s="87">
        <v>6920.26</v>
      </c>
      <c r="E13">
        <v>0</v>
      </c>
      <c r="F13">
        <v>0</v>
      </c>
    </row>
    <row r="14" spans="1:6">
      <c r="A14">
        <v>19400000000</v>
      </c>
      <c r="B14" t="s">
        <v>138</v>
      </c>
      <c r="C14" s="87">
        <v>0</v>
      </c>
      <c r="D14" s="87">
        <v>96731</v>
      </c>
      <c r="E14">
        <v>0</v>
      </c>
      <c r="F14" s="105">
        <v>96731</v>
      </c>
    </row>
    <row r="15" spans="1:6">
      <c r="A15">
        <v>21820000000</v>
      </c>
      <c r="B15" t="s">
        <v>139</v>
      </c>
      <c r="C15" s="87">
        <v>18264</v>
      </c>
      <c r="D15" s="87">
        <v>0</v>
      </c>
      <c r="E15" s="105">
        <v>18264</v>
      </c>
      <c r="F15">
        <v>0</v>
      </c>
    </row>
    <row r="16" spans="1:6">
      <c r="A16">
        <v>21830000000</v>
      </c>
      <c r="B16" t="s">
        <v>140</v>
      </c>
      <c r="C16" s="87">
        <v>12248.85</v>
      </c>
      <c r="D16" s="87">
        <v>1146</v>
      </c>
      <c r="E16" s="105">
        <v>11102.85</v>
      </c>
      <c r="F16">
        <v>0</v>
      </c>
    </row>
    <row r="17" spans="1:6">
      <c r="A17">
        <v>27500000000</v>
      </c>
      <c r="B17" t="s">
        <v>141</v>
      </c>
      <c r="C17" s="87">
        <v>610</v>
      </c>
      <c r="D17" s="87">
        <v>0</v>
      </c>
      <c r="E17">
        <v>610</v>
      </c>
      <c r="F17">
        <v>0</v>
      </c>
    </row>
    <row r="18" spans="1:6">
      <c r="A18">
        <v>28182000000</v>
      </c>
      <c r="B18" t="s">
        <v>142</v>
      </c>
      <c r="C18" s="87">
        <v>2702</v>
      </c>
      <c r="D18" s="87">
        <v>17447.150000000001</v>
      </c>
      <c r="E18">
        <v>0</v>
      </c>
      <c r="F18" s="105">
        <v>14745.15</v>
      </c>
    </row>
    <row r="19" spans="1:6">
      <c r="A19">
        <v>28183000000</v>
      </c>
      <c r="B19" t="s">
        <v>143</v>
      </c>
      <c r="C19" s="87">
        <v>1440.96</v>
      </c>
      <c r="D19" s="87">
        <v>8898.58</v>
      </c>
      <c r="E19">
        <v>0</v>
      </c>
      <c r="F19" s="105">
        <v>7457.62</v>
      </c>
    </row>
    <row r="20" spans="1:6">
      <c r="A20">
        <v>40100000000</v>
      </c>
      <c r="B20" t="s">
        <v>144</v>
      </c>
      <c r="C20" s="87">
        <v>34858.720000000001</v>
      </c>
      <c r="D20" s="87">
        <v>40706.410000000003</v>
      </c>
      <c r="E20">
        <v>0</v>
      </c>
      <c r="F20" s="105">
        <v>5847.69</v>
      </c>
    </row>
    <row r="21" spans="1:6">
      <c r="A21">
        <v>40810000000</v>
      </c>
      <c r="B21" t="s">
        <v>145</v>
      </c>
      <c r="C21" s="87">
        <v>10977.54</v>
      </c>
      <c r="D21" s="87">
        <v>10977.54</v>
      </c>
      <c r="E21">
        <v>0</v>
      </c>
      <c r="F21">
        <v>0</v>
      </c>
    </row>
    <row r="22" spans="1:6">
      <c r="A22">
        <v>42100000000</v>
      </c>
      <c r="B22" t="s">
        <v>146</v>
      </c>
      <c r="C22" s="87">
        <v>102084.7</v>
      </c>
      <c r="D22" s="87">
        <v>103030.96</v>
      </c>
      <c r="E22">
        <v>0</v>
      </c>
      <c r="F22">
        <v>946.26</v>
      </c>
    </row>
    <row r="23" spans="1:6">
      <c r="A23">
        <v>42820000000</v>
      </c>
      <c r="B23" t="s">
        <v>147</v>
      </c>
      <c r="C23" s="87">
        <v>0</v>
      </c>
      <c r="D23" s="87">
        <v>19751</v>
      </c>
      <c r="E23">
        <v>0</v>
      </c>
      <c r="F23" s="105">
        <v>19751</v>
      </c>
    </row>
    <row r="24" spans="1:6">
      <c r="A24">
        <v>43100000000</v>
      </c>
      <c r="B24" t="s">
        <v>148</v>
      </c>
      <c r="C24" s="87">
        <v>58509</v>
      </c>
      <c r="D24" s="87">
        <v>72185.63</v>
      </c>
      <c r="E24">
        <v>0</v>
      </c>
      <c r="F24" s="105">
        <v>13676.63</v>
      </c>
    </row>
    <row r="25" spans="1:6">
      <c r="A25">
        <v>43710000000</v>
      </c>
      <c r="B25" t="s">
        <v>149</v>
      </c>
      <c r="C25" s="87">
        <v>5841.93</v>
      </c>
      <c r="D25" s="87">
        <v>7237.69</v>
      </c>
      <c r="E25">
        <v>0</v>
      </c>
      <c r="F25" s="105">
        <v>1395.76</v>
      </c>
    </row>
    <row r="26" spans="1:6">
      <c r="A26">
        <v>43720000000</v>
      </c>
      <c r="B26" t="s">
        <v>150</v>
      </c>
      <c r="C26" s="87">
        <v>16046</v>
      </c>
      <c r="D26" s="87">
        <v>21556.99</v>
      </c>
      <c r="E26">
        <v>0</v>
      </c>
      <c r="F26" s="105">
        <v>5510.99</v>
      </c>
    </row>
    <row r="27" spans="1:6">
      <c r="A27">
        <v>43780000000</v>
      </c>
      <c r="B27" t="s">
        <v>151</v>
      </c>
      <c r="C27" s="87">
        <v>1882.8</v>
      </c>
      <c r="D27" s="87">
        <v>3496.9</v>
      </c>
      <c r="E27">
        <v>0</v>
      </c>
      <c r="F27" s="105">
        <v>1614.1</v>
      </c>
    </row>
    <row r="28" spans="1:6">
      <c r="A28">
        <v>43820000000</v>
      </c>
      <c r="B28" t="s">
        <v>153</v>
      </c>
      <c r="C28" s="87">
        <v>0</v>
      </c>
      <c r="D28" s="87">
        <v>9927</v>
      </c>
      <c r="E28">
        <v>0</v>
      </c>
      <c r="F28" s="105">
        <v>9927</v>
      </c>
    </row>
    <row r="29" spans="1:6">
      <c r="A29">
        <v>44700000000</v>
      </c>
      <c r="B29" t="s">
        <v>155</v>
      </c>
      <c r="C29" s="87">
        <v>1270.5</v>
      </c>
      <c r="D29" s="87">
        <v>7511.24</v>
      </c>
      <c r="E29">
        <v>0</v>
      </c>
      <c r="F29" s="105">
        <v>6240.74</v>
      </c>
    </row>
    <row r="30" spans="1:6">
      <c r="A30">
        <v>44710000000</v>
      </c>
      <c r="B30" t="s">
        <v>156</v>
      </c>
      <c r="C30" s="87">
        <v>5158.8500000000004</v>
      </c>
      <c r="D30" s="87">
        <v>5158.8500000000004</v>
      </c>
      <c r="E30">
        <v>0</v>
      </c>
      <c r="F30">
        <v>0</v>
      </c>
    </row>
    <row r="31" spans="1:6">
      <c r="A31">
        <v>46720000000</v>
      </c>
      <c r="B31" t="s">
        <v>158</v>
      </c>
      <c r="C31" s="87">
        <v>968.49</v>
      </c>
      <c r="D31" s="87">
        <v>1048.4100000000001</v>
      </c>
      <c r="E31">
        <v>0</v>
      </c>
      <c r="F31">
        <v>79.92</v>
      </c>
    </row>
    <row r="32" spans="1:6">
      <c r="A32">
        <v>46730000000</v>
      </c>
      <c r="B32" t="s">
        <v>159</v>
      </c>
      <c r="C32" s="87">
        <v>3179.96</v>
      </c>
      <c r="D32" s="87">
        <v>4500.9799999999996</v>
      </c>
      <c r="E32">
        <v>0</v>
      </c>
      <c r="F32" s="105">
        <v>1321.02</v>
      </c>
    </row>
    <row r="33" spans="1:6">
      <c r="A33">
        <v>46870000000</v>
      </c>
      <c r="B33" t="s">
        <v>160</v>
      </c>
      <c r="C33" s="87">
        <v>2542</v>
      </c>
      <c r="D33" s="87">
        <v>2542</v>
      </c>
      <c r="E33">
        <v>0</v>
      </c>
      <c r="F33">
        <v>0</v>
      </c>
    </row>
    <row r="34" spans="1:6">
      <c r="A34">
        <v>47100000000</v>
      </c>
      <c r="B34" t="s">
        <v>182</v>
      </c>
      <c r="C34" s="87">
        <v>442.71</v>
      </c>
      <c r="D34" s="87">
        <v>442.71</v>
      </c>
      <c r="E34">
        <v>0</v>
      </c>
      <c r="F34">
        <v>0</v>
      </c>
    </row>
    <row r="35" spans="1:6">
      <c r="A35">
        <v>48600000000</v>
      </c>
      <c r="B35" t="s">
        <v>161</v>
      </c>
      <c r="C35" s="87">
        <v>1394.5</v>
      </c>
      <c r="D35" s="87">
        <v>1394.5</v>
      </c>
      <c r="E35">
        <v>0</v>
      </c>
      <c r="F35">
        <v>0</v>
      </c>
    </row>
    <row r="36" spans="1:6">
      <c r="A36">
        <v>51210000000</v>
      </c>
      <c r="B36" t="s">
        <v>163</v>
      </c>
      <c r="C36" s="87">
        <v>48826.07</v>
      </c>
      <c r="D36" s="87">
        <v>48826.07</v>
      </c>
      <c r="E36">
        <v>0</v>
      </c>
      <c r="F36">
        <v>0</v>
      </c>
    </row>
    <row r="37" spans="1:6">
      <c r="A37">
        <v>51220000000</v>
      </c>
      <c r="B37" t="s">
        <v>164</v>
      </c>
      <c r="C37" s="87">
        <v>24725.08</v>
      </c>
      <c r="D37" s="87">
        <v>24725.08</v>
      </c>
      <c r="E37">
        <v>0</v>
      </c>
      <c r="F37">
        <v>0</v>
      </c>
    </row>
    <row r="38" spans="1:6">
      <c r="A38">
        <v>51230000000</v>
      </c>
      <c r="B38" t="s">
        <v>165</v>
      </c>
      <c r="C38" s="87">
        <v>1184662.1499999999</v>
      </c>
      <c r="D38" s="87">
        <v>1158693.94</v>
      </c>
      <c r="E38" s="105">
        <v>25968.21</v>
      </c>
      <c r="F38">
        <v>0</v>
      </c>
    </row>
    <row r="39" spans="1:6">
      <c r="A39">
        <v>51231000000</v>
      </c>
      <c r="B39" t="s">
        <v>166</v>
      </c>
      <c r="C39" s="87">
        <v>111334.23</v>
      </c>
      <c r="D39" s="87">
        <v>21200</v>
      </c>
      <c r="E39" s="105">
        <v>90134.23</v>
      </c>
      <c r="F39">
        <v>0</v>
      </c>
    </row>
    <row r="40" spans="1:6">
      <c r="A40">
        <v>58000000000</v>
      </c>
      <c r="B40" t="s">
        <v>167</v>
      </c>
      <c r="C40" s="87">
        <v>120000</v>
      </c>
      <c r="D40" s="87">
        <v>120000</v>
      </c>
      <c r="E40">
        <v>0</v>
      </c>
      <c r="F40">
        <v>0</v>
      </c>
    </row>
    <row r="41" spans="1:6">
      <c r="A41">
        <v>60610000000</v>
      </c>
      <c r="B41" t="s">
        <v>59</v>
      </c>
      <c r="C41" s="87">
        <v>113.99</v>
      </c>
      <c r="D41" s="87">
        <v>0</v>
      </c>
      <c r="E41">
        <v>113.99</v>
      </c>
      <c r="F41">
        <v>0</v>
      </c>
    </row>
    <row r="42" spans="1:6">
      <c r="A42">
        <v>60621010000</v>
      </c>
      <c r="B42" t="s">
        <v>60</v>
      </c>
      <c r="C42" s="87">
        <v>532.4</v>
      </c>
      <c r="D42" s="87">
        <v>0</v>
      </c>
      <c r="E42">
        <v>532.4</v>
      </c>
      <c r="F42">
        <v>0</v>
      </c>
    </row>
    <row r="43" spans="1:6">
      <c r="A43">
        <v>60622020000</v>
      </c>
      <c r="B43" t="s">
        <v>61</v>
      </c>
      <c r="C43" s="87">
        <v>504</v>
      </c>
      <c r="D43" s="87">
        <v>0</v>
      </c>
      <c r="E43">
        <v>504</v>
      </c>
      <c r="F43">
        <v>0</v>
      </c>
    </row>
    <row r="44" spans="1:6">
      <c r="A44">
        <v>60630000000</v>
      </c>
      <c r="B44" t="s">
        <v>62</v>
      </c>
      <c r="C44" s="87">
        <v>243.19</v>
      </c>
      <c r="D44" s="87">
        <v>0</v>
      </c>
      <c r="E44">
        <v>243.19</v>
      </c>
      <c r="F44">
        <v>0</v>
      </c>
    </row>
    <row r="45" spans="1:6">
      <c r="A45">
        <v>60640000000</v>
      </c>
      <c r="B45" t="s">
        <v>63</v>
      </c>
      <c r="C45" s="87">
        <v>404.57</v>
      </c>
      <c r="D45" s="87">
        <v>0</v>
      </c>
      <c r="E45">
        <v>404.57</v>
      </c>
      <c r="F45">
        <v>0</v>
      </c>
    </row>
    <row r="46" spans="1:6">
      <c r="A46">
        <v>61110000000</v>
      </c>
      <c r="B46" t="s">
        <v>64</v>
      </c>
      <c r="C46" s="87">
        <v>28707.43</v>
      </c>
      <c r="D46" s="87">
        <v>10440.36</v>
      </c>
      <c r="E46" s="105">
        <v>18267.07</v>
      </c>
      <c r="F46">
        <v>0</v>
      </c>
    </row>
    <row r="47" spans="1:6">
      <c r="A47">
        <v>61210000000</v>
      </c>
      <c r="B47" t="s">
        <v>113</v>
      </c>
      <c r="C47" s="87">
        <v>949.78</v>
      </c>
      <c r="D47" s="87">
        <v>0</v>
      </c>
      <c r="E47">
        <v>949.78</v>
      </c>
      <c r="F47">
        <v>0</v>
      </c>
    </row>
    <row r="48" spans="1:6">
      <c r="A48">
        <v>61320000000</v>
      </c>
      <c r="B48" t="s">
        <v>65</v>
      </c>
      <c r="C48" s="87">
        <v>4200</v>
      </c>
      <c r="D48" s="87">
        <v>0</v>
      </c>
      <c r="E48" s="105">
        <v>4200</v>
      </c>
      <c r="F48">
        <v>0</v>
      </c>
    </row>
    <row r="49" spans="1:6">
      <c r="A49">
        <v>61552000000</v>
      </c>
      <c r="B49" t="s">
        <v>66</v>
      </c>
      <c r="C49" s="87">
        <v>312.77999999999997</v>
      </c>
      <c r="D49" s="87">
        <v>0</v>
      </c>
      <c r="E49">
        <v>312.77999999999997</v>
      </c>
      <c r="F49">
        <v>0</v>
      </c>
    </row>
    <row r="50" spans="1:6">
      <c r="A50">
        <v>61561000000</v>
      </c>
      <c r="B50" t="s">
        <v>67</v>
      </c>
      <c r="C50" s="87">
        <v>2117.33</v>
      </c>
      <c r="D50" s="87">
        <v>0</v>
      </c>
      <c r="E50" s="105">
        <v>2117.33</v>
      </c>
      <c r="F50">
        <v>0</v>
      </c>
    </row>
    <row r="51" spans="1:6">
      <c r="A51">
        <v>61600000000</v>
      </c>
      <c r="B51" t="s">
        <v>114</v>
      </c>
      <c r="C51" s="87">
        <v>1031.8</v>
      </c>
      <c r="D51" s="87">
        <v>0</v>
      </c>
      <c r="E51" s="105">
        <v>1031.8</v>
      </c>
      <c r="F51">
        <v>0</v>
      </c>
    </row>
    <row r="52" spans="1:6">
      <c r="A52">
        <v>62100000000</v>
      </c>
      <c r="B52" t="s">
        <v>115</v>
      </c>
      <c r="C52" s="87">
        <v>10990.57</v>
      </c>
      <c r="D52" s="87">
        <v>537.17999999999995</v>
      </c>
      <c r="E52" s="105">
        <v>10453.39</v>
      </c>
      <c r="F52">
        <v>0</v>
      </c>
    </row>
    <row r="53" spans="1:6">
      <c r="A53">
        <v>62260000000</v>
      </c>
      <c r="B53" t="s">
        <v>69</v>
      </c>
      <c r="C53" s="87">
        <v>3685</v>
      </c>
      <c r="D53" s="87">
        <v>0</v>
      </c>
      <c r="E53" s="105">
        <v>3685</v>
      </c>
      <c r="F53">
        <v>0</v>
      </c>
    </row>
    <row r="54" spans="1:6">
      <c r="A54">
        <v>62264000000</v>
      </c>
      <c r="B54" t="s">
        <v>86</v>
      </c>
      <c r="C54" s="87">
        <v>846.67</v>
      </c>
      <c r="D54" s="87">
        <v>0</v>
      </c>
      <c r="E54">
        <v>846.67</v>
      </c>
      <c r="F54">
        <v>0</v>
      </c>
    </row>
    <row r="55" spans="1:6">
      <c r="A55">
        <v>62310000000</v>
      </c>
      <c r="B55" t="s">
        <v>70</v>
      </c>
      <c r="C55" s="87">
        <v>168</v>
      </c>
      <c r="D55" s="87">
        <v>0</v>
      </c>
      <c r="E55">
        <v>168</v>
      </c>
      <c r="F55">
        <v>0</v>
      </c>
    </row>
    <row r="56" spans="1:6">
      <c r="A56">
        <v>62511000000</v>
      </c>
      <c r="B56" t="s">
        <v>71</v>
      </c>
      <c r="C56" s="87">
        <v>10902.36</v>
      </c>
      <c r="D56" s="87">
        <v>0</v>
      </c>
      <c r="E56" s="105">
        <v>10902.36</v>
      </c>
      <c r="F56">
        <v>0</v>
      </c>
    </row>
    <row r="57" spans="1:6">
      <c r="A57">
        <v>62560000000</v>
      </c>
      <c r="B57" t="s">
        <v>72</v>
      </c>
      <c r="C57" s="87">
        <v>153.4</v>
      </c>
      <c r="D57" s="87">
        <v>0</v>
      </c>
      <c r="E57">
        <v>153.4</v>
      </c>
      <c r="F57">
        <v>0</v>
      </c>
    </row>
    <row r="58" spans="1:6">
      <c r="A58">
        <v>62600000000</v>
      </c>
      <c r="B58" t="s">
        <v>73</v>
      </c>
      <c r="C58" s="87">
        <v>906.1</v>
      </c>
      <c r="D58" s="87">
        <v>0</v>
      </c>
      <c r="E58">
        <v>906.1</v>
      </c>
      <c r="F58">
        <v>0</v>
      </c>
    </row>
    <row r="59" spans="1:6">
      <c r="A59">
        <v>62750000000</v>
      </c>
      <c r="B59" t="s">
        <v>87</v>
      </c>
      <c r="C59" s="87">
        <v>16.68</v>
      </c>
      <c r="D59" s="87">
        <v>0</v>
      </c>
      <c r="E59">
        <v>16.68</v>
      </c>
      <c r="F59">
        <v>0</v>
      </c>
    </row>
    <row r="60" spans="1:6">
      <c r="A60">
        <v>62810000000</v>
      </c>
      <c r="B60" t="s">
        <v>116</v>
      </c>
      <c r="C60" s="87">
        <v>1048.68</v>
      </c>
      <c r="D60" s="87">
        <v>0</v>
      </c>
      <c r="E60" s="105">
        <v>1048.68</v>
      </c>
      <c r="F60">
        <v>0</v>
      </c>
    </row>
    <row r="61" spans="1:6">
      <c r="A61">
        <v>62881000000</v>
      </c>
      <c r="B61" t="s">
        <v>88</v>
      </c>
      <c r="C61" s="87">
        <v>456</v>
      </c>
      <c r="D61" s="87">
        <v>0</v>
      </c>
      <c r="E61">
        <v>456</v>
      </c>
      <c r="F61">
        <v>0</v>
      </c>
    </row>
    <row r="62" spans="1:6">
      <c r="A62">
        <v>63110000000</v>
      </c>
      <c r="B62" t="s">
        <v>74</v>
      </c>
      <c r="C62" s="87">
        <v>7442.74</v>
      </c>
      <c r="D62" s="87">
        <v>0</v>
      </c>
      <c r="E62" s="105">
        <v>7442.74</v>
      </c>
      <c r="F62">
        <v>0</v>
      </c>
    </row>
    <row r="63" spans="1:6">
      <c r="A63">
        <v>63330000000</v>
      </c>
      <c r="B63" t="s">
        <v>75</v>
      </c>
      <c r="C63" s="87">
        <v>1421.9</v>
      </c>
      <c r="D63" s="87">
        <v>0</v>
      </c>
      <c r="E63" s="105">
        <v>1421.9</v>
      </c>
      <c r="F63">
        <v>0</v>
      </c>
    </row>
    <row r="64" spans="1:6">
      <c r="A64">
        <v>64100000000</v>
      </c>
      <c r="B64" t="s">
        <v>76</v>
      </c>
      <c r="C64" s="87">
        <v>112398.25</v>
      </c>
      <c r="D64" s="87">
        <v>0</v>
      </c>
      <c r="E64" s="105">
        <v>112398.25</v>
      </c>
      <c r="F64">
        <v>0</v>
      </c>
    </row>
    <row r="65" spans="1:6">
      <c r="A65">
        <v>64140000000</v>
      </c>
      <c r="B65" t="s">
        <v>117</v>
      </c>
      <c r="C65" s="87">
        <v>2861.63</v>
      </c>
      <c r="D65" s="87">
        <v>0</v>
      </c>
      <c r="E65" s="105">
        <v>2861.63</v>
      </c>
      <c r="F65">
        <v>0</v>
      </c>
    </row>
    <row r="66" spans="1:6">
      <c r="A66">
        <v>64500000000</v>
      </c>
      <c r="B66" t="s">
        <v>77</v>
      </c>
      <c r="C66" s="87">
        <v>46816.76</v>
      </c>
      <c r="D66" s="87">
        <v>0</v>
      </c>
      <c r="E66" s="105">
        <v>46816.76</v>
      </c>
      <c r="F66">
        <v>0</v>
      </c>
    </row>
    <row r="67" spans="1:6">
      <c r="A67">
        <v>64750000000</v>
      </c>
      <c r="B67" t="s">
        <v>78</v>
      </c>
      <c r="C67" s="87">
        <v>1605.51</v>
      </c>
      <c r="D67" s="87">
        <v>718.37</v>
      </c>
      <c r="E67">
        <v>887.14</v>
      </c>
      <c r="F67">
        <v>0</v>
      </c>
    </row>
    <row r="68" spans="1:6">
      <c r="A68">
        <v>64800000000</v>
      </c>
      <c r="B68" t="s">
        <v>89</v>
      </c>
      <c r="C68" s="87">
        <v>5042</v>
      </c>
      <c r="D68" s="87">
        <v>0</v>
      </c>
      <c r="E68" s="105">
        <v>5042</v>
      </c>
      <c r="F68">
        <v>0</v>
      </c>
    </row>
    <row r="69" spans="1:6">
      <c r="A69">
        <v>65800000000</v>
      </c>
      <c r="B69" t="s">
        <v>79</v>
      </c>
      <c r="C69" s="87">
        <v>1.62</v>
      </c>
      <c r="D69" s="87">
        <v>0</v>
      </c>
      <c r="E69">
        <v>1.62</v>
      </c>
      <c r="F69">
        <v>0</v>
      </c>
    </row>
    <row r="70" spans="1:6">
      <c r="A70">
        <v>67180000000</v>
      </c>
      <c r="B70" t="s">
        <v>118</v>
      </c>
      <c r="C70" s="87">
        <v>52</v>
      </c>
      <c r="D70" s="87">
        <v>0</v>
      </c>
      <c r="E70">
        <v>52</v>
      </c>
      <c r="F70">
        <v>0</v>
      </c>
    </row>
    <row r="71" spans="1:6">
      <c r="A71">
        <v>68112000000</v>
      </c>
      <c r="B71" t="s">
        <v>119</v>
      </c>
      <c r="C71" s="87">
        <v>849.35</v>
      </c>
      <c r="D71" s="87">
        <v>0</v>
      </c>
      <c r="E71">
        <v>849.35</v>
      </c>
      <c r="F71">
        <v>0</v>
      </c>
    </row>
    <row r="72" spans="1:6">
      <c r="A72">
        <v>73151000000</v>
      </c>
      <c r="B72" t="s">
        <v>80</v>
      </c>
      <c r="C72" s="87">
        <v>0</v>
      </c>
      <c r="D72" s="87">
        <v>210255</v>
      </c>
      <c r="E72">
        <v>0</v>
      </c>
      <c r="F72" s="105">
        <v>210255</v>
      </c>
    </row>
    <row r="73" spans="1:6">
      <c r="A73">
        <v>75800000000</v>
      </c>
      <c r="B73" t="s">
        <v>91</v>
      </c>
      <c r="C73" s="87">
        <v>0</v>
      </c>
      <c r="D73" s="87">
        <v>0.74</v>
      </c>
      <c r="E73">
        <v>0</v>
      </c>
      <c r="F73">
        <v>0.74</v>
      </c>
    </row>
    <row r="74" spans="1:6">
      <c r="A74">
        <v>79100000000</v>
      </c>
      <c r="B74" t="s">
        <v>81</v>
      </c>
      <c r="C74" s="87">
        <v>2542</v>
      </c>
      <c r="D74" s="87">
        <v>2068.4499999999998</v>
      </c>
      <c r="E74">
        <v>473.55</v>
      </c>
      <c r="F74">
        <v>0</v>
      </c>
    </row>
    <row r="75" spans="1:6">
      <c r="A75">
        <v>88000000000</v>
      </c>
      <c r="B75" t="s">
        <v>92</v>
      </c>
      <c r="C75" s="87">
        <v>0</v>
      </c>
      <c r="D75" s="87">
        <v>8924.9</v>
      </c>
      <c r="E75">
        <v>0</v>
      </c>
      <c r="F75" s="105">
        <v>8924.9</v>
      </c>
    </row>
  </sheetData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3:F77"/>
  <sheetViews>
    <sheetView workbookViewId="0"/>
  </sheetViews>
  <sheetFormatPr baseColWidth="10" defaultRowHeight="14.5"/>
  <cols>
    <col min="1" max="1" width="34.1796875" bestFit="1" customWidth="1"/>
    <col min="3" max="4" width="11.453125" style="87"/>
  </cols>
  <sheetData>
    <row r="3" spans="1:6">
      <c r="A3" t="s">
        <v>122</v>
      </c>
    </row>
    <row r="4" spans="1:6">
      <c r="A4" t="s">
        <v>112</v>
      </c>
      <c r="B4" t="s">
        <v>124</v>
      </c>
    </row>
    <row r="5" spans="1:6">
      <c r="A5" t="s">
        <v>55</v>
      </c>
      <c r="B5" t="s">
        <v>56</v>
      </c>
      <c r="C5" s="87" t="s">
        <v>125</v>
      </c>
      <c r="D5" s="87" t="s">
        <v>126</v>
      </c>
      <c r="E5" t="s">
        <v>57</v>
      </c>
      <c r="F5" t="s">
        <v>58</v>
      </c>
    </row>
    <row r="6" spans="1:6">
      <c r="A6">
        <v>11009000000</v>
      </c>
      <c r="B6" t="s">
        <v>128</v>
      </c>
      <c r="C6" s="87">
        <v>13084.25</v>
      </c>
      <c r="D6" s="87">
        <v>13084.25</v>
      </c>
      <c r="E6">
        <v>0</v>
      </c>
      <c r="F6">
        <v>0</v>
      </c>
    </row>
    <row r="7" spans="1:6">
      <c r="A7">
        <v>11010000000</v>
      </c>
      <c r="B7" t="s">
        <v>129</v>
      </c>
      <c r="C7" s="87">
        <v>17430.48</v>
      </c>
      <c r="D7" s="87">
        <v>17430.48</v>
      </c>
      <c r="E7">
        <v>0</v>
      </c>
      <c r="F7">
        <v>0</v>
      </c>
    </row>
    <row r="8" spans="1:6">
      <c r="A8">
        <v>11011000000</v>
      </c>
      <c r="B8" t="s">
        <v>130</v>
      </c>
      <c r="C8" s="87">
        <v>7418.32</v>
      </c>
      <c r="D8" s="87">
        <v>7418.32</v>
      </c>
      <c r="E8">
        <v>0</v>
      </c>
      <c r="F8">
        <v>0</v>
      </c>
    </row>
    <row r="9" spans="1:6">
      <c r="A9">
        <v>11511000000</v>
      </c>
      <c r="B9" t="s">
        <v>132</v>
      </c>
      <c r="C9" s="87">
        <v>10.49</v>
      </c>
      <c r="D9" s="87">
        <v>6360.39</v>
      </c>
      <c r="E9">
        <v>0</v>
      </c>
      <c r="F9" s="105">
        <v>6349.9</v>
      </c>
    </row>
    <row r="10" spans="1:6">
      <c r="A10">
        <v>11512000000</v>
      </c>
      <c r="B10" t="s">
        <v>133</v>
      </c>
      <c r="C10" s="87">
        <v>1090</v>
      </c>
      <c r="D10" s="87">
        <v>0</v>
      </c>
      <c r="E10" s="105">
        <v>1090</v>
      </c>
      <c r="F10">
        <v>0</v>
      </c>
    </row>
    <row r="11" spans="1:6">
      <c r="A11">
        <v>11620000000</v>
      </c>
      <c r="B11" t="s">
        <v>134</v>
      </c>
      <c r="C11" s="87">
        <v>28046</v>
      </c>
      <c r="D11" s="87">
        <v>0</v>
      </c>
      <c r="E11" s="105">
        <v>28046</v>
      </c>
      <c r="F11">
        <v>0</v>
      </c>
    </row>
    <row r="12" spans="1:6">
      <c r="A12">
        <v>16150000000</v>
      </c>
      <c r="B12" t="s">
        <v>136</v>
      </c>
      <c r="C12" s="87">
        <v>1545.84</v>
      </c>
      <c r="D12" s="87">
        <v>1545.84</v>
      </c>
      <c r="E12">
        <v>0</v>
      </c>
      <c r="F12">
        <v>0</v>
      </c>
    </row>
    <row r="13" spans="1:6">
      <c r="A13">
        <v>16411000000</v>
      </c>
      <c r="B13" t="s">
        <v>137</v>
      </c>
      <c r="C13" s="87">
        <v>6920.26</v>
      </c>
      <c r="D13" s="87">
        <v>6920.26</v>
      </c>
      <c r="E13">
        <v>0</v>
      </c>
      <c r="F13">
        <v>0</v>
      </c>
    </row>
    <row r="14" spans="1:6">
      <c r="A14">
        <v>19400000000</v>
      </c>
      <c r="B14" t="s">
        <v>138</v>
      </c>
      <c r="C14" s="87">
        <v>0</v>
      </c>
      <c r="D14" s="87">
        <v>96731</v>
      </c>
      <c r="E14">
        <v>0</v>
      </c>
      <c r="F14" s="105">
        <v>96731</v>
      </c>
    </row>
    <row r="15" spans="1:6">
      <c r="A15">
        <v>21820000000</v>
      </c>
      <c r="B15" t="s">
        <v>139</v>
      </c>
      <c r="C15" s="87">
        <v>18264</v>
      </c>
      <c r="D15" s="87">
        <v>0</v>
      </c>
      <c r="E15" s="105">
        <v>18264</v>
      </c>
      <c r="F15">
        <v>0</v>
      </c>
    </row>
    <row r="16" spans="1:6">
      <c r="A16">
        <v>21830000000</v>
      </c>
      <c r="B16" t="s">
        <v>140</v>
      </c>
      <c r="C16" s="87">
        <v>12248.85</v>
      </c>
      <c r="D16" s="87">
        <v>1146</v>
      </c>
      <c r="E16" s="105">
        <v>11102.85</v>
      </c>
      <c r="F16">
        <v>0</v>
      </c>
    </row>
    <row r="17" spans="1:6">
      <c r="A17">
        <v>27500000000</v>
      </c>
      <c r="B17" t="s">
        <v>141</v>
      </c>
      <c r="C17" s="87">
        <v>610</v>
      </c>
      <c r="D17" s="87">
        <v>0</v>
      </c>
      <c r="E17">
        <v>610</v>
      </c>
      <c r="F17">
        <v>0</v>
      </c>
    </row>
    <row r="18" spans="1:6">
      <c r="A18">
        <v>28182000000</v>
      </c>
      <c r="B18" t="s">
        <v>142</v>
      </c>
      <c r="C18" s="87">
        <v>2702</v>
      </c>
      <c r="D18" s="87">
        <v>17587.98</v>
      </c>
      <c r="E18">
        <v>0</v>
      </c>
      <c r="F18" s="105">
        <v>14885.98</v>
      </c>
    </row>
    <row r="19" spans="1:6">
      <c r="A19">
        <v>28183000000</v>
      </c>
      <c r="B19" t="s">
        <v>143</v>
      </c>
      <c r="C19" s="87">
        <v>1440.96</v>
      </c>
      <c r="D19" s="87">
        <v>8927.6200000000008</v>
      </c>
      <c r="E19">
        <v>0</v>
      </c>
      <c r="F19" s="105">
        <v>7486.66</v>
      </c>
    </row>
    <row r="20" spans="1:6">
      <c r="A20">
        <v>40100000000</v>
      </c>
      <c r="B20" t="s">
        <v>144</v>
      </c>
      <c r="C20" s="87">
        <v>41703.33</v>
      </c>
      <c r="D20" s="87">
        <v>42480.639999999999</v>
      </c>
      <c r="E20">
        <v>62.69</v>
      </c>
      <c r="F20">
        <v>840</v>
      </c>
    </row>
    <row r="21" spans="1:6">
      <c r="A21">
        <v>40810000000</v>
      </c>
      <c r="B21" t="s">
        <v>145</v>
      </c>
      <c r="C21" s="87">
        <v>10977.54</v>
      </c>
      <c r="D21" s="87">
        <v>10977.54</v>
      </c>
      <c r="E21">
        <v>0</v>
      </c>
      <c r="F21">
        <v>0</v>
      </c>
    </row>
    <row r="22" spans="1:6">
      <c r="A22">
        <v>41100000000</v>
      </c>
      <c r="B22" t="s">
        <v>186</v>
      </c>
      <c r="C22" s="87">
        <v>2482</v>
      </c>
      <c r="D22" s="87">
        <v>0</v>
      </c>
      <c r="E22" s="105">
        <v>2482</v>
      </c>
      <c r="F22">
        <v>0</v>
      </c>
    </row>
    <row r="23" spans="1:6">
      <c r="A23">
        <v>42100000000</v>
      </c>
      <c r="B23" t="s">
        <v>146</v>
      </c>
      <c r="C23" s="87">
        <v>125256.89</v>
      </c>
      <c r="D23" s="87">
        <v>125090.51</v>
      </c>
      <c r="E23">
        <v>166.38</v>
      </c>
      <c r="F23">
        <v>0</v>
      </c>
    </row>
    <row r="24" spans="1:6">
      <c r="A24">
        <v>42820000000</v>
      </c>
      <c r="B24" t="s">
        <v>147</v>
      </c>
      <c r="C24" s="87">
        <v>0</v>
      </c>
      <c r="D24" s="87">
        <v>19751</v>
      </c>
      <c r="E24">
        <v>0</v>
      </c>
      <c r="F24" s="105">
        <v>19751</v>
      </c>
    </row>
    <row r="25" spans="1:6">
      <c r="A25">
        <v>43100000000</v>
      </c>
      <c r="B25" t="s">
        <v>148</v>
      </c>
      <c r="C25" s="87">
        <v>72458</v>
      </c>
      <c r="D25" s="87">
        <v>87465.59</v>
      </c>
      <c r="E25">
        <v>0</v>
      </c>
      <c r="F25" s="105">
        <v>15007.59</v>
      </c>
    </row>
    <row r="26" spans="1:6">
      <c r="A26">
        <v>43710000000</v>
      </c>
      <c r="B26" t="s">
        <v>149</v>
      </c>
      <c r="C26" s="87">
        <v>5841.93</v>
      </c>
      <c r="D26" s="87">
        <v>8070.16</v>
      </c>
      <c r="E26">
        <v>0</v>
      </c>
      <c r="F26" s="105">
        <v>2228.23</v>
      </c>
    </row>
    <row r="27" spans="1:6">
      <c r="A27">
        <v>43720000000</v>
      </c>
      <c r="B27" t="s">
        <v>150</v>
      </c>
      <c r="C27" s="87">
        <v>16046</v>
      </c>
      <c r="D27" s="87">
        <v>24846.23</v>
      </c>
      <c r="E27">
        <v>0</v>
      </c>
      <c r="F27" s="105">
        <v>8800.23</v>
      </c>
    </row>
    <row r="28" spans="1:6">
      <c r="A28">
        <v>43780000000</v>
      </c>
      <c r="B28" t="s">
        <v>151</v>
      </c>
      <c r="C28" s="87">
        <v>2851.26</v>
      </c>
      <c r="D28" s="87">
        <v>3819.72</v>
      </c>
      <c r="E28">
        <v>0</v>
      </c>
      <c r="F28">
        <v>968.46</v>
      </c>
    </row>
    <row r="29" spans="1:6">
      <c r="A29">
        <v>43820000000</v>
      </c>
      <c r="B29" t="s">
        <v>153</v>
      </c>
      <c r="C29" s="87">
        <v>0</v>
      </c>
      <c r="D29" s="87">
        <v>9927</v>
      </c>
      <c r="E29">
        <v>0</v>
      </c>
      <c r="F29" s="105">
        <v>9927</v>
      </c>
    </row>
    <row r="30" spans="1:6">
      <c r="A30">
        <v>44700000000</v>
      </c>
      <c r="B30" t="s">
        <v>155</v>
      </c>
      <c r="C30" s="87">
        <v>3060.08</v>
      </c>
      <c r="D30" s="87">
        <v>9702.6299999999992</v>
      </c>
      <c r="E30">
        <v>0</v>
      </c>
      <c r="F30" s="105">
        <v>6642.55</v>
      </c>
    </row>
    <row r="31" spans="1:6">
      <c r="A31">
        <v>44710000000</v>
      </c>
      <c r="B31" t="s">
        <v>156</v>
      </c>
      <c r="C31" s="87">
        <v>5158.8500000000004</v>
      </c>
      <c r="D31" s="87">
        <v>5158.8500000000004</v>
      </c>
      <c r="E31">
        <v>0</v>
      </c>
      <c r="F31">
        <v>0</v>
      </c>
    </row>
    <row r="32" spans="1:6">
      <c r="A32">
        <v>46720000000</v>
      </c>
      <c r="B32" t="s">
        <v>158</v>
      </c>
      <c r="C32" s="87">
        <v>968.49</v>
      </c>
      <c r="D32" s="87">
        <v>1048.4100000000001</v>
      </c>
      <c r="E32">
        <v>0</v>
      </c>
      <c r="F32">
        <v>79.92</v>
      </c>
    </row>
    <row r="33" spans="1:6">
      <c r="A33">
        <v>46730000000</v>
      </c>
      <c r="B33" t="s">
        <v>159</v>
      </c>
      <c r="C33" s="87">
        <v>3179.96</v>
      </c>
      <c r="D33" s="87">
        <v>5306.79</v>
      </c>
      <c r="E33">
        <v>0</v>
      </c>
      <c r="F33" s="105">
        <v>2126.83</v>
      </c>
    </row>
    <row r="34" spans="1:6">
      <c r="A34">
        <v>46870000000</v>
      </c>
      <c r="B34" t="s">
        <v>160</v>
      </c>
      <c r="C34" s="87">
        <v>2542</v>
      </c>
      <c r="D34" s="87">
        <v>2542</v>
      </c>
      <c r="E34">
        <v>0</v>
      </c>
      <c r="F34">
        <v>0</v>
      </c>
    </row>
    <row r="35" spans="1:6">
      <c r="A35">
        <v>47100000000</v>
      </c>
      <c r="B35" t="s">
        <v>182</v>
      </c>
      <c r="C35" s="87">
        <v>483.61</v>
      </c>
      <c r="D35" s="87">
        <v>442.71</v>
      </c>
      <c r="E35">
        <v>40.9</v>
      </c>
      <c r="F35">
        <v>0</v>
      </c>
    </row>
    <row r="36" spans="1:6">
      <c r="A36">
        <v>48600000000</v>
      </c>
      <c r="B36" t="s">
        <v>161</v>
      </c>
      <c r="C36" s="87">
        <v>1394.5</v>
      </c>
      <c r="D36" s="87">
        <v>1394.5</v>
      </c>
      <c r="E36">
        <v>0</v>
      </c>
      <c r="F36">
        <v>0</v>
      </c>
    </row>
    <row r="37" spans="1:6">
      <c r="A37">
        <v>51210000000</v>
      </c>
      <c r="B37" t="s">
        <v>163</v>
      </c>
      <c r="C37" s="87">
        <v>48826.07</v>
      </c>
      <c r="D37" s="87">
        <v>48826.07</v>
      </c>
      <c r="E37">
        <v>0</v>
      </c>
      <c r="F37">
        <v>0</v>
      </c>
    </row>
    <row r="38" spans="1:6">
      <c r="A38">
        <v>51220000000</v>
      </c>
      <c r="B38" t="s">
        <v>164</v>
      </c>
      <c r="C38" s="87">
        <v>24725.08</v>
      </c>
      <c r="D38" s="87">
        <v>24725.08</v>
      </c>
      <c r="E38">
        <v>0</v>
      </c>
      <c r="F38">
        <v>0</v>
      </c>
    </row>
    <row r="39" spans="1:6">
      <c r="A39">
        <v>51230000000</v>
      </c>
      <c r="B39" t="s">
        <v>165</v>
      </c>
      <c r="C39" s="87">
        <v>1227629.1200000001</v>
      </c>
      <c r="D39" s="87">
        <v>1205508.98</v>
      </c>
      <c r="E39" s="105">
        <v>22120.14</v>
      </c>
      <c r="F39">
        <v>0</v>
      </c>
    </row>
    <row r="40" spans="1:6">
      <c r="A40">
        <v>51231000000</v>
      </c>
      <c r="B40" t="s">
        <v>166</v>
      </c>
      <c r="C40" s="87">
        <v>111334.23</v>
      </c>
      <c r="D40" s="87">
        <v>21200</v>
      </c>
      <c r="E40" s="105">
        <v>90134.23</v>
      </c>
      <c r="F40">
        <v>0</v>
      </c>
    </row>
    <row r="41" spans="1:6">
      <c r="A41">
        <v>58000000000</v>
      </c>
      <c r="B41" t="s">
        <v>167</v>
      </c>
      <c r="C41" s="87">
        <v>120000</v>
      </c>
      <c r="D41" s="87">
        <v>120000</v>
      </c>
      <c r="E41">
        <v>0</v>
      </c>
      <c r="F41">
        <v>0</v>
      </c>
    </row>
    <row r="42" spans="1:6">
      <c r="A42">
        <v>60610000000</v>
      </c>
      <c r="B42" t="s">
        <v>59</v>
      </c>
      <c r="C42" s="87">
        <v>113.99</v>
      </c>
      <c r="D42" s="87">
        <v>0</v>
      </c>
      <c r="E42">
        <v>113.99</v>
      </c>
      <c r="F42">
        <v>0</v>
      </c>
    </row>
    <row r="43" spans="1:6">
      <c r="A43">
        <v>60621010000</v>
      </c>
      <c r="B43" t="s">
        <v>60</v>
      </c>
      <c r="C43" s="87">
        <v>693.17</v>
      </c>
      <c r="D43" s="87">
        <v>0</v>
      </c>
      <c r="E43">
        <v>693.17</v>
      </c>
      <c r="F43">
        <v>0</v>
      </c>
    </row>
    <row r="44" spans="1:6">
      <c r="A44">
        <v>60622020000</v>
      </c>
      <c r="B44" t="s">
        <v>61</v>
      </c>
      <c r="C44" s="87">
        <v>504</v>
      </c>
      <c r="D44" s="87">
        <v>0</v>
      </c>
      <c r="E44">
        <v>504</v>
      </c>
      <c r="F44">
        <v>0</v>
      </c>
    </row>
    <row r="45" spans="1:6">
      <c r="A45">
        <v>60630000000</v>
      </c>
      <c r="B45" t="s">
        <v>62</v>
      </c>
      <c r="C45" s="87">
        <v>243.19</v>
      </c>
      <c r="D45" s="87">
        <v>0</v>
      </c>
      <c r="E45">
        <v>243.19</v>
      </c>
      <c r="F45">
        <v>0</v>
      </c>
    </row>
    <row r="46" spans="1:6">
      <c r="A46">
        <v>60640000000</v>
      </c>
      <c r="B46" t="s">
        <v>63</v>
      </c>
      <c r="C46" s="87">
        <v>404.57</v>
      </c>
      <c r="D46" s="87">
        <v>0</v>
      </c>
      <c r="E46">
        <v>404.57</v>
      </c>
      <c r="F46">
        <v>0</v>
      </c>
    </row>
    <row r="47" spans="1:6">
      <c r="A47">
        <v>61110000000</v>
      </c>
      <c r="B47" t="s">
        <v>64</v>
      </c>
      <c r="C47" s="87">
        <v>28707.43</v>
      </c>
      <c r="D47" s="87">
        <v>10440.36</v>
      </c>
      <c r="E47" s="105">
        <v>18267.07</v>
      </c>
      <c r="F47">
        <v>0</v>
      </c>
    </row>
    <row r="48" spans="1:6">
      <c r="A48">
        <v>61210000000</v>
      </c>
      <c r="B48" t="s">
        <v>113</v>
      </c>
      <c r="C48" s="87">
        <v>949.78</v>
      </c>
      <c r="D48" s="87">
        <v>0</v>
      </c>
      <c r="E48">
        <v>949.78</v>
      </c>
      <c r="F48">
        <v>0</v>
      </c>
    </row>
    <row r="49" spans="1:6">
      <c r="A49">
        <v>61320000000</v>
      </c>
      <c r="B49" t="s">
        <v>65</v>
      </c>
      <c r="C49" s="87">
        <v>5040</v>
      </c>
      <c r="D49" s="87">
        <v>0</v>
      </c>
      <c r="E49" s="105">
        <v>5040</v>
      </c>
      <c r="F49">
        <v>0</v>
      </c>
    </row>
    <row r="50" spans="1:6">
      <c r="A50">
        <v>61552000000</v>
      </c>
      <c r="B50" t="s">
        <v>66</v>
      </c>
      <c r="C50" s="87">
        <v>312.77999999999997</v>
      </c>
      <c r="D50" s="87">
        <v>0</v>
      </c>
      <c r="E50">
        <v>312.77999999999997</v>
      </c>
      <c r="F50">
        <v>0</v>
      </c>
    </row>
    <row r="51" spans="1:6">
      <c r="A51">
        <v>61561000000</v>
      </c>
      <c r="B51" t="s">
        <v>67</v>
      </c>
      <c r="C51" s="87">
        <v>2117.33</v>
      </c>
      <c r="D51" s="87">
        <v>0</v>
      </c>
      <c r="E51" s="105">
        <v>2117.33</v>
      </c>
      <c r="F51">
        <v>0</v>
      </c>
    </row>
    <row r="52" spans="1:6">
      <c r="A52">
        <v>61600000000</v>
      </c>
      <c r="B52" t="s">
        <v>114</v>
      </c>
      <c r="C52" s="87">
        <v>1031.8</v>
      </c>
      <c r="D52" s="87">
        <v>0</v>
      </c>
      <c r="E52" s="105">
        <v>1031.8</v>
      </c>
      <c r="F52">
        <v>0</v>
      </c>
    </row>
    <row r="53" spans="1:6">
      <c r="A53">
        <v>62100000000</v>
      </c>
      <c r="B53" t="s">
        <v>115</v>
      </c>
      <c r="C53" s="87">
        <v>10990.57</v>
      </c>
      <c r="D53" s="87">
        <v>537.17999999999995</v>
      </c>
      <c r="E53" s="105">
        <v>10453.39</v>
      </c>
      <c r="F53">
        <v>0</v>
      </c>
    </row>
    <row r="54" spans="1:6">
      <c r="A54">
        <v>62260000000</v>
      </c>
      <c r="B54" t="s">
        <v>69</v>
      </c>
      <c r="C54" s="87">
        <v>3685</v>
      </c>
      <c r="D54" s="87">
        <v>0</v>
      </c>
      <c r="E54" s="105">
        <v>3685</v>
      </c>
      <c r="F54">
        <v>0</v>
      </c>
    </row>
    <row r="55" spans="1:6">
      <c r="A55">
        <v>62264000000</v>
      </c>
      <c r="B55" t="s">
        <v>86</v>
      </c>
      <c r="C55" s="87">
        <v>1620.13</v>
      </c>
      <c r="D55" s="87">
        <v>0</v>
      </c>
      <c r="E55" s="105">
        <v>1620.13</v>
      </c>
      <c r="F55">
        <v>0</v>
      </c>
    </row>
    <row r="56" spans="1:6">
      <c r="A56">
        <v>62310000000</v>
      </c>
      <c r="B56" t="s">
        <v>70</v>
      </c>
      <c r="C56" s="87">
        <v>168</v>
      </c>
      <c r="D56" s="87">
        <v>0</v>
      </c>
      <c r="E56">
        <v>168</v>
      </c>
      <c r="F56">
        <v>0</v>
      </c>
    </row>
    <row r="57" spans="1:6">
      <c r="A57">
        <v>62511000000</v>
      </c>
      <c r="B57" t="s">
        <v>71</v>
      </c>
      <c r="C57" s="87">
        <v>13287.72</v>
      </c>
      <c r="D57" s="87">
        <v>0</v>
      </c>
      <c r="E57" s="105">
        <v>13287.72</v>
      </c>
      <c r="F57">
        <v>0</v>
      </c>
    </row>
    <row r="58" spans="1:6">
      <c r="A58">
        <v>62560000000</v>
      </c>
      <c r="B58" t="s">
        <v>72</v>
      </c>
      <c r="C58" s="87">
        <v>153.4</v>
      </c>
      <c r="D58" s="87">
        <v>0</v>
      </c>
      <c r="E58">
        <v>153.4</v>
      </c>
      <c r="F58">
        <v>0</v>
      </c>
    </row>
    <row r="59" spans="1:6">
      <c r="A59">
        <v>62600000000</v>
      </c>
      <c r="B59" t="s">
        <v>73</v>
      </c>
      <c r="C59" s="87">
        <v>906.1</v>
      </c>
      <c r="D59" s="87">
        <v>0</v>
      </c>
      <c r="E59">
        <v>906.1</v>
      </c>
      <c r="F59">
        <v>0</v>
      </c>
    </row>
    <row r="60" spans="1:6">
      <c r="A60">
        <v>62750000000</v>
      </c>
      <c r="B60" t="s">
        <v>87</v>
      </c>
      <c r="C60" s="87">
        <v>19.559999999999999</v>
      </c>
      <c r="D60" s="87">
        <v>0</v>
      </c>
      <c r="E60">
        <v>19.559999999999999</v>
      </c>
      <c r="F60">
        <v>0</v>
      </c>
    </row>
    <row r="61" spans="1:6">
      <c r="A61">
        <v>62810000000</v>
      </c>
      <c r="B61" t="s">
        <v>116</v>
      </c>
      <c r="C61" s="87">
        <v>1048.68</v>
      </c>
      <c r="D61" s="87">
        <v>0</v>
      </c>
      <c r="E61" s="105">
        <v>1048.68</v>
      </c>
      <c r="F61">
        <v>0</v>
      </c>
    </row>
    <row r="62" spans="1:6">
      <c r="A62">
        <v>62881000000</v>
      </c>
      <c r="B62" t="s">
        <v>88</v>
      </c>
      <c r="C62" s="87">
        <v>456</v>
      </c>
      <c r="D62" s="87">
        <v>0</v>
      </c>
      <c r="E62">
        <v>456</v>
      </c>
      <c r="F62">
        <v>0</v>
      </c>
    </row>
    <row r="63" spans="1:6">
      <c r="A63">
        <v>63110000000</v>
      </c>
      <c r="B63" t="s">
        <v>74</v>
      </c>
      <c r="C63" s="87">
        <v>9634.1299999999992</v>
      </c>
      <c r="D63" s="87">
        <v>0</v>
      </c>
      <c r="E63" s="105">
        <v>9634.1299999999992</v>
      </c>
      <c r="F63">
        <v>0</v>
      </c>
    </row>
    <row r="64" spans="1:6">
      <c r="A64">
        <v>63330000000</v>
      </c>
      <c r="B64" t="s">
        <v>75</v>
      </c>
      <c r="C64" s="87">
        <v>1421.9</v>
      </c>
      <c r="D64" s="87">
        <v>0</v>
      </c>
      <c r="E64" s="105">
        <v>1421.9</v>
      </c>
      <c r="F64">
        <v>0</v>
      </c>
    </row>
    <row r="65" spans="1:6">
      <c r="A65">
        <v>64100000000</v>
      </c>
      <c r="B65" t="s">
        <v>76</v>
      </c>
      <c r="C65" s="87">
        <v>139212.78</v>
      </c>
      <c r="D65" s="87">
        <v>0</v>
      </c>
      <c r="E65" s="105">
        <v>139212.78</v>
      </c>
      <c r="F65">
        <v>0</v>
      </c>
    </row>
    <row r="66" spans="1:6">
      <c r="A66">
        <v>64140000000</v>
      </c>
      <c r="B66" t="s">
        <v>117</v>
      </c>
      <c r="C66" s="87">
        <v>2861.63</v>
      </c>
      <c r="D66" s="87">
        <v>0</v>
      </c>
      <c r="E66" s="105">
        <v>2861.63</v>
      </c>
      <c r="F66">
        <v>0</v>
      </c>
    </row>
    <row r="67" spans="1:6">
      <c r="A67">
        <v>64500000000</v>
      </c>
      <c r="B67" t="s">
        <v>77</v>
      </c>
      <c r="C67" s="87">
        <v>59390.75</v>
      </c>
      <c r="D67" s="87">
        <v>0</v>
      </c>
      <c r="E67" s="105">
        <v>59390.75</v>
      </c>
      <c r="F67">
        <v>0</v>
      </c>
    </row>
    <row r="68" spans="1:6">
      <c r="A68">
        <v>64750000000</v>
      </c>
      <c r="B68" t="s">
        <v>78</v>
      </c>
      <c r="C68" s="87">
        <v>1605.51</v>
      </c>
      <c r="D68" s="87">
        <v>718.37</v>
      </c>
      <c r="E68">
        <v>887.14</v>
      </c>
      <c r="F68">
        <v>0</v>
      </c>
    </row>
    <row r="69" spans="1:6">
      <c r="A69">
        <v>64800000000</v>
      </c>
      <c r="B69" t="s">
        <v>89</v>
      </c>
      <c r="C69" s="87">
        <v>5042</v>
      </c>
      <c r="D69" s="87">
        <v>0</v>
      </c>
      <c r="E69" s="105">
        <v>5042</v>
      </c>
      <c r="F69">
        <v>0</v>
      </c>
    </row>
    <row r="70" spans="1:6">
      <c r="A70">
        <v>65800000000</v>
      </c>
      <c r="B70" t="s">
        <v>79</v>
      </c>
      <c r="C70" s="87">
        <v>1.62</v>
      </c>
      <c r="D70" s="87">
        <v>0</v>
      </c>
      <c r="E70">
        <v>1.62</v>
      </c>
      <c r="F70">
        <v>0</v>
      </c>
    </row>
    <row r="71" spans="1:6">
      <c r="A71">
        <v>67180000000</v>
      </c>
      <c r="B71" t="s">
        <v>118</v>
      </c>
      <c r="C71" s="87">
        <v>52</v>
      </c>
      <c r="D71" s="87">
        <v>52</v>
      </c>
      <c r="E71">
        <v>0</v>
      </c>
      <c r="F71">
        <v>0</v>
      </c>
    </row>
    <row r="72" spans="1:6">
      <c r="A72">
        <v>68112000000</v>
      </c>
      <c r="B72" t="s">
        <v>119</v>
      </c>
      <c r="C72" s="87">
        <v>1019.22</v>
      </c>
      <c r="D72" s="87">
        <v>0</v>
      </c>
      <c r="E72" s="105">
        <v>1019.22</v>
      </c>
      <c r="F72">
        <v>0</v>
      </c>
    </row>
    <row r="73" spans="1:6">
      <c r="A73">
        <v>70610000000</v>
      </c>
      <c r="B73" t="s">
        <v>120</v>
      </c>
      <c r="C73" s="87">
        <v>0</v>
      </c>
      <c r="D73" s="87">
        <v>2482</v>
      </c>
      <c r="E73">
        <v>0</v>
      </c>
      <c r="F73" s="105">
        <v>2482</v>
      </c>
    </row>
    <row r="74" spans="1:6">
      <c r="A74">
        <v>73151000000</v>
      </c>
      <c r="B74" t="s">
        <v>80</v>
      </c>
      <c r="C74" s="87">
        <v>0</v>
      </c>
      <c r="D74" s="87">
        <v>252306</v>
      </c>
      <c r="E74">
        <v>0</v>
      </c>
      <c r="F74" s="105">
        <v>252306</v>
      </c>
    </row>
    <row r="75" spans="1:6">
      <c r="A75">
        <v>75800000000</v>
      </c>
      <c r="B75" t="s">
        <v>91</v>
      </c>
      <c r="C75" s="87">
        <v>0</v>
      </c>
      <c r="D75" s="87">
        <v>1.32</v>
      </c>
      <c r="E75">
        <v>0</v>
      </c>
      <c r="F75">
        <v>1.32</v>
      </c>
    </row>
    <row r="76" spans="1:6">
      <c r="A76">
        <v>79100000000</v>
      </c>
      <c r="B76" t="s">
        <v>81</v>
      </c>
      <c r="C76" s="87">
        <v>2542</v>
      </c>
      <c r="D76" s="87">
        <v>2068.4499999999998</v>
      </c>
      <c r="E76">
        <v>473.55</v>
      </c>
      <c r="F76">
        <v>0</v>
      </c>
    </row>
    <row r="77" spans="1:6">
      <c r="A77">
        <v>88000000000</v>
      </c>
      <c r="B77" t="s">
        <v>92</v>
      </c>
      <c r="C77" s="87">
        <v>0</v>
      </c>
      <c r="D77" s="87">
        <v>8924.9</v>
      </c>
      <c r="E77">
        <v>0</v>
      </c>
      <c r="F77" s="105">
        <v>8924.9</v>
      </c>
    </row>
  </sheetData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C1:D1"/>
  <sheetViews>
    <sheetView workbookViewId="0">
      <selection activeCell="C6" sqref="C6"/>
    </sheetView>
  </sheetViews>
  <sheetFormatPr baseColWidth="10" defaultRowHeight="14.5"/>
  <cols>
    <col min="3" max="4" width="11.453125" style="87"/>
  </cols>
  <sheetData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C1:D1"/>
  <sheetViews>
    <sheetView workbookViewId="0">
      <selection activeCell="C6" sqref="C6"/>
    </sheetView>
  </sheetViews>
  <sheetFormatPr baseColWidth="10" defaultRowHeight="14.5"/>
  <cols>
    <col min="3" max="4" width="11.453125" style="87"/>
  </cols>
  <sheetData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C1:D1"/>
  <sheetViews>
    <sheetView workbookViewId="0">
      <selection activeCell="M40" sqref="M40"/>
    </sheetView>
  </sheetViews>
  <sheetFormatPr baseColWidth="10" defaultRowHeight="14.5"/>
  <cols>
    <col min="3" max="4" width="11.453125" style="87"/>
  </cols>
  <sheetData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C1:D1"/>
  <sheetViews>
    <sheetView workbookViewId="0">
      <selection activeCell="M40" sqref="M40"/>
    </sheetView>
  </sheetViews>
  <sheetFormatPr baseColWidth="10" defaultRowHeight="14.5"/>
  <cols>
    <col min="3" max="4" width="11.453125" style="87"/>
  </cols>
  <sheetData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C1:D1"/>
  <sheetViews>
    <sheetView workbookViewId="0">
      <selection activeCell="M40" sqref="M40"/>
    </sheetView>
  </sheetViews>
  <sheetFormatPr baseColWidth="10" defaultRowHeight="14.5"/>
  <cols>
    <col min="3" max="4" width="11.453125" style="87"/>
  </cols>
  <sheetData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C1:D1"/>
  <sheetViews>
    <sheetView workbookViewId="0">
      <selection activeCell="M40" sqref="M40"/>
    </sheetView>
  </sheetViews>
  <sheetFormatPr baseColWidth="10" defaultRowHeight="14.5"/>
  <cols>
    <col min="3" max="4" width="11.453125" style="87"/>
  </cols>
  <sheetData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Tbd</vt:lpstr>
      <vt:lpstr>balance n-1</vt:lpstr>
      <vt:lpstr>Balance 01</vt:lpstr>
      <vt:lpstr>Balance 02</vt:lpstr>
      <vt:lpstr>Balance 03</vt:lpstr>
      <vt:lpstr>Balance 04</vt:lpstr>
      <vt:lpstr>Balance 05</vt:lpstr>
      <vt:lpstr>Balance 06</vt:lpstr>
      <vt:lpstr>Balance 07</vt:lpstr>
      <vt:lpstr>Balance 08</vt:lpstr>
      <vt:lpstr>Balance 09</vt:lpstr>
      <vt:lpstr>Balance 10</vt:lpstr>
      <vt:lpstr>Balance 11</vt:lpstr>
      <vt:lpstr>Balance 12</vt:lpstr>
      <vt:lpstr>CLE</vt:lpstr>
      <vt:lpstr>CLEDEUX</vt:lpstr>
      <vt:lpstr>Tbd!Zone_d_impression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tulipe</cp:lastModifiedBy>
  <cp:lastPrinted>2014-09-08T12:28:59Z</cp:lastPrinted>
  <dcterms:created xsi:type="dcterms:W3CDTF">2012-12-19T18:13:02Z</dcterms:created>
  <dcterms:modified xsi:type="dcterms:W3CDTF">2014-09-08T19:53:22Z</dcterms:modified>
</cp:coreProperties>
</file>