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240" yWindow="110" windowWidth="14810" windowHeight="8010"/>
  </bookViews>
  <sheets>
    <sheet name="Feuil1" sheetId="10" r:id="rId1"/>
    <sheet name="Feuil1 (2)" sheetId="11" r:id="rId2"/>
  </sheets>
  <definedNames>
    <definedName name="essai">{"Client 1";"Client 4";"Client 14";"Client 18";"Client 21"}</definedName>
  </definedNames>
  <calcPr calcId="124519"/>
</workbook>
</file>

<file path=xl/calcChain.xml><?xml version="1.0" encoding="utf-8"?>
<calcChain xmlns="http://schemas.openxmlformats.org/spreadsheetml/2006/main">
  <c r="H22" i="10"/>
  <c r="H4" a="1"/>
  <c r="H4" s="1"/>
  <c r="H13" l="1"/>
  <c r="H11"/>
  <c r="H9"/>
  <c r="H7"/>
  <c r="H5"/>
  <c r="H14"/>
  <c r="H12"/>
  <c r="H10"/>
  <c r="H8"/>
  <c r="H6"/>
  <c r="K16" a="1"/>
  <c r="K16" s="1"/>
  <c r="M16" s="1"/>
  <c r="K17" a="1"/>
  <c r="K17" s="1"/>
  <c r="M17" s="1"/>
  <c r="M20"/>
  <c r="M21"/>
  <c r="K9" a="1"/>
  <c r="K9" s="1"/>
  <c r="M9" s="1"/>
  <c r="K10" a="1"/>
  <c r="K10" s="1"/>
  <c r="M10" s="1"/>
  <c r="K11" a="1"/>
  <c r="K11" s="1"/>
  <c r="M11" s="1"/>
  <c r="K12" a="1"/>
  <c r="K12" s="1"/>
  <c r="M12" s="1"/>
  <c r="K13" a="1"/>
  <c r="K13" s="1"/>
  <c r="M13" s="1"/>
  <c r="K14" a="1"/>
  <c r="K14" s="1"/>
  <c r="M14" s="1"/>
  <c r="K15" a="1"/>
  <c r="K15" s="1"/>
  <c r="M15" s="1"/>
  <c r="K18" a="1"/>
  <c r="K18" s="1"/>
  <c r="M18" s="1"/>
  <c r="K19" a="1"/>
  <c r="K19" s="1"/>
  <c r="M19" s="1"/>
  <c r="K8" a="1"/>
  <c r="K8" s="1"/>
  <c r="K26" s="1"/>
  <c r="E22" l="1"/>
  <c r="M8"/>
  <c r="E38" i="11"/>
  <c r="I21" a="1"/>
  <c r="I21" s="1"/>
  <c r="I20"/>
  <c r="I20" a="1"/>
  <c r="I19" a="1"/>
  <c r="I19" s="1"/>
  <c r="I18"/>
  <c r="I18" a="1"/>
  <c r="H18" a="1"/>
  <c r="H25" s="1"/>
  <c r="G18" a="1"/>
  <c r="G28" s="1"/>
  <c r="F18" a="1"/>
  <c r="F25" s="1"/>
  <c r="E18" a="1"/>
  <c r="E28" s="1"/>
  <c r="C17"/>
  <c r="C16"/>
  <c r="N13"/>
  <c r="N9"/>
  <c r="N5"/>
  <c r="N4" a="1"/>
  <c r="N12" s="1"/>
  <c r="M13"/>
  <c r="M9"/>
  <c r="M5"/>
  <c r="M4" a="1"/>
  <c r="M12" s="1"/>
  <c r="L4" a="1"/>
  <c r="L12" s="1"/>
  <c r="P2" a="1"/>
  <c r="P2" s="1"/>
  <c r="P1"/>
  <c r="P1" a="1"/>
  <c r="E29" i="10"/>
  <c r="L5" i="11" l="1"/>
  <c r="L9"/>
  <c r="L13"/>
  <c r="G21"/>
  <c r="G25"/>
  <c r="L6"/>
  <c r="L10"/>
  <c r="L14"/>
  <c r="M6"/>
  <c r="M10"/>
  <c r="M14"/>
  <c r="N6"/>
  <c r="N10"/>
  <c r="N14"/>
  <c r="E18"/>
  <c r="E22"/>
  <c r="E26"/>
  <c r="F18"/>
  <c r="F22"/>
  <c r="F26"/>
  <c r="G18"/>
  <c r="G22"/>
  <c r="G26"/>
  <c r="H18"/>
  <c r="H22"/>
  <c r="H26"/>
  <c r="L7"/>
  <c r="L11"/>
  <c r="N7"/>
  <c r="N11"/>
  <c r="E19"/>
  <c r="E23"/>
  <c r="E27"/>
  <c r="F19"/>
  <c r="F23"/>
  <c r="F27"/>
  <c r="G19"/>
  <c r="G23"/>
  <c r="G27"/>
  <c r="H19"/>
  <c r="H23"/>
  <c r="H27"/>
  <c r="E21"/>
  <c r="E25"/>
  <c r="M7"/>
  <c r="M11"/>
  <c r="L4"/>
  <c r="L8"/>
  <c r="M4"/>
  <c r="M8"/>
  <c r="N4"/>
  <c r="N8"/>
  <c r="E20"/>
  <c r="E24"/>
  <c r="F20"/>
  <c r="F24"/>
  <c r="F28"/>
  <c r="G20"/>
  <c r="G24"/>
  <c r="H20"/>
  <c r="H24"/>
  <c r="H28"/>
  <c r="F21"/>
  <c r="H21"/>
  <c r="N2" l="1"/>
  <c r="N1"/>
  <c r="G30"/>
  <c r="G31"/>
  <c r="H31"/>
  <c r="H30"/>
  <c r="C17" i="10"/>
  <c r="C16"/>
</calcChain>
</file>

<file path=xl/sharedStrings.xml><?xml version="1.0" encoding="utf-8"?>
<sst xmlns="http://schemas.openxmlformats.org/spreadsheetml/2006/main" count="85" uniqueCount="41">
  <si>
    <t>Client 1</t>
  </si>
  <si>
    <t>Client 2</t>
  </si>
  <si>
    <t>Client 4</t>
  </si>
  <si>
    <t>Client 9</t>
  </si>
  <si>
    <t>Client 13</t>
  </si>
  <si>
    <t>Client 14</t>
  </si>
  <si>
    <t>Client 16</t>
  </si>
  <si>
    <t>Client 18</t>
  </si>
  <si>
    <t>Client 19</t>
  </si>
  <si>
    <t>Client 20</t>
  </si>
  <si>
    <t>Client 21</t>
  </si>
  <si>
    <t>Régions</t>
  </si>
  <si>
    <t>Noms</t>
  </si>
  <si>
    <t>Janvier</t>
  </si>
  <si>
    <t>L :</t>
  </si>
  <si>
    <t>M :</t>
  </si>
  <si>
    <t>N:</t>
  </si>
  <si>
    <t>somme</t>
  </si>
  <si>
    <t>max</t>
  </si>
  <si>
    <t>P2 :</t>
  </si>
  <si>
    <t>=INDEX(J4:J14;EQUIV(B4:B14;I4:I14;0))</t>
  </si>
  <si>
    <t>=INDEX(J4:J14;EQUIV(B4:B14;I4:I14;0))=1</t>
  </si>
  <si>
    <t>=(INDEX(J4:J14;EQUIV(B4:B14;I4:I14;0))=1)*C4:C14</t>
  </si>
  <si>
    <t>=MAX((INDEX(J4:J14;EQUIV(B4:B14;I4:I14;0))=1)*C4:C14)</t>
  </si>
  <si>
    <t>Numéro de région</t>
  </si>
  <si>
    <t>Ce que je veux obtenir c'est le nom de la personne qui a fait le max pour la région saisie en B22</t>
  </si>
  <si>
    <t>Puisque en B22 j'ai 1</t>
  </si>
  <si>
    <t>Je voudrais avoir une formule qui renvoie le MAX des valeurs qui correspondent uniquement à la région 1</t>
  </si>
  <si>
    <t>C’est-à-dire ça :</t>
  </si>
  <si>
    <t>c’est-à-dire la valeur :</t>
  </si>
  <si>
    <t>Je veux ensuite récupérer le nom du client qui correspond à cette valeur</t>
  </si>
  <si>
    <t>La plage F4:G14 doit être considérée comme une base de données de mes clients, qui pourrait éventuellement être situiée dans une autre feuille.</t>
  </si>
  <si>
    <t>soit le Client 18</t>
  </si>
  <si>
    <t xml:space="preserve">formule qui associe la valeur correspondante </t>
  </si>
  <si>
    <t>val</t>
  </si>
  <si>
    <t xml:space="preserve">contrôle </t>
  </si>
  <si>
    <t xml:space="preserve">attention cettematricielle est a incrementer </t>
  </si>
  <si>
    <t xml:space="preserve">ne surtout pas selectionner la plage et valider </t>
  </si>
  <si>
    <t>matricielle sur plage</t>
  </si>
  <si>
    <t>tulipe 1</t>
  </si>
  <si>
    <t>tulipe2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</si>
</sst>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quotePrefix="1"/>
    <xf numFmtId="0" fontId="0" fillId="2" borderId="0" xfId="0" applyFill="1"/>
    <xf numFmtId="0" fontId="0" fillId="3" borderId="0" xfId="0" applyFill="1"/>
    <xf numFmtId="0" fontId="3" fillId="0" borderId="0" xfId="0" applyFont="1"/>
    <xf numFmtId="0" fontId="2" fillId="0" borderId="0" xfId="0" applyFont="1"/>
    <xf numFmtId="0" fontId="0" fillId="4" borderId="0" xfId="0" applyFill="1"/>
    <xf numFmtId="0" fontId="0" fillId="0" borderId="1" xfId="0" applyBorder="1"/>
    <xf numFmtId="0" fontId="0" fillId="0" borderId="0" xfId="0" applyAlignment="1">
      <alignment horizontal="center" wrapText="1"/>
    </xf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</cellXfs>
  <cellStyles count="2">
    <cellStyle name="Normal" xfId="0" builtinId="0"/>
    <cellStyle name="Normal 2" xfId="1"/>
  </cellStyles>
  <dxfs count="8"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597648</xdr:colOff>
      <xdr:row>14</xdr:row>
      <xdr:rowOff>82176</xdr:rowOff>
    </xdr:from>
    <xdr:to>
      <xdr:col>7</xdr:col>
      <xdr:colOff>620060</xdr:colOff>
      <xdr:row>20</xdr:row>
      <xdr:rowOff>127000</xdr:rowOff>
    </xdr:to>
    <xdr:cxnSp macro="">
      <xdr:nvCxnSpPr>
        <xdr:cNvPr id="3" name="Connecteur droit avec flèche 2"/>
        <xdr:cNvCxnSpPr/>
      </xdr:nvCxnSpPr>
      <xdr:spPr>
        <a:xfrm rot="16200000" flipV="1">
          <a:off x="5214471" y="3414059"/>
          <a:ext cx="1456765" cy="224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O33"/>
  <sheetViews>
    <sheetView tabSelected="1" zoomScale="85" zoomScaleNormal="85" workbookViewId="0">
      <selection activeCell="L3" sqref="L3"/>
    </sheetView>
  </sheetViews>
  <sheetFormatPr baseColWidth="10" defaultRowHeight="14.5"/>
  <sheetData>
    <row r="3" spans="2:15">
      <c r="C3" t="s">
        <v>13</v>
      </c>
      <c r="F3" t="s">
        <v>12</v>
      </c>
      <c r="G3" t="s">
        <v>11</v>
      </c>
      <c r="H3" t="s">
        <v>38</v>
      </c>
    </row>
    <row r="4" spans="2:15">
      <c r="B4" s="4" t="s">
        <v>0</v>
      </c>
      <c r="C4" s="4">
        <v>1080</v>
      </c>
      <c r="D4">
        <v>1</v>
      </c>
      <c r="F4" s="4" t="s">
        <v>0</v>
      </c>
      <c r="G4" s="4">
        <v>1</v>
      </c>
      <c r="H4" s="9" t="str">
        <f t="array" ref="H4:H14">IFERROR(VLOOKUP(IF(G4:G14=B22,F4:F14,""),B$4:C$14,2,0),"")</f>
        <v/>
      </c>
      <c r="J4" s="1"/>
    </row>
    <row r="5" spans="2:15">
      <c r="B5" s="4" t="s">
        <v>1</v>
      </c>
      <c r="C5" s="4">
        <v>1330</v>
      </c>
      <c r="F5" s="4" t="s">
        <v>2</v>
      </c>
      <c r="G5" s="4">
        <v>2</v>
      </c>
      <c r="H5" s="10">
        <v>1646</v>
      </c>
      <c r="J5" t="s">
        <v>33</v>
      </c>
    </row>
    <row r="6" spans="2:15">
      <c r="B6" s="4" t="s">
        <v>2</v>
      </c>
      <c r="C6" s="4">
        <v>1646</v>
      </c>
      <c r="D6">
        <v>1</v>
      </c>
      <c r="F6" s="4" t="s">
        <v>5</v>
      </c>
      <c r="G6" s="4">
        <v>1</v>
      </c>
      <c r="H6" s="10" t="str">
        <v/>
      </c>
    </row>
    <row r="7" spans="2:15">
      <c r="B7" s="4" t="s">
        <v>3</v>
      </c>
      <c r="C7" s="4">
        <v>1013</v>
      </c>
      <c r="F7" s="4" t="s">
        <v>7</v>
      </c>
      <c r="G7" s="4">
        <v>1</v>
      </c>
      <c r="H7" s="10" t="str">
        <v/>
      </c>
      <c r="K7" t="s">
        <v>34</v>
      </c>
      <c r="M7" t="s">
        <v>35</v>
      </c>
    </row>
    <row r="8" spans="2:15">
      <c r="B8" s="4" t="s">
        <v>4</v>
      </c>
      <c r="C8" s="4">
        <v>1829</v>
      </c>
      <c r="F8" s="4" t="s">
        <v>10</v>
      </c>
      <c r="G8" s="4">
        <v>1</v>
      </c>
      <c r="H8" s="10" t="str">
        <v/>
      </c>
      <c r="K8" s="7">
        <f t="array" ref="K8">IFERROR(INDEX(C$4:C$14,MATCH(INDEX($F$4:$F$14,SMALL(IF($G$4:$G$14=$B$22,ROW($F$4:$F$14)-3,""),ROW($A1))),$B$4:$B$14,0)),"")</f>
        <v>1646</v>
      </c>
      <c r="L8" s="7"/>
      <c r="M8" s="7" t="str">
        <f>IF(K8="","",INDEX(B$4:B$14,MATCH(K8,C$4:C$14,0)))</f>
        <v>Client 4</v>
      </c>
      <c r="O8" t="s">
        <v>36</v>
      </c>
    </row>
    <row r="9" spans="2:15">
      <c r="B9" s="4" t="s">
        <v>5</v>
      </c>
      <c r="C9" s="4">
        <v>896</v>
      </c>
      <c r="D9">
        <v>1</v>
      </c>
      <c r="F9" s="4" t="s">
        <v>1</v>
      </c>
      <c r="G9" s="4">
        <v>2</v>
      </c>
      <c r="H9" s="10">
        <v>1330</v>
      </c>
      <c r="K9" s="7">
        <f t="array" ref="K9">IFERROR(INDEX(C$4:C$14,MATCH(INDEX($F$4:$F$14,SMALL(IF($G$4:$G$14=$B$22,ROW($F$4:$F$14)-3,""),ROW($A2))),$B$4:$B$14,0)),"")</f>
        <v>1330</v>
      </c>
      <c r="L9" s="7"/>
      <c r="M9" s="7" t="str">
        <f t="shared" ref="M9:M21" si="0">IF(K9="","",INDEX(B$4:B$14,MATCH(K9,C$4:C$14,0)))</f>
        <v>Client 2</v>
      </c>
    </row>
    <row r="10" spans="2:15">
      <c r="B10" s="4" t="s">
        <v>6</v>
      </c>
      <c r="C10" s="4">
        <v>1178</v>
      </c>
      <c r="F10" s="4" t="s">
        <v>3</v>
      </c>
      <c r="G10" s="4">
        <v>2</v>
      </c>
      <c r="H10" s="10">
        <v>1013</v>
      </c>
      <c r="K10" s="7">
        <f t="array" ref="K10">IFERROR(INDEX(C$4:C$14,MATCH(INDEX($F$4:$F$14,SMALL(IF($G$4:$G$14=$B$22,ROW($F$4:$F$14)-3,""),ROW($A3))),$B$4:$B$14,0)),"")</f>
        <v>1013</v>
      </c>
      <c r="L10" s="7"/>
      <c r="M10" s="7" t="str">
        <f t="shared" si="0"/>
        <v>Client 9</v>
      </c>
      <c r="O10" t="s">
        <v>37</v>
      </c>
    </row>
    <row r="11" spans="2:15">
      <c r="B11" s="4" t="s">
        <v>7</v>
      </c>
      <c r="C11" s="4">
        <v>1647</v>
      </c>
      <c r="F11" s="4" t="s">
        <v>4</v>
      </c>
      <c r="G11" s="4">
        <v>2</v>
      </c>
      <c r="H11" s="10">
        <v>1829</v>
      </c>
      <c r="K11" s="7">
        <f t="array" ref="K11">IFERROR(INDEX(C$4:C$14,MATCH(INDEX($F$4:$F$14,SMALL(IF($G$4:$G$14=$B$22,ROW($F$4:$F$14)-3,""),ROW($A4))),$B$4:$B$14,0)),"")</f>
        <v>1829</v>
      </c>
      <c r="L11" s="7"/>
      <c r="M11" s="7" t="str">
        <f t="shared" si="0"/>
        <v>Client 13</v>
      </c>
    </row>
    <row r="12" spans="2:15">
      <c r="B12" s="4" t="s">
        <v>8</v>
      </c>
      <c r="C12" s="4">
        <v>1142</v>
      </c>
      <c r="F12" s="4" t="s">
        <v>6</v>
      </c>
      <c r="G12" s="4">
        <v>2</v>
      </c>
      <c r="H12" s="10">
        <v>1178</v>
      </c>
      <c r="K12" s="7">
        <f t="array" ref="K12">IFERROR(INDEX(C$4:C$14,MATCH(INDEX($F$4:$F$14,SMALL(IF($G$4:$G$14=$B$22,ROW($F$4:$F$14)-3,""),ROW($A5))),$B$4:$B$14,0)),"")</f>
        <v>1178</v>
      </c>
      <c r="L12" s="7"/>
      <c r="M12" s="7" t="str">
        <f t="shared" si="0"/>
        <v>Client 16</v>
      </c>
    </row>
    <row r="13" spans="2:15">
      <c r="B13" s="4" t="s">
        <v>9</v>
      </c>
      <c r="C13" s="4">
        <v>1484</v>
      </c>
      <c r="D13">
        <v>1</v>
      </c>
      <c r="F13" s="4" t="s">
        <v>8</v>
      </c>
      <c r="G13" s="4">
        <v>2</v>
      </c>
      <c r="H13" s="10">
        <v>1142</v>
      </c>
      <c r="K13" s="7">
        <f t="array" ref="K13">IFERROR(INDEX(C$4:C$14,MATCH(INDEX($F$4:$F$14,SMALL(IF($G$4:$G$14=$B$22,ROW($F$4:$F$14)-3,""),ROW($A6))),$B$4:$B$14,0)),"")</f>
        <v>1142</v>
      </c>
      <c r="L13" s="7"/>
      <c r="M13" s="7" t="str">
        <f t="shared" si="0"/>
        <v>Client 19</v>
      </c>
    </row>
    <row r="14" spans="2:15">
      <c r="B14" s="4" t="s">
        <v>10</v>
      </c>
      <c r="C14" s="4">
        <v>1552</v>
      </c>
      <c r="D14">
        <v>1</v>
      </c>
      <c r="F14" s="4" t="s">
        <v>9</v>
      </c>
      <c r="G14" s="4">
        <v>1</v>
      </c>
      <c r="H14" s="11" t="str">
        <v/>
      </c>
      <c r="K14" s="7" t="str">
        <f t="array" ref="K14">IFERROR(INDEX(C$4:C$14,MATCH(INDEX($F$4:$F$14,SMALL(IF($G$4:$G$14=$B$22,ROW($F$4:$F$14)-3,""),ROW($A7))),$B$4:$B$14,0)),"")</f>
        <v/>
      </c>
      <c r="L14" s="7"/>
      <c r="M14" s="7" t="str">
        <f t="shared" si="0"/>
        <v/>
      </c>
    </row>
    <row r="15" spans="2:15">
      <c r="K15" s="7" t="str">
        <f t="array" ref="K15">IFERROR(INDEX(C$4:C$14,MATCH(INDEX($F$4:$F$14,SMALL(IF($G$4:$G$14=$B$22,ROW($F$4:$F$14)-3,""),ROW($A8))),$B$4:$B$14,0)),"")</f>
        <v/>
      </c>
      <c r="L15" s="7"/>
      <c r="M15" s="7" t="str">
        <f t="shared" si="0"/>
        <v/>
      </c>
    </row>
    <row r="16" spans="2:15">
      <c r="C16">
        <f>MAX(C4:C14)</f>
        <v>1829</v>
      </c>
      <c r="K16" s="7" t="str">
        <f t="array" ref="K16">IFERROR(INDEX(C$4:C$14,MATCH(INDEX($F$4:$F$14,SMALL(IF($G$4:$G$14=$B$22,ROW($F$4:$F$14)-3,""),ROW($A9))),$B$4:$B$14,0)),"")</f>
        <v/>
      </c>
      <c r="L16" s="7"/>
      <c r="M16" s="7" t="str">
        <f t="shared" si="0"/>
        <v/>
      </c>
    </row>
    <row r="17" spans="1:13">
      <c r="C17">
        <f>SUM(C4:C14)</f>
        <v>14797</v>
      </c>
      <c r="K17" s="7" t="str">
        <f t="array" ref="K17">IFERROR(INDEX(C$4:C$14,MATCH(INDEX($F$4:$F$14,SMALL(IF($G$4:$G$14=$B$22,ROW($F$4:$F$14)-3,""),ROW($A10))),$B$4:$B$14,0)),"")</f>
        <v/>
      </c>
      <c r="L17" s="7"/>
      <c r="M17" s="7" t="str">
        <f t="shared" si="0"/>
        <v/>
      </c>
    </row>
    <row r="18" spans="1:13">
      <c r="K18" s="7" t="str">
        <f t="array" ref="K18">IFERROR(INDEX(C$4:C$14,MATCH(INDEX($F$4:$F$14,SMALL(IF($G$4:$G$14=$B$22,ROW($F$4:$F$14)-3,""),ROW($A11))),$B$4:$B$14,0)),"")</f>
        <v/>
      </c>
      <c r="L18" s="7"/>
      <c r="M18" s="7" t="str">
        <f t="shared" si="0"/>
        <v/>
      </c>
    </row>
    <row r="19" spans="1:13" ht="25.5" customHeight="1">
      <c r="A19" s="8" t="s">
        <v>25</v>
      </c>
      <c r="B19" s="8"/>
      <c r="C19" s="8"/>
      <c r="D19" s="8"/>
      <c r="K19" s="7" t="str">
        <f t="array" ref="K19">IFERROR(INDEX(C$4:C$14,MATCH(INDEX($F$4:$F$14,SMALL(IF($G$4:$G$14=$B$22,ROW($F$4:$F$14)-3,""),ROW($A12))),$B$4:$B$14,0)),"")</f>
        <v/>
      </c>
      <c r="L19" s="7"/>
      <c r="M19" s="7" t="str">
        <f t="shared" si="0"/>
        <v/>
      </c>
    </row>
    <row r="20" spans="1:13" ht="27" customHeight="1">
      <c r="A20" s="8"/>
      <c r="B20" s="8"/>
      <c r="C20" s="8"/>
      <c r="D20" s="8"/>
      <c r="K20" s="7"/>
      <c r="L20" s="7"/>
      <c r="M20" s="7" t="str">
        <f t="shared" si="0"/>
        <v/>
      </c>
    </row>
    <row r="21" spans="1:13">
      <c r="B21" t="s">
        <v>24</v>
      </c>
      <c r="E21" t="s">
        <v>39</v>
      </c>
      <c r="H21" t="s">
        <v>40</v>
      </c>
      <c r="K21" s="7"/>
      <c r="L21" s="7"/>
      <c r="M21" s="7" t="str">
        <f t="shared" si="0"/>
        <v/>
      </c>
    </row>
    <row r="22" spans="1:13">
      <c r="B22" s="5">
        <v>2</v>
      </c>
      <c r="D22" s="5" t="s">
        <v>7</v>
      </c>
      <c r="E22" s="6" t="str">
        <f>INDEX(B$4:B$14,MATCH(MAX(K$8:K$23),C$4:C$14,0))</f>
        <v>Client 13</v>
      </c>
      <c r="H22" s="6" t="str">
        <f>INDEX(B4:B14,MATCH(MAX(H4:H14),C4:C14,0))</f>
        <v>Client 13</v>
      </c>
      <c r="K22" s="7"/>
      <c r="L22" s="7"/>
      <c r="M22" s="7"/>
    </row>
    <row r="23" spans="1:13">
      <c r="K23" s="7"/>
      <c r="L23" s="7"/>
      <c r="M23" s="7"/>
    </row>
    <row r="24" spans="1:13">
      <c r="A24" t="s">
        <v>26</v>
      </c>
      <c r="K24" s="7"/>
      <c r="L24" s="7"/>
      <c r="M24" s="7"/>
    </row>
    <row r="25" spans="1:13">
      <c r="A25" t="s">
        <v>27</v>
      </c>
      <c r="K25" s="7"/>
      <c r="L25" s="7"/>
      <c r="M25" s="7"/>
    </row>
    <row r="26" spans="1:13">
      <c r="A26" t="s">
        <v>28</v>
      </c>
      <c r="K26">
        <f>SUM(K8:K25)</f>
        <v>8138</v>
      </c>
    </row>
    <row r="27" spans="1:13">
      <c r="C27">
        <v>1080</v>
      </c>
      <c r="E27" t="s">
        <v>29</v>
      </c>
    </row>
    <row r="28" spans="1:13">
      <c r="C28">
        <v>1646</v>
      </c>
    </row>
    <row r="29" spans="1:13">
      <c r="C29">
        <v>896</v>
      </c>
      <c r="E29">
        <f>MAX(C27:C31)</f>
        <v>1647</v>
      </c>
    </row>
    <row r="30" spans="1:13">
      <c r="C30">
        <v>1647</v>
      </c>
    </row>
    <row r="31" spans="1:13">
      <c r="C31">
        <v>1552</v>
      </c>
    </row>
    <row r="32" spans="1:13">
      <c r="A32" t="s">
        <v>30</v>
      </c>
      <c r="H32" t="s">
        <v>32</v>
      </c>
    </row>
    <row r="33" spans="1:1">
      <c r="A33" t="s">
        <v>31</v>
      </c>
    </row>
  </sheetData>
  <mergeCells count="1">
    <mergeCell ref="A19:D20"/>
  </mergeCells>
  <conditionalFormatting sqref="C21">
    <cfRule type="expression" dxfId="7" priority="17">
      <formula>SUMPRODUCT(MAX((INDEX($G$4:$G$14,MATCH(#REF!,$F$4:$F$14,0))=1)*($C$4:$C$14)))=$C21</formula>
    </cfRule>
  </conditionalFormatting>
  <conditionalFormatting sqref="C16">
    <cfRule type="expression" dxfId="6" priority="20">
      <formula>SUMPRODUCT(MAX((INDEX(#REF!,MATCH(#REF!,$I$4:$I$15,0))=1)*($C$4:$C$20)))=$C16</formula>
    </cfRule>
  </conditionalFormatting>
  <conditionalFormatting sqref="D22">
    <cfRule type="expression" dxfId="5" priority="21">
      <formula>SUMPRODUCT(MAX((INDEX($G$4:$G$14,MATCH($B22,$F$4:$F$14,0))=1)*($C$4:$C$14)))=$D22</formula>
    </cfRule>
  </conditionalFormatting>
  <conditionalFormatting sqref="A17">
    <cfRule type="expression" dxfId="4" priority="2">
      <formula>$B4=$D$22</formula>
    </cfRule>
  </conditionalFormatting>
  <conditionalFormatting sqref="B4:C14">
    <cfRule type="expression" dxfId="3" priority="1">
      <formula>$B4=$E$22</formula>
    </cfRule>
  </conditionalFormatting>
  <dataValidations count="1">
    <dataValidation type="list" allowBlank="1" showInputMessage="1" showErrorMessage="1" sqref="B22">
      <formula1>"1,2,3,4,5"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P40"/>
  <sheetViews>
    <sheetView zoomScale="85" zoomScaleNormal="85" workbookViewId="0">
      <selection activeCell="E38" sqref="E38"/>
    </sheetView>
  </sheetViews>
  <sheetFormatPr baseColWidth="10" defaultRowHeight="14.5"/>
  <sheetData>
    <row r="1" spans="2:16">
      <c r="M1" t="s">
        <v>17</v>
      </c>
      <c r="N1" s="2">
        <f>SUM(N4:N14)</f>
        <v>6821</v>
      </c>
      <c r="P1">
        <f t="array" ref="P1">SUM((INDEX(G4:G14,MATCH(B4:B14,F4:F14,0))=1)*C4:C14)</f>
        <v>14797</v>
      </c>
    </row>
    <row r="2" spans="2:16">
      <c r="M2" t="s">
        <v>18</v>
      </c>
      <c r="N2" s="2">
        <f>MAX(N4:N24)</f>
        <v>1647</v>
      </c>
      <c r="P2">
        <f t="array" ref="P2">MAX((INDEX(G4:G14,MATCH(B4:B14,F4:F14,0))=1)*C4:C14)</f>
        <v>1829</v>
      </c>
    </row>
    <row r="3" spans="2:16">
      <c r="C3" t="s">
        <v>13</v>
      </c>
      <c r="F3" t="s">
        <v>12</v>
      </c>
      <c r="G3" t="s">
        <v>11</v>
      </c>
    </row>
    <row r="4" spans="2:16">
      <c r="B4" s="4" t="s">
        <v>0</v>
      </c>
      <c r="C4" s="4">
        <v>1080</v>
      </c>
      <c r="F4" s="4" t="s">
        <v>0</v>
      </c>
      <c r="G4" s="4">
        <v>1</v>
      </c>
      <c r="L4" s="3">
        <f t="array" ref="L4:L14">INDEX(G4:G14,MATCH(B4:B14,F4:F14,0))</f>
        <v>1</v>
      </c>
      <c r="M4" s="3" t="b">
        <f t="array" ref="M4:M14">INDEX(G4:G14,MATCH(B4:B14,F4:F14,0))=1</f>
        <v>1</v>
      </c>
      <c r="N4" s="3">
        <f t="array" ref="N4:N14">(INDEX(G4:G14,MATCH(B4:B14,F4:F14,0))=1)*C4:C14</f>
        <v>1080</v>
      </c>
    </row>
    <row r="5" spans="2:16">
      <c r="B5" s="4" t="s">
        <v>1</v>
      </c>
      <c r="C5" s="4">
        <v>1330</v>
      </c>
      <c r="F5" s="4" t="s">
        <v>2</v>
      </c>
      <c r="G5" s="4">
        <v>1</v>
      </c>
      <c r="L5" s="3">
        <v>2</v>
      </c>
      <c r="M5" s="3" t="b">
        <v>0</v>
      </c>
      <c r="N5" s="3">
        <v>0</v>
      </c>
    </row>
    <row r="6" spans="2:16">
      <c r="B6" s="4" t="s">
        <v>2</v>
      </c>
      <c r="C6" s="4">
        <v>1646</v>
      </c>
      <c r="F6" s="4" t="s">
        <v>5</v>
      </c>
      <c r="G6" s="4">
        <v>1</v>
      </c>
      <c r="L6" s="3">
        <v>1</v>
      </c>
      <c r="M6" s="3" t="b">
        <v>1</v>
      </c>
      <c r="N6" s="3">
        <v>1646</v>
      </c>
    </row>
    <row r="7" spans="2:16">
      <c r="B7" s="4" t="s">
        <v>3</v>
      </c>
      <c r="C7" s="4">
        <v>1013</v>
      </c>
      <c r="F7" s="4" t="s">
        <v>7</v>
      </c>
      <c r="G7" s="4">
        <v>1</v>
      </c>
      <c r="L7" s="3">
        <v>2</v>
      </c>
      <c r="M7" s="3" t="b">
        <v>0</v>
      </c>
      <c r="N7" s="3">
        <v>0</v>
      </c>
    </row>
    <row r="8" spans="2:16">
      <c r="B8" s="4" t="s">
        <v>4</v>
      </c>
      <c r="C8" s="4">
        <v>1829</v>
      </c>
      <c r="F8" s="4" t="s">
        <v>10</v>
      </c>
      <c r="G8" s="4">
        <v>1</v>
      </c>
      <c r="L8" s="3">
        <v>2</v>
      </c>
      <c r="M8" s="3" t="b">
        <v>0</v>
      </c>
      <c r="N8" s="3">
        <v>0</v>
      </c>
    </row>
    <row r="9" spans="2:16">
      <c r="B9" s="4" t="s">
        <v>5</v>
      </c>
      <c r="C9" s="4">
        <v>896</v>
      </c>
      <c r="F9" s="4" t="s">
        <v>1</v>
      </c>
      <c r="G9" s="4">
        <v>2</v>
      </c>
      <c r="L9" s="3">
        <v>1</v>
      </c>
      <c r="M9" s="3" t="b">
        <v>1</v>
      </c>
      <c r="N9" s="3">
        <v>896</v>
      </c>
    </row>
    <row r="10" spans="2:16">
      <c r="B10" s="4" t="s">
        <v>6</v>
      </c>
      <c r="C10" s="4">
        <v>1178</v>
      </c>
      <c r="F10" s="4" t="s">
        <v>3</v>
      </c>
      <c r="G10" s="4">
        <v>2</v>
      </c>
      <c r="L10" s="3">
        <v>2</v>
      </c>
      <c r="M10" s="3" t="b">
        <v>0</v>
      </c>
      <c r="N10" s="3">
        <v>0</v>
      </c>
    </row>
    <row r="11" spans="2:16">
      <c r="B11" s="4" t="s">
        <v>7</v>
      </c>
      <c r="C11" s="4">
        <v>1647</v>
      </c>
      <c r="F11" s="4" t="s">
        <v>4</v>
      </c>
      <c r="G11" s="4">
        <v>2</v>
      </c>
      <c r="L11" s="3">
        <v>1</v>
      </c>
      <c r="M11" s="3" t="b">
        <v>1</v>
      </c>
      <c r="N11" s="3">
        <v>1647</v>
      </c>
    </row>
    <row r="12" spans="2:16">
      <c r="B12" s="4" t="s">
        <v>8</v>
      </c>
      <c r="C12" s="4">
        <v>1142</v>
      </c>
      <c r="F12" s="4" t="s">
        <v>6</v>
      </c>
      <c r="G12" s="4">
        <v>2</v>
      </c>
      <c r="L12" s="3">
        <v>2</v>
      </c>
      <c r="M12" s="3" t="b">
        <v>0</v>
      </c>
      <c r="N12" s="3">
        <v>0</v>
      </c>
    </row>
    <row r="13" spans="2:16">
      <c r="B13" s="4" t="s">
        <v>9</v>
      </c>
      <c r="C13" s="4">
        <v>1484</v>
      </c>
      <c r="F13" s="4" t="s">
        <v>8</v>
      </c>
      <c r="G13" s="4">
        <v>2</v>
      </c>
      <c r="L13" s="3">
        <v>2</v>
      </c>
      <c r="M13" s="3" t="b">
        <v>0</v>
      </c>
      <c r="N13" s="3">
        <v>0</v>
      </c>
    </row>
    <row r="14" spans="2:16">
      <c r="B14" s="4" t="s">
        <v>10</v>
      </c>
      <c r="C14" s="4">
        <v>1552</v>
      </c>
      <c r="F14" s="4" t="s">
        <v>9</v>
      </c>
      <c r="G14" s="4">
        <v>2</v>
      </c>
      <c r="L14" s="3">
        <v>1</v>
      </c>
      <c r="M14" s="3" t="b">
        <v>1</v>
      </c>
      <c r="N14" s="3">
        <v>1552</v>
      </c>
    </row>
    <row r="16" spans="2:16">
      <c r="C16">
        <f>MAX(C4:C14)</f>
        <v>1829</v>
      </c>
      <c r="K16" t="s">
        <v>14</v>
      </c>
      <c r="L16" s="1" t="s">
        <v>20</v>
      </c>
    </row>
    <row r="17" spans="1:12">
      <c r="C17">
        <f>SUM(C4:C14)</f>
        <v>14797</v>
      </c>
    </row>
    <row r="18" spans="1:12">
      <c r="E18">
        <f t="array" ref="E18:E28">VLOOKUP(B4:B14,F4:G14,2,0)</f>
        <v>1</v>
      </c>
      <c r="F18" t="b">
        <f t="array" ref="F18:F28">VLOOKUP(B4:B14,F4:G14,2,0)=1</f>
        <v>1</v>
      </c>
      <c r="G18">
        <f t="array" ref="G18:G28">(VLOOKUP(B4:B14,F4:G14,2,0)=1)*C4:C14</f>
        <v>1080</v>
      </c>
      <c r="H18">
        <f t="array" ref="H18:H28">IF(VLOOKUP(B4:B14,F4:G14,2,0)=1,C4:C14,0)</f>
        <v>1080</v>
      </c>
      <c r="I18">
        <f t="array" ref="I18">SUM((VLOOKUP(B4:B14,F4:G14,2,0)=1)*C4:C14)</f>
        <v>14797</v>
      </c>
      <c r="K18" t="s">
        <v>15</v>
      </c>
      <c r="L18" s="1" t="s">
        <v>21</v>
      </c>
    </row>
    <row r="19" spans="1:12" ht="25.5" customHeight="1">
      <c r="A19" s="8" t="s">
        <v>25</v>
      </c>
      <c r="B19" s="8"/>
      <c r="C19" s="8"/>
      <c r="D19" s="8"/>
      <c r="E19">
        <v>2</v>
      </c>
      <c r="F19" t="b">
        <v>0</v>
      </c>
      <c r="G19">
        <v>0</v>
      </c>
      <c r="H19">
        <v>0</v>
      </c>
      <c r="I19">
        <f t="array" ref="I19">MAX((VLOOKUP(B4:B14,F4:G14,2,0)=1)*C4:C14)</f>
        <v>1829</v>
      </c>
    </row>
    <row r="20" spans="1:12" ht="27" customHeight="1">
      <c r="A20" s="8"/>
      <c r="B20" s="8"/>
      <c r="C20" s="8"/>
      <c r="D20" s="8"/>
      <c r="E20">
        <v>1</v>
      </c>
      <c r="F20" t="b">
        <v>1</v>
      </c>
      <c r="G20">
        <v>1646</v>
      </c>
      <c r="H20">
        <v>1646</v>
      </c>
      <c r="I20">
        <f t="array" ref="I20">SUM(IF(VLOOKUP(B4:B14,F4:G14,2,0)=1,C4:C14,0))</f>
        <v>14797</v>
      </c>
      <c r="K20" t="s">
        <v>16</v>
      </c>
      <c r="L20" s="1" t="s">
        <v>22</v>
      </c>
    </row>
    <row r="21" spans="1:12">
      <c r="B21" t="s">
        <v>24</v>
      </c>
      <c r="E21">
        <v>2</v>
      </c>
      <c r="F21" t="b">
        <v>0</v>
      </c>
      <c r="G21">
        <v>0</v>
      </c>
      <c r="H21">
        <v>0</v>
      </c>
      <c r="I21">
        <f t="array" ref="I21">MAX(IF(VLOOKUP(B4:B14,F4:G14,2,0)=1,C4:C14,0))</f>
        <v>1829</v>
      </c>
    </row>
    <row r="22" spans="1:12">
      <c r="B22" s="5">
        <v>1</v>
      </c>
      <c r="C22" s="5" t="s">
        <v>7</v>
      </c>
      <c r="E22">
        <v>2</v>
      </c>
      <c r="F22" t="b">
        <v>0</v>
      </c>
      <c r="G22">
        <v>0</v>
      </c>
      <c r="H22">
        <v>0</v>
      </c>
      <c r="K22" t="s">
        <v>19</v>
      </c>
      <c r="L22" s="1" t="s">
        <v>23</v>
      </c>
    </row>
    <row r="23" spans="1:12">
      <c r="E23">
        <v>1</v>
      </c>
      <c r="F23" t="b">
        <v>1</v>
      </c>
      <c r="G23">
        <v>896</v>
      </c>
      <c r="H23">
        <v>896</v>
      </c>
    </row>
    <row r="24" spans="1:12">
      <c r="E24">
        <v>2</v>
      </c>
      <c r="F24" t="b">
        <v>0</v>
      </c>
      <c r="G24">
        <v>0</v>
      </c>
      <c r="H24">
        <v>0</v>
      </c>
    </row>
    <row r="25" spans="1:12">
      <c r="E25">
        <v>1</v>
      </c>
      <c r="F25" t="b">
        <v>1</v>
      </c>
      <c r="G25">
        <v>1647</v>
      </c>
      <c r="H25">
        <v>1647</v>
      </c>
    </row>
    <row r="26" spans="1:12">
      <c r="E26">
        <v>2</v>
      </c>
      <c r="F26" t="b">
        <v>0</v>
      </c>
      <c r="G26">
        <v>0</v>
      </c>
      <c r="H26">
        <v>0</v>
      </c>
    </row>
    <row r="27" spans="1:12">
      <c r="E27">
        <v>2</v>
      </c>
      <c r="F27" t="b">
        <v>0</v>
      </c>
      <c r="G27">
        <v>0</v>
      </c>
      <c r="H27">
        <v>0</v>
      </c>
    </row>
    <row r="28" spans="1:12">
      <c r="C28" s="1"/>
      <c r="E28">
        <v>1</v>
      </c>
      <c r="F28" t="b">
        <v>1</v>
      </c>
      <c r="G28">
        <v>1552</v>
      </c>
      <c r="H28">
        <v>1552</v>
      </c>
    </row>
    <row r="30" spans="1:12">
      <c r="G30">
        <f>SUM(G18:G28)</f>
        <v>6821</v>
      </c>
      <c r="H30">
        <f>SUM(H18:H28)</f>
        <v>6821</v>
      </c>
    </row>
    <row r="31" spans="1:12">
      <c r="G31">
        <f>MAX(G18:G28)</f>
        <v>1647</v>
      </c>
      <c r="H31">
        <f>MAX(H18:H28)</f>
        <v>1647</v>
      </c>
    </row>
    <row r="33" spans="1:5">
      <c r="A33" t="s">
        <v>26</v>
      </c>
    </row>
    <row r="34" spans="1:5">
      <c r="A34" t="s">
        <v>27</v>
      </c>
    </row>
    <row r="35" spans="1:5">
      <c r="A35" t="s">
        <v>28</v>
      </c>
    </row>
    <row r="36" spans="1:5">
      <c r="C36">
        <v>1080</v>
      </c>
      <c r="E36" t="s">
        <v>29</v>
      </c>
    </row>
    <row r="37" spans="1:5">
      <c r="C37">
        <v>1646</v>
      </c>
    </row>
    <row r="38" spans="1:5">
      <c r="C38">
        <v>896</v>
      </c>
      <c r="E38">
        <f>MAX(C36:C40)</f>
        <v>1647</v>
      </c>
    </row>
    <row r="39" spans="1:5">
      <c r="C39">
        <v>1647</v>
      </c>
    </row>
    <row r="40" spans="1:5">
      <c r="C40">
        <v>1552</v>
      </c>
    </row>
  </sheetData>
  <mergeCells count="1">
    <mergeCell ref="A19:D20"/>
  </mergeCells>
  <conditionalFormatting sqref="C16">
    <cfRule type="expression" dxfId="2" priority="1">
      <formula>SUMPRODUCT(MAX((INDEX($J$4:$J$15,MATCH($B26,$I$4:$I$15,0))=1)*($C$4:$C$20)))=$C16</formula>
    </cfRule>
  </conditionalFormatting>
  <conditionalFormatting sqref="C18 C4:C15 C22:C23">
    <cfRule type="expression" dxfId="1" priority="2">
      <formula>SUMPRODUCT(MAX((INDEX($G$4:$G$14,MATCH($B4,$F$4:$F$14,0))=1)*($C$4:$C$14)))=$C4</formula>
    </cfRule>
  </conditionalFormatting>
  <conditionalFormatting sqref="C21">
    <cfRule type="expression" dxfId="0" priority="3">
      <formula>SUMPRODUCT(MAX((INDEX($G$4:$G$14,MATCH(#REF!,$F$4:$F$14,0))=1)*($C$4:$C$14)))=$C21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2014-12-19T10:20:21Z</dcterms:modified>
</cp:coreProperties>
</file>