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330" windowWidth="19420" windowHeight="10010"/>
  </bookViews>
  <sheets>
    <sheet name="TRG" sheetId="1" r:id="rId1"/>
  </sheets>
  <externalReferences>
    <externalReference r:id="rId2"/>
  </externalReferences>
  <definedNames>
    <definedName name="_xlnm.Print_Area" localSheetId="0">TRG!$A$1:$BG$21</definedName>
  </definedNames>
  <calcPr calcId="124519"/>
</workbook>
</file>

<file path=xl/calcChain.xml><?xml version="1.0" encoding="utf-8"?>
<calcChain xmlns="http://schemas.openxmlformats.org/spreadsheetml/2006/main">
  <c r="AW6" i="1"/>
  <c r="AW16" s="1"/>
  <c r="AY16" s="1"/>
  <c r="AW7" a="1"/>
  <c r="AW7" s="1"/>
  <c r="AW8" a="1"/>
  <c r="AW8" s="1"/>
  <c r="AW9" a="1"/>
  <c r="AW9" s="1"/>
  <c r="AW10" a="1"/>
  <c r="AW10" s="1"/>
  <c r="AW11" a="1"/>
  <c r="AW11" s="1"/>
  <c r="AW12" a="1"/>
  <c r="AW12" s="1"/>
  <c r="AW13" a="1"/>
  <c r="AW13" s="1"/>
  <c r="AW14" a="1"/>
  <c r="AW14" s="1"/>
  <c r="AW15" a="1"/>
  <c r="AW15" s="1"/>
  <c r="BD9"/>
  <c r="BD6"/>
  <c r="BC6"/>
  <c r="BE6"/>
  <c r="BE9"/>
  <c r="BE7"/>
  <c r="BE8"/>
  <c r="BE10"/>
  <c r="BE11"/>
  <c r="BE12"/>
  <c r="BE13"/>
  <c r="BE14"/>
  <c r="BE15"/>
  <c r="BE16"/>
  <c r="C16"/>
  <c r="E16"/>
  <c r="G16"/>
  <c r="I16"/>
  <c r="K16"/>
  <c r="M16"/>
  <c r="O16"/>
  <c r="Q16"/>
  <c r="S16"/>
  <c r="U16"/>
  <c r="W16"/>
  <c r="Y16"/>
  <c r="AA16"/>
  <c r="AC16"/>
  <c r="AE16"/>
  <c r="AG16"/>
  <c r="AI16"/>
  <c r="AK16"/>
  <c r="AM16"/>
  <c r="AO16"/>
  <c r="AQ16"/>
  <c r="C19"/>
  <c r="E19"/>
  <c r="G19"/>
  <c r="I19"/>
  <c r="K19"/>
  <c r="M19"/>
  <c r="O19"/>
  <c r="Q19"/>
  <c r="S19"/>
  <c r="U19"/>
  <c r="W19"/>
  <c r="Y19"/>
  <c r="AA19"/>
  <c r="AC19"/>
  <c r="AE19"/>
  <c r="AG19"/>
  <c r="AI19"/>
  <c r="AK19"/>
  <c r="AM19"/>
  <c r="AO19"/>
  <c r="AQ19"/>
  <c r="BC16"/>
  <c r="BF7"/>
  <c r="BF9"/>
  <c r="BF11"/>
  <c r="BF13"/>
  <c r="BF15"/>
  <c r="BF16"/>
  <c r="BD16"/>
  <c r="BF6"/>
  <c r="BF8"/>
  <c r="BF10"/>
  <c r="BF12"/>
  <c r="BF14"/>
  <c r="AZ10" l="1"/>
  <c r="AZ11"/>
  <c r="AZ12"/>
  <c r="AZ13"/>
  <c r="AZ9" l="1"/>
  <c r="AZ6"/>
  <c r="AZ14"/>
  <c r="AZ16"/>
  <c r="AZ8"/>
  <c r="AZ15"/>
  <c r="AZ7"/>
</calcChain>
</file>

<file path=xl/sharedStrings.xml><?xml version="1.0" encoding="utf-8"?>
<sst xmlns="http://schemas.openxmlformats.org/spreadsheetml/2006/main" count="106" uniqueCount="65">
  <si>
    <t>Lundi</t>
  </si>
  <si>
    <t>Mardi</t>
  </si>
  <si>
    <t>Mercredi</t>
  </si>
  <si>
    <t>Jeudi</t>
  </si>
  <si>
    <t>Vendredi</t>
  </si>
  <si>
    <t>Samedi</t>
  </si>
  <si>
    <t>Dimanche</t>
  </si>
  <si>
    <t>Arrêt non planifié</t>
  </si>
  <si>
    <t>Durée</t>
  </si>
  <si>
    <t>Durée (min)</t>
  </si>
  <si>
    <t>%</t>
  </si>
  <si>
    <t>Arrêt planifié</t>
  </si>
  <si>
    <t>Date</t>
  </si>
  <si>
    <t>h</t>
  </si>
  <si>
    <t>min</t>
  </si>
  <si>
    <t>Poste</t>
  </si>
  <si>
    <t>P1</t>
  </si>
  <si>
    <t>P2</t>
  </si>
  <si>
    <t>P3</t>
  </si>
  <si>
    <t>Absence</t>
  </si>
  <si>
    <t>Arrêt</t>
  </si>
  <si>
    <t>Durée de production (h:min)</t>
  </si>
  <si>
    <t>Démarrage</t>
  </si>
  <si>
    <t>Pause</t>
  </si>
  <si>
    <t>Durée d'arrêt 1 (h:min)</t>
  </si>
  <si>
    <t>Réglage en cours de production</t>
  </si>
  <si>
    <t>Essai injection</t>
  </si>
  <si>
    <t>Cause d'arrêt 1</t>
  </si>
  <si>
    <t>Panne moule</t>
  </si>
  <si>
    <t>Maintenance préventive moule</t>
  </si>
  <si>
    <t>Durée d'arrêt 2</t>
  </si>
  <si>
    <t>Panne presse</t>
  </si>
  <si>
    <t>Maintenance préventive machine</t>
  </si>
  <si>
    <t>Cause d'arrêt 2</t>
  </si>
  <si>
    <t>Panne périphèrique</t>
  </si>
  <si>
    <t>Maintenance préventive périphérique</t>
  </si>
  <si>
    <t>Durée d'arrêt 3</t>
  </si>
  <si>
    <t>Manque approvisionnement MP/EM</t>
  </si>
  <si>
    <t>Changement de référence</t>
  </si>
  <si>
    <t>Cause d'arrêt 3</t>
  </si>
  <si>
    <t>Manque équipement</t>
  </si>
  <si>
    <t>Formation</t>
  </si>
  <si>
    <t>Temps du cycle (s)</t>
  </si>
  <si>
    <t>Attente intermédiaire</t>
  </si>
  <si>
    <t>Préparation MP</t>
  </si>
  <si>
    <t>Nombre d'empreinte</t>
  </si>
  <si>
    <t>Rupture d'énergie</t>
  </si>
  <si>
    <t>Qte réalisable</t>
  </si>
  <si>
    <t>Durée totale</t>
  </si>
  <si>
    <t>Qte conf</t>
  </si>
  <si>
    <t>Qte non conf</t>
  </si>
  <si>
    <t>Qte produite</t>
  </si>
  <si>
    <t>Article</t>
  </si>
  <si>
    <t>Support LCD</t>
  </si>
  <si>
    <t>Je vais une formule qui calcul la somme des durées d'arrêt suivant le cause.</t>
  </si>
  <si>
    <t>Explication :</t>
  </si>
  <si>
    <t>- La ligne 8 contient les durée d'arrêt par jour et chaque jour contient 3 Postes (P1 ; P2 et P3) et chaque Colonnes Px Contient 2 colonnes dans la ligne 8 (1er colonnes Durée d'arrêt par heure (C8) et la 2ème colonnes durée d'arrêt par minute (D8)</t>
  </si>
  <si>
    <t>- La ligne 9 contient les causes d'arrêt (légende dans la plage AU6:AU16 et BA6:BB16 "de 1 à 20 avec désignation)</t>
  </si>
  <si>
    <t>Exemple :</t>
  </si>
  <si>
    <t>- Le calcul de durée d'arrêt pour le cause 11 équivalent à : 22 heures et 35 minutes</t>
  </si>
  <si>
    <t>- Le calcul de durée d'arrêt pour le cause 14 équivalent à : 10 heures et 25 minutes</t>
  </si>
  <si>
    <t>- Le calcul de durée d'arrêt pour le cause 5 équivalent à : 3 heures et 0 minutes</t>
  </si>
  <si>
    <t>- Le calcul de durée d'arrêt pour le cause 2 équivalent à : 0 heure et 30 minutes</t>
  </si>
  <si>
    <t>- Le calcul de durée d'arrêt pour le cause 7 équivalent à : 7 heure et 15 minutes</t>
  </si>
  <si>
    <t xml:space="preserve"> Ctrl</t>
  </si>
</sst>
</file>

<file path=xl/styles.xml><?xml version="1.0" encoding="utf-8"?>
<styleSheet xmlns="http://schemas.openxmlformats.org/spreadsheetml/2006/main">
  <numFmts count="1">
    <numFmt numFmtId="187" formatCode="[hh]:mm:ss"/>
  </numFmts>
  <fonts count="24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4"/>
      <name val="Arial"/>
      <family val="2"/>
    </font>
    <font>
      <b/>
      <sz val="14"/>
      <color indexed="8"/>
      <name val="Calibri"/>
      <family val="2"/>
    </font>
    <font>
      <b/>
      <sz val="10"/>
      <name val="Arial"/>
      <family val="2"/>
    </font>
    <font>
      <sz val="10"/>
      <color indexed="9"/>
      <name val="Arial"/>
      <family val="2"/>
    </font>
  </fonts>
  <fills count="4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12"/>
        <bgColor indexed="64"/>
      </patternFill>
    </fill>
  </fills>
  <borders count="3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45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0" borderId="0"/>
    <xf numFmtId="0" fontId="10" fillId="0" borderId="0"/>
    <xf numFmtId="0" fontId="10" fillId="21" borderId="3" applyNumberFormat="0" applyFont="0" applyAlignment="0" applyProtection="0"/>
    <xf numFmtId="9" fontId="1" fillId="0" borderId="0" applyFont="0" applyFill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</cellStyleXfs>
  <cellXfs count="110">
    <xf numFmtId="0" fontId="0" fillId="0" borderId="0" xfId="0"/>
    <xf numFmtId="0" fontId="0" fillId="0" borderId="0" xfId="0" applyProtection="1">
      <protection locked="0"/>
    </xf>
    <xf numFmtId="0" fontId="20" fillId="0" borderId="10" xfId="0" applyFont="1" applyBorder="1" applyAlignment="1" applyProtection="1">
      <alignment horizontal="center"/>
      <protection locked="0"/>
    </xf>
    <xf numFmtId="0" fontId="20" fillId="0" borderId="0" xfId="0" applyFont="1" applyBorder="1" applyAlignment="1" applyProtection="1">
      <alignment horizont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0" fontId="18" fillId="24" borderId="10" xfId="0" applyFont="1" applyFill="1" applyBorder="1" applyAlignment="1" applyProtection="1">
      <alignment horizontal="center" vertical="center" wrapText="1"/>
      <protection locked="0"/>
    </xf>
    <xf numFmtId="0" fontId="18" fillId="24" borderId="12" xfId="0" applyFont="1" applyFill="1" applyBorder="1" applyAlignment="1" applyProtection="1">
      <alignment horizontal="center" vertical="center" wrapText="1"/>
      <protection locked="0"/>
    </xf>
    <xf numFmtId="0" fontId="10" fillId="0" borderId="11" xfId="0" applyFont="1" applyBorder="1" applyProtection="1"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0" fillId="25" borderId="13" xfId="0" applyFill="1" applyBorder="1" applyAlignment="1" applyProtection="1">
      <alignment horizontal="center" vertical="center"/>
      <protection locked="0"/>
    </xf>
    <xf numFmtId="0" fontId="10" fillId="0" borderId="13" xfId="0" applyFont="1" applyBorder="1" applyAlignment="1" applyProtection="1">
      <alignment horizontal="left" vertical="center"/>
      <protection locked="0"/>
    </xf>
    <xf numFmtId="0" fontId="0" fillId="0" borderId="13" xfId="0" applyNumberFormat="1" applyBorder="1" applyAlignment="1" applyProtection="1">
      <alignment horizontal="center" vertical="center"/>
    </xf>
    <xf numFmtId="9" fontId="1" fillId="0" borderId="14" xfId="34" applyFont="1" applyBorder="1" applyAlignment="1" applyProtection="1">
      <alignment horizontal="center" vertical="center"/>
    </xf>
    <xf numFmtId="0" fontId="0" fillId="26" borderId="13" xfId="0" applyFill="1" applyBorder="1" applyAlignment="1" applyProtection="1">
      <alignment horizontal="center" vertical="center"/>
      <protection locked="0"/>
    </xf>
    <xf numFmtId="0" fontId="10" fillId="0" borderId="11" xfId="0" applyFont="1" applyBorder="1" applyAlignment="1" applyProtection="1">
      <alignment horizontal="center" vertical="center"/>
      <protection locked="0"/>
    </xf>
    <xf numFmtId="0" fontId="0" fillId="27" borderId="14" xfId="0" applyFill="1" applyBorder="1" applyAlignment="1" applyProtection="1">
      <alignment horizontal="center" vertical="center"/>
      <protection locked="0"/>
    </xf>
    <xf numFmtId="0" fontId="0" fillId="28" borderId="14" xfId="0" applyFill="1" applyBorder="1" applyAlignment="1" applyProtection="1">
      <alignment horizontal="center" vertical="center"/>
      <protection locked="0"/>
    </xf>
    <xf numFmtId="0" fontId="0" fillId="29" borderId="13" xfId="0" applyFill="1" applyBorder="1" applyAlignment="1" applyProtection="1">
      <alignment horizontal="center" vertical="center"/>
      <protection locked="0"/>
    </xf>
    <xf numFmtId="0" fontId="0" fillId="30" borderId="13" xfId="0" applyFill="1" applyBorder="1" applyAlignment="1" applyProtection="1">
      <alignment horizontal="center" vertical="center"/>
      <protection locked="0"/>
    </xf>
    <xf numFmtId="0" fontId="0" fillId="31" borderId="13" xfId="0" applyFill="1" applyBorder="1" applyAlignment="1" applyProtection="1">
      <alignment horizontal="center" vertical="center"/>
      <protection locked="0"/>
    </xf>
    <xf numFmtId="0" fontId="0" fillId="32" borderId="13" xfId="0" applyFill="1" applyBorder="1" applyAlignment="1" applyProtection="1">
      <alignment horizontal="center" vertical="center"/>
      <protection locked="0"/>
    </xf>
    <xf numFmtId="0" fontId="0" fillId="33" borderId="13" xfId="0" applyFill="1" applyBorder="1" applyAlignment="1" applyProtection="1">
      <alignment horizontal="center" vertical="center"/>
      <protection locked="0"/>
    </xf>
    <xf numFmtId="0" fontId="0" fillId="34" borderId="13" xfId="0" applyFill="1" applyBorder="1" applyAlignment="1" applyProtection="1">
      <alignment horizontal="center" vertical="center"/>
      <protection locked="0"/>
    </xf>
    <xf numFmtId="0" fontId="0" fillId="27" borderId="15" xfId="0" applyFill="1" applyBorder="1" applyAlignment="1" applyProtection="1">
      <alignment horizontal="center" vertical="center"/>
      <protection locked="0"/>
    </xf>
    <xf numFmtId="0" fontId="0" fillId="27" borderId="16" xfId="0" applyFill="1" applyBorder="1" applyAlignment="1" applyProtection="1">
      <alignment horizontal="center" vertical="center"/>
      <protection locked="0"/>
    </xf>
    <xf numFmtId="0" fontId="0" fillId="28" borderId="15" xfId="0" applyFill="1" applyBorder="1" applyAlignment="1" applyProtection="1">
      <alignment horizontal="center" vertical="center"/>
      <protection locked="0"/>
    </xf>
    <xf numFmtId="0" fontId="0" fillId="28" borderId="16" xfId="0" applyFill="1" applyBorder="1" applyAlignment="1" applyProtection="1">
      <alignment horizontal="center" vertical="center"/>
      <protection locked="0"/>
    </xf>
    <xf numFmtId="0" fontId="0" fillId="35" borderId="13" xfId="0" applyFill="1" applyBorder="1" applyAlignment="1" applyProtection="1">
      <alignment horizontal="center" vertical="center"/>
      <protection locked="0"/>
    </xf>
    <xf numFmtId="0" fontId="0" fillId="36" borderId="13" xfId="0" applyFill="1" applyBorder="1" applyAlignment="1" applyProtection="1">
      <alignment horizontal="center" vertical="center"/>
      <protection locked="0"/>
    </xf>
    <xf numFmtId="0" fontId="0" fillId="37" borderId="13" xfId="0" applyFill="1" applyBorder="1" applyAlignment="1" applyProtection="1">
      <alignment horizontal="center" vertical="center"/>
      <protection locked="0"/>
    </xf>
    <xf numFmtId="0" fontId="0" fillId="38" borderId="13" xfId="0" applyFill="1" applyBorder="1" applyAlignment="1" applyProtection="1">
      <alignment horizontal="center" vertical="center"/>
      <protection locked="0"/>
    </xf>
    <xf numFmtId="0" fontId="0" fillId="39" borderId="13" xfId="0" applyFill="1" applyBorder="1" applyAlignment="1" applyProtection="1">
      <alignment horizontal="center" vertical="center"/>
      <protection locked="0"/>
    </xf>
    <xf numFmtId="0" fontId="0" fillId="40" borderId="17" xfId="0" applyFill="1" applyBorder="1" applyAlignment="1" applyProtection="1">
      <alignment horizontal="center" vertical="center"/>
      <protection locked="0"/>
    </xf>
    <xf numFmtId="0" fontId="10" fillId="0" borderId="17" xfId="0" applyFont="1" applyBorder="1" applyAlignment="1" applyProtection="1">
      <alignment horizontal="left" vertical="center"/>
      <protection locked="0"/>
    </xf>
    <xf numFmtId="0" fontId="0" fillId="41" borderId="17" xfId="0" applyFill="1" applyBorder="1" applyAlignment="1" applyProtection="1">
      <alignment horizontal="center" vertical="center"/>
      <protection locked="0"/>
    </xf>
    <xf numFmtId="0" fontId="10" fillId="0" borderId="11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0" fillId="0" borderId="0" xfId="0" applyProtection="1"/>
    <xf numFmtId="0" fontId="22" fillId="27" borderId="10" xfId="0" applyFont="1" applyFill="1" applyBorder="1" applyAlignment="1" applyProtection="1">
      <alignment horizontal="center" vertical="center"/>
    </xf>
    <xf numFmtId="9" fontId="10" fillId="27" borderId="14" xfId="34" applyFont="1" applyFill="1" applyBorder="1" applyAlignment="1" applyProtection="1">
      <alignment horizontal="center" vertical="center"/>
    </xf>
    <xf numFmtId="0" fontId="23" fillId="42" borderId="14" xfId="0" applyNumberFormat="1" applyFont="1" applyFill="1" applyBorder="1" applyAlignment="1" applyProtection="1">
      <alignment horizontal="center" vertical="center"/>
      <protection locked="0"/>
    </xf>
    <xf numFmtId="0" fontId="23" fillId="42" borderId="13" xfId="0" applyNumberFormat="1" applyFont="1" applyFill="1" applyBorder="1" applyAlignment="1" applyProtection="1">
      <alignment horizontal="center" vertical="center"/>
      <protection locked="0"/>
    </xf>
    <xf numFmtId="0" fontId="22" fillId="0" borderId="0" xfId="0" applyFont="1" applyProtection="1">
      <protection locked="0"/>
    </xf>
    <xf numFmtId="0" fontId="0" fillId="0" borderId="0" xfId="0" quotePrefix="1" applyProtection="1">
      <protection locked="0"/>
    </xf>
    <xf numFmtId="0" fontId="10" fillId="28" borderId="15" xfId="0" applyFont="1" applyFill="1" applyBorder="1" applyAlignment="1" applyProtection="1">
      <alignment horizontal="center" vertical="center" textRotation="90" wrapText="1"/>
      <protection locked="0"/>
    </xf>
    <xf numFmtId="0" fontId="10" fillId="28" borderId="16" xfId="0" applyFont="1" applyFill="1" applyBorder="1" applyAlignment="1" applyProtection="1">
      <alignment horizontal="center" vertical="center" textRotation="90" wrapText="1"/>
      <protection locked="0"/>
    </xf>
    <xf numFmtId="0" fontId="10" fillId="27" borderId="15" xfId="0" applyFont="1" applyFill="1" applyBorder="1" applyAlignment="1" applyProtection="1">
      <alignment horizontal="center" vertical="center" textRotation="90" wrapText="1"/>
      <protection locked="0"/>
    </xf>
    <xf numFmtId="0" fontId="10" fillId="27" borderId="16" xfId="0" applyFont="1" applyFill="1" applyBorder="1" applyAlignment="1" applyProtection="1">
      <alignment horizontal="center" vertical="center" textRotation="90" wrapText="1"/>
      <protection locked="0"/>
    </xf>
    <xf numFmtId="0" fontId="10" fillId="27" borderId="18" xfId="0" applyFont="1" applyFill="1" applyBorder="1" applyAlignment="1" applyProtection="1">
      <alignment horizontal="center" vertical="center"/>
      <protection locked="0"/>
    </xf>
    <xf numFmtId="0" fontId="10" fillId="27" borderId="19" xfId="0" applyFont="1" applyFill="1" applyBorder="1" applyAlignment="1" applyProtection="1">
      <alignment horizontal="center" vertical="center"/>
      <protection locked="0"/>
    </xf>
    <xf numFmtId="0" fontId="0" fillId="27" borderId="15" xfId="0" applyFill="1" applyBorder="1" applyAlignment="1" applyProtection="1">
      <alignment horizontal="center" vertical="center" wrapText="1"/>
    </xf>
    <xf numFmtId="0" fontId="0" fillId="27" borderId="16" xfId="0" applyFill="1" applyBorder="1" applyAlignment="1" applyProtection="1">
      <alignment horizontal="center" vertical="center" wrapText="1"/>
    </xf>
    <xf numFmtId="0" fontId="0" fillId="27" borderId="15" xfId="0" applyFill="1" applyBorder="1" applyAlignment="1" applyProtection="1">
      <alignment horizontal="center" vertical="center"/>
      <protection locked="0"/>
    </xf>
    <xf numFmtId="0" fontId="0" fillId="27" borderId="16" xfId="0" applyFill="1" applyBorder="1" applyAlignment="1" applyProtection="1">
      <alignment horizontal="center" vertical="center"/>
      <protection locked="0"/>
    </xf>
    <xf numFmtId="0" fontId="0" fillId="28" borderId="15" xfId="0" applyFill="1" applyBorder="1" applyAlignment="1" applyProtection="1">
      <alignment horizontal="center" vertical="center"/>
      <protection locked="0"/>
    </xf>
    <xf numFmtId="0" fontId="0" fillId="28" borderId="16" xfId="0" applyFill="1" applyBorder="1" applyAlignment="1" applyProtection="1">
      <alignment horizontal="center" vertical="center"/>
      <protection locked="0"/>
    </xf>
    <xf numFmtId="0" fontId="10" fillId="27" borderId="31" xfId="0" applyFont="1" applyFill="1" applyBorder="1" applyAlignment="1" applyProtection="1">
      <alignment horizontal="center" vertical="center"/>
      <protection locked="0"/>
    </xf>
    <xf numFmtId="0" fontId="10" fillId="27" borderId="32" xfId="0" applyFont="1" applyFill="1" applyBorder="1" applyAlignment="1" applyProtection="1">
      <alignment horizontal="center" vertical="center"/>
      <protection locked="0"/>
    </xf>
    <xf numFmtId="0" fontId="10" fillId="27" borderId="33" xfId="0" applyFont="1" applyFill="1" applyBorder="1" applyAlignment="1" applyProtection="1">
      <alignment horizontal="center" vertical="center"/>
      <protection locked="0"/>
    </xf>
    <xf numFmtId="0" fontId="10" fillId="28" borderId="18" xfId="0" applyFont="1" applyFill="1" applyBorder="1" applyAlignment="1" applyProtection="1">
      <alignment horizontal="center" vertical="center"/>
      <protection locked="0"/>
    </xf>
    <xf numFmtId="0" fontId="10" fillId="28" borderId="19" xfId="0" applyFont="1" applyFill="1" applyBorder="1" applyAlignment="1" applyProtection="1">
      <alignment horizontal="center" vertical="center"/>
      <protection locked="0"/>
    </xf>
    <xf numFmtId="0" fontId="10" fillId="27" borderId="27" xfId="0" applyFont="1" applyFill="1" applyBorder="1" applyAlignment="1" applyProtection="1">
      <alignment horizontal="center" vertical="center"/>
      <protection locked="0"/>
    </xf>
    <xf numFmtId="0" fontId="10" fillId="27" borderId="35" xfId="0" applyFont="1" applyFill="1" applyBorder="1" applyAlignment="1" applyProtection="1">
      <alignment horizontal="center" vertical="center"/>
      <protection locked="0"/>
    </xf>
    <xf numFmtId="0" fontId="0" fillId="27" borderId="35" xfId="0" applyFill="1" applyBorder="1" applyAlignment="1" applyProtection="1">
      <alignment horizontal="center" vertical="center"/>
      <protection locked="0"/>
    </xf>
    <xf numFmtId="0" fontId="0" fillId="27" borderId="28" xfId="0" applyFill="1" applyBorder="1" applyAlignment="1" applyProtection="1">
      <alignment horizontal="center" vertical="center"/>
      <protection locked="0"/>
    </xf>
    <xf numFmtId="0" fontId="20" fillId="0" borderId="11" xfId="0" applyFont="1" applyBorder="1" applyAlignment="1" applyProtection="1">
      <alignment horizontal="center"/>
      <protection locked="0"/>
    </xf>
    <xf numFmtId="0" fontId="20" fillId="0" borderId="34" xfId="0" applyFont="1" applyBorder="1" applyAlignment="1" applyProtection="1">
      <alignment horizontal="center"/>
      <protection locked="0"/>
    </xf>
    <xf numFmtId="0" fontId="20" fillId="0" borderId="12" xfId="0" applyFont="1" applyBorder="1" applyAlignment="1" applyProtection="1">
      <alignment horizontal="center"/>
      <protection locked="0"/>
    </xf>
    <xf numFmtId="0" fontId="18" fillId="24" borderId="20" xfId="0" applyFont="1" applyFill="1" applyBorder="1" applyAlignment="1" applyProtection="1">
      <alignment horizontal="center" vertical="center" wrapText="1"/>
      <protection locked="0"/>
    </xf>
    <xf numFmtId="0" fontId="18" fillId="24" borderId="21" xfId="0" applyFont="1" applyFill="1" applyBorder="1" applyAlignment="1" applyProtection="1">
      <alignment horizontal="center" vertical="center" wrapText="1"/>
      <protection locked="0"/>
    </xf>
    <xf numFmtId="0" fontId="18" fillId="24" borderId="11" xfId="0" applyFont="1" applyFill="1" applyBorder="1" applyAlignment="1" applyProtection="1">
      <alignment horizontal="center" vertical="center" wrapText="1"/>
      <protection locked="0"/>
    </xf>
    <xf numFmtId="0" fontId="18" fillId="24" borderId="12" xfId="0" applyFont="1" applyFill="1" applyBorder="1" applyAlignment="1" applyProtection="1">
      <alignment horizontal="center" vertical="center" wrapText="1"/>
      <protection locked="0"/>
    </xf>
    <xf numFmtId="0" fontId="21" fillId="24" borderId="27" xfId="0" applyFont="1" applyFill="1" applyBorder="1" applyAlignment="1" applyProtection="1">
      <alignment horizontal="center" vertical="center" wrapText="1"/>
      <protection locked="0"/>
    </xf>
    <xf numFmtId="0" fontId="21" fillId="24" borderId="29" xfId="0" applyFont="1" applyFill="1" applyBorder="1" applyAlignment="1" applyProtection="1">
      <alignment horizontal="center" vertical="center" wrapText="1"/>
      <protection locked="0"/>
    </xf>
    <xf numFmtId="0" fontId="21" fillId="24" borderId="28" xfId="0" applyFont="1" applyFill="1" applyBorder="1" applyAlignment="1" applyProtection="1">
      <alignment horizontal="center" vertical="center" wrapText="1"/>
      <protection locked="0"/>
    </xf>
    <xf numFmtId="0" fontId="21" fillId="24" borderId="30" xfId="0" applyFont="1" applyFill="1" applyBorder="1" applyAlignment="1" applyProtection="1">
      <alignment horizontal="center" vertical="center" wrapText="1"/>
      <protection locked="0"/>
    </xf>
    <xf numFmtId="0" fontId="20" fillId="27" borderId="11" xfId="0" applyFont="1" applyFill="1" applyBorder="1" applyAlignment="1" applyProtection="1">
      <alignment horizontal="center"/>
      <protection locked="0"/>
    </xf>
    <xf numFmtId="0" fontId="20" fillId="27" borderId="34" xfId="0" applyFont="1" applyFill="1" applyBorder="1" applyAlignment="1" applyProtection="1">
      <alignment horizontal="center"/>
      <protection locked="0"/>
    </xf>
    <xf numFmtId="0" fontId="20" fillId="27" borderId="12" xfId="0" applyFont="1" applyFill="1" applyBorder="1" applyAlignment="1" applyProtection="1">
      <alignment horizontal="center"/>
      <protection locked="0"/>
    </xf>
    <xf numFmtId="0" fontId="21" fillId="24" borderId="20" xfId="0" applyFont="1" applyFill="1" applyBorder="1" applyAlignment="1" applyProtection="1">
      <alignment horizontal="center" vertical="center" wrapText="1"/>
      <protection locked="0"/>
    </xf>
    <xf numFmtId="0" fontId="21" fillId="24" borderId="21" xfId="0" applyFont="1" applyFill="1" applyBorder="1" applyAlignment="1" applyProtection="1">
      <alignment horizontal="center" vertical="center" wrapText="1"/>
      <protection locked="0"/>
    </xf>
    <xf numFmtId="14" fontId="0" fillId="27" borderId="22" xfId="0" applyNumberFormat="1" applyFill="1" applyBorder="1" applyAlignment="1" applyProtection="1">
      <alignment horizontal="center" vertical="center"/>
      <protection locked="0"/>
    </xf>
    <xf numFmtId="14" fontId="0" fillId="27" borderId="23" xfId="0" applyNumberFormat="1" applyFill="1" applyBorder="1" applyAlignment="1" applyProtection="1">
      <alignment horizontal="center" vertical="center"/>
      <protection locked="0"/>
    </xf>
    <xf numFmtId="14" fontId="0" fillId="27" borderId="24" xfId="0" applyNumberFormat="1" applyFill="1" applyBorder="1" applyAlignment="1" applyProtection="1">
      <alignment horizontal="center" vertical="center"/>
      <protection locked="0"/>
    </xf>
    <xf numFmtId="14" fontId="0" fillId="27" borderId="25" xfId="0" applyNumberFormat="1" applyFill="1" applyBorder="1" applyAlignment="1" applyProtection="1">
      <alignment horizontal="center" vertical="center"/>
      <protection locked="0"/>
    </xf>
    <xf numFmtId="14" fontId="0" fillId="27" borderId="26" xfId="0" applyNumberFormat="1" applyFill="1" applyBorder="1" applyAlignment="1" applyProtection="1">
      <alignment horizontal="center" vertical="center"/>
      <protection locked="0"/>
    </xf>
    <xf numFmtId="0" fontId="0" fillId="27" borderId="15" xfId="0" applyFill="1" applyBorder="1" applyAlignment="1" applyProtection="1">
      <alignment horizontal="center" vertical="center"/>
    </xf>
    <xf numFmtId="0" fontId="0" fillId="27" borderId="16" xfId="0" applyFill="1" applyBorder="1" applyAlignment="1" applyProtection="1">
      <alignment horizontal="center" vertical="center"/>
    </xf>
    <xf numFmtId="0" fontId="0" fillId="26" borderId="15" xfId="0" applyFill="1" applyBorder="1" applyAlignment="1" applyProtection="1">
      <alignment horizontal="center" vertical="center"/>
      <protection locked="0"/>
    </xf>
    <xf numFmtId="0" fontId="0" fillId="26" borderId="16" xfId="0" applyFill="1" applyBorder="1" applyAlignment="1" applyProtection="1">
      <alignment horizontal="center" vertical="center"/>
      <protection locked="0"/>
    </xf>
    <xf numFmtId="0" fontId="0" fillId="28" borderId="15" xfId="0" applyFill="1" applyBorder="1" applyAlignment="1" applyProtection="1">
      <alignment horizontal="center" vertical="center" wrapText="1"/>
    </xf>
    <xf numFmtId="0" fontId="0" fillId="28" borderId="16" xfId="0" applyFill="1" applyBorder="1" applyAlignment="1" applyProtection="1">
      <alignment horizontal="center" vertical="center" wrapText="1"/>
    </xf>
    <xf numFmtId="0" fontId="22" fillId="27" borderId="11" xfId="0" applyFont="1" applyFill="1" applyBorder="1" applyAlignment="1" applyProtection="1">
      <alignment horizontal="left" vertical="center"/>
    </xf>
    <xf numFmtId="0" fontId="22" fillId="27" borderId="12" xfId="0" applyFont="1" applyFill="1" applyBorder="1" applyAlignment="1" applyProtection="1">
      <alignment horizontal="left" vertical="center"/>
    </xf>
    <xf numFmtId="0" fontId="0" fillId="28" borderId="15" xfId="0" applyFill="1" applyBorder="1" applyAlignment="1" applyProtection="1">
      <alignment horizontal="center" vertical="center"/>
    </xf>
    <xf numFmtId="0" fontId="0" fillId="28" borderId="16" xfId="0" applyFill="1" applyBorder="1" applyAlignment="1" applyProtection="1">
      <alignment horizontal="center" vertical="center"/>
    </xf>
    <xf numFmtId="0" fontId="0" fillId="33" borderId="15" xfId="0" applyFill="1" applyBorder="1" applyAlignment="1" applyProtection="1">
      <alignment horizontal="center" vertical="center"/>
      <protection locked="0"/>
    </xf>
    <xf numFmtId="0" fontId="0" fillId="33" borderId="16" xfId="0" applyFill="1" applyBorder="1" applyAlignment="1" applyProtection="1">
      <alignment horizontal="center" vertical="center"/>
      <protection locked="0"/>
    </xf>
    <xf numFmtId="0" fontId="0" fillId="35" borderId="15" xfId="0" applyFill="1" applyBorder="1" applyAlignment="1" applyProtection="1">
      <alignment horizontal="center" vertical="center"/>
      <protection locked="0"/>
    </xf>
    <xf numFmtId="0" fontId="0" fillId="35" borderId="16" xfId="0" applyFill="1" applyBorder="1" applyAlignment="1" applyProtection="1">
      <alignment horizontal="center" vertical="center"/>
      <protection locked="0"/>
    </xf>
    <xf numFmtId="0" fontId="0" fillId="32" borderId="15" xfId="0" applyFill="1" applyBorder="1" applyAlignment="1" applyProtection="1">
      <alignment horizontal="center" vertical="center"/>
      <protection locked="0"/>
    </xf>
    <xf numFmtId="0" fontId="0" fillId="32" borderId="16" xfId="0" applyFill="1" applyBorder="1" applyAlignment="1" applyProtection="1">
      <alignment horizontal="center" vertical="center"/>
      <protection locked="0"/>
    </xf>
    <xf numFmtId="0" fontId="0" fillId="27" borderId="0" xfId="0" applyFill="1" applyBorder="1" applyAlignment="1" applyProtection="1">
      <alignment horizontal="center" vertical="center" wrapText="1"/>
      <protection locked="0"/>
    </xf>
    <xf numFmtId="0" fontId="0" fillId="29" borderId="15" xfId="0" applyFill="1" applyBorder="1" applyAlignment="1" applyProtection="1">
      <alignment horizontal="center" vertical="center"/>
      <protection locked="0"/>
    </xf>
    <xf numFmtId="0" fontId="0" fillId="29" borderId="16" xfId="0" applyFill="1" applyBorder="1" applyAlignment="1" applyProtection="1">
      <alignment horizontal="center" vertical="center"/>
      <protection locked="0"/>
    </xf>
    <xf numFmtId="187" fontId="23" fillId="42" borderId="14" xfId="0" applyNumberFormat="1" applyFont="1" applyFill="1" applyBorder="1" applyAlignment="1" applyProtection="1">
      <alignment horizontal="center" vertical="center"/>
      <protection locked="0"/>
    </xf>
    <xf numFmtId="187" fontId="22" fillId="27" borderId="10" xfId="0" applyNumberFormat="1" applyFont="1" applyFill="1" applyBorder="1" applyAlignment="1" applyProtection="1">
      <alignment horizontal="center" vertical="center"/>
    </xf>
    <xf numFmtId="0" fontId="10" fillId="0" borderId="0" xfId="0" applyFont="1" applyProtection="1">
      <protection locked="0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Normal 2" xfId="31"/>
    <cellStyle name="Normal 3" xfId="32"/>
    <cellStyle name="Note" xfId="33"/>
    <cellStyle name="Pourcentage" xfId="34" builtinId="5"/>
    <cellStyle name="Satisfaisant" xfId="35" builtinId="26" customBuiltin="1"/>
    <cellStyle name="Sortie" xfId="36" builtinId="21" customBuiltin="1"/>
    <cellStyle name="Texte explicatif" xfId="37" builtinId="53" customBuiltin="1"/>
    <cellStyle name="Titre" xfId="38" builtinId="15" customBuiltin="1"/>
    <cellStyle name="Titre 1" xfId="39" builtinId="16" customBuiltin="1"/>
    <cellStyle name="Titre 2" xfId="40" builtinId="17" customBuiltin="1"/>
    <cellStyle name="Titre 3" xfId="41" builtinId="18" customBuiltin="1"/>
    <cellStyle name="Titre 4" xfId="42" builtinId="19" customBuiltin="1"/>
    <cellStyle name="Total" xfId="43" builtinId="25" customBuiltin="1"/>
    <cellStyle name="Vérification" xfId="44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Graphique des rendements</a:t>
            </a:r>
          </a:p>
        </c:rich>
      </c:tx>
      <c:layout/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0"/>
          <c:order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Val val="1"/>
          </c:dLbls>
          <c:cat>
            <c:numRef>
              <c:f>TRG!#REF!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TRG!#REF!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Val val="1"/>
          </c:dLbls>
          <c:cat>
            <c:numRef>
              <c:f>TRG!#REF!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TRG!#REF!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2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Val val="1"/>
          </c:dLbls>
          <c:cat>
            <c:numRef>
              <c:f>TRG!#REF!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TRG!#REF!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"/>
          <c:order val="3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Val val="1"/>
          </c:dLbls>
          <c:cat>
            <c:numRef>
              <c:f>TRG!#REF!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TRG!#REF!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"/>
          <c:order val="4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Val val="1"/>
          </c:dLbls>
          <c:cat>
            <c:numRef>
              <c:f>TRG!#REF!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TRG!#REF!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"/>
          <c:order val="5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Val val="1"/>
          </c:dLbls>
          <c:cat>
            <c:numRef>
              <c:f>TRG!#REF!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TRG!#REF!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overlap val="-25"/>
        <c:axId val="101524224"/>
        <c:axId val="101525760"/>
      </c:barChart>
      <c:catAx>
        <c:axId val="101524224"/>
        <c:scaling>
          <c:orientation val="minMax"/>
        </c:scaling>
        <c:axPos val="b"/>
        <c:numFmt formatCode="General" sourceLinked="1"/>
        <c:maj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1525760"/>
        <c:crosses val="autoZero"/>
        <c:auto val="1"/>
        <c:lblAlgn val="ctr"/>
        <c:lblOffset val="100"/>
        <c:tickLblSkip val="1"/>
        <c:tickMarkSkip val="1"/>
      </c:catAx>
      <c:valAx>
        <c:axId val="101525760"/>
        <c:scaling>
          <c:orientation val="minMax"/>
          <c:max val="1.2"/>
          <c:min val="0"/>
        </c:scaling>
        <c:delete val="1"/>
        <c:axPos val="l"/>
        <c:numFmt formatCode="General" sourceLinked="1"/>
        <c:tickLblPos val="nextTo"/>
        <c:crossAx val="101524224"/>
        <c:crosses val="autoZero"/>
        <c:crossBetween val="between"/>
        <c:majorUnit val="0.1"/>
        <c:minorUnit val="1.0000000000000005E-2"/>
      </c:valAx>
    </c:plotArea>
    <c:plotVisOnly val="1"/>
    <c:dispBlanksAs val="gap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67" footer="0.49212598450000067"/>
    <c:pageSetup paperSize="9" orientation="landscape" horizontalDpi="-3" verticalDpi="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Graphique des arrêts non planifiés de la presse </a:t>
            </a:r>
          </a:p>
        </c:rich>
      </c:tx>
      <c:layout/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TRG!$AV$6:$AV$15</c:f>
              <c:strCache>
                <c:ptCount val="1"/>
                <c:pt idx="0">
                  <c:v>Absence Démarrage Réglage en cours de production Panne moule Panne presse Panne périphèrique Manque approvisionnement MP/EM Manque équipement Attente intermédiaire Rupture d'énergie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inEnd"/>
            <c:showVal val="1"/>
          </c:dLbls>
          <c:cat>
            <c:strRef>
              <c:f>'[1]TRG 321'!$AV$6:$AV$15</c:f>
              <c:strCache>
                <c:ptCount val="10"/>
                <c:pt idx="0">
                  <c:v>Absence</c:v>
                </c:pt>
                <c:pt idx="1">
                  <c:v>Démarrage</c:v>
                </c:pt>
                <c:pt idx="2">
                  <c:v>Réglage en cours de production</c:v>
                </c:pt>
                <c:pt idx="3">
                  <c:v>Panne moule</c:v>
                </c:pt>
                <c:pt idx="4">
                  <c:v>Panne presse</c:v>
                </c:pt>
                <c:pt idx="5">
                  <c:v>Panne périphèrique</c:v>
                </c:pt>
                <c:pt idx="6">
                  <c:v>Manque appro MP/EM</c:v>
                </c:pt>
                <c:pt idx="7">
                  <c:v>Manque équipement</c:v>
                </c:pt>
                <c:pt idx="8">
                  <c:v>Attente intermédiaire</c:v>
                </c:pt>
                <c:pt idx="9">
                  <c:v>Rupture d'énergie</c:v>
                </c:pt>
              </c:strCache>
            </c:strRef>
          </c:cat>
          <c:val>
            <c:numRef>
              <c:f>TRG!$AZ$6:$AZ$15</c:f>
              <c:numCache>
                <c:formatCode>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gapWidth val="75"/>
        <c:overlap val="40"/>
        <c:axId val="101541760"/>
        <c:axId val="101543296"/>
      </c:barChart>
      <c:catAx>
        <c:axId val="101541760"/>
        <c:scaling>
          <c:orientation val="minMax"/>
        </c:scaling>
        <c:axPos val="b"/>
        <c:numFmt formatCode="General" sourceLinked="1"/>
        <c:maj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1543296"/>
        <c:crosses val="autoZero"/>
        <c:auto val="1"/>
        <c:lblAlgn val="ctr"/>
        <c:lblOffset val="100"/>
      </c:catAx>
      <c:valAx>
        <c:axId val="101543296"/>
        <c:scaling>
          <c:orientation val="minMax"/>
          <c:max val="1"/>
          <c:min val="0"/>
        </c:scaling>
        <c:axPos val="l"/>
        <c:majorGridlines/>
        <c:numFmt formatCode="0%" sourceLinked="1"/>
        <c:maj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1541760"/>
        <c:crosses val="autoZero"/>
        <c:crossBetween val="between"/>
        <c:minorUnit val="4.0000000000000022E-2"/>
      </c:valAx>
    </c:plotArea>
    <c:plotVisOnly val="1"/>
    <c:dispBlanksAs val="gap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75000000000000122" l="0.70000000000000062" r="0.70000000000000062" t="0.7500000000000012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Graphique des arrêts planifiés de la presse </a:t>
            </a:r>
          </a:p>
        </c:rich>
      </c:tx>
      <c:layout/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TRG!$BB$6:$BB$15</c:f>
              <c:strCache>
                <c:ptCount val="1"/>
                <c:pt idx="0">
                  <c:v>Arrêt Pause Essai injection Maintenance préventive moule Maintenance préventive machine Maintenance préventive périphérique Changement de référence Formation Préparation MP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inEnd"/>
            <c:showVal val="1"/>
          </c:dLbls>
          <c:cat>
            <c:strRef>
              <c:f>'[1]TRG 321'!$BB$6:$BB$15</c:f>
              <c:strCache>
                <c:ptCount val="10"/>
                <c:pt idx="0">
                  <c:v>Arrêt</c:v>
                </c:pt>
                <c:pt idx="1">
                  <c:v>Pause</c:v>
                </c:pt>
                <c:pt idx="2">
                  <c:v>Essai injection</c:v>
                </c:pt>
                <c:pt idx="3">
                  <c:v>Maintenance préventive moule</c:v>
                </c:pt>
                <c:pt idx="4">
                  <c:v>Maintenance préventive machine</c:v>
                </c:pt>
                <c:pt idx="5">
                  <c:v>Maintenance préventive périphérique</c:v>
                </c:pt>
                <c:pt idx="6">
                  <c:v>Changement de référence</c:v>
                </c:pt>
                <c:pt idx="7">
                  <c:v>Formation</c:v>
                </c:pt>
                <c:pt idx="8">
                  <c:v>Préparation MP</c:v>
                </c:pt>
              </c:strCache>
            </c:strRef>
          </c:cat>
          <c:val>
            <c:numRef>
              <c:f>TRG!$BF$6:$BF$15</c:f>
              <c:numCache>
                <c:formatCode>0%</c:formatCode>
                <c:ptCount val="10"/>
                <c:pt idx="0">
                  <c:v>0.68434343434343436</c:v>
                </c:pt>
                <c:pt idx="1">
                  <c:v>0</c:v>
                </c:pt>
                <c:pt idx="2">
                  <c:v>0</c:v>
                </c:pt>
                <c:pt idx="3">
                  <c:v>0.31565656565656564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gapWidth val="75"/>
        <c:overlap val="40"/>
        <c:axId val="101563392"/>
        <c:axId val="101712640"/>
      </c:barChart>
      <c:catAx>
        <c:axId val="101563392"/>
        <c:scaling>
          <c:orientation val="minMax"/>
        </c:scaling>
        <c:axPos val="b"/>
        <c:numFmt formatCode="General" sourceLinked="1"/>
        <c:maj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1712640"/>
        <c:crosses val="autoZero"/>
        <c:auto val="1"/>
        <c:lblAlgn val="ctr"/>
        <c:lblOffset val="100"/>
      </c:catAx>
      <c:valAx>
        <c:axId val="101712640"/>
        <c:scaling>
          <c:orientation val="minMax"/>
          <c:max val="1"/>
          <c:min val="0"/>
        </c:scaling>
        <c:axPos val="l"/>
        <c:majorGridlines/>
        <c:numFmt formatCode="0%" sourceLinked="1"/>
        <c:maj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1563392"/>
        <c:crosses val="autoZero"/>
        <c:crossBetween val="between"/>
        <c:minorUnit val="4.0000000000000022E-2"/>
      </c:valAx>
    </c:plotArea>
    <c:plotVisOnly val="1"/>
    <c:dispBlanksAs val="gap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74803149606299213" l="0.70866141732283472" r="0.70866141732283472" t="0.74803149606299213" header="0.31496062992125984" footer="0.31496062992125984"/>
    <c:pageSetup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21</xdr:row>
      <xdr:rowOff>0</xdr:rowOff>
    </xdr:from>
    <xdr:to>
      <xdr:col>57</xdr:col>
      <xdr:colOff>260350</xdr:colOff>
      <xdr:row>21</xdr:row>
      <xdr:rowOff>0</xdr:rowOff>
    </xdr:to>
    <xdr:graphicFrame macro="">
      <xdr:nvGraphicFramePr>
        <xdr:cNvPr id="103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12700</xdr:colOff>
      <xdr:row>21</xdr:row>
      <xdr:rowOff>0</xdr:rowOff>
    </xdr:from>
    <xdr:to>
      <xdr:col>34</xdr:col>
      <xdr:colOff>241300</xdr:colOff>
      <xdr:row>21</xdr:row>
      <xdr:rowOff>0</xdr:rowOff>
    </xdr:to>
    <xdr:graphicFrame macro="">
      <xdr:nvGraphicFramePr>
        <xdr:cNvPr id="103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35</xdr:col>
      <xdr:colOff>82550</xdr:colOff>
      <xdr:row>21</xdr:row>
      <xdr:rowOff>0</xdr:rowOff>
    </xdr:from>
    <xdr:to>
      <xdr:col>57</xdr:col>
      <xdr:colOff>298450</xdr:colOff>
      <xdr:row>21</xdr:row>
      <xdr:rowOff>0</xdr:rowOff>
    </xdr:to>
    <xdr:graphicFrame macro="">
      <xdr:nvGraphicFramePr>
        <xdr:cNvPr id="103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0</xdr:colOff>
      <xdr:row>0</xdr:row>
      <xdr:rowOff>40822</xdr:rowOff>
    </xdr:from>
    <xdr:to>
      <xdr:col>16</xdr:col>
      <xdr:colOff>257629</xdr:colOff>
      <xdr:row>2</xdr:row>
      <xdr:rowOff>40821</xdr:rowOff>
    </xdr:to>
    <xdr:sp macro="" textlink="">
      <xdr:nvSpPr>
        <xdr:cNvPr id="6" name="Rectangle à coins arrondis 5"/>
        <xdr:cNvSpPr/>
      </xdr:nvSpPr>
      <xdr:spPr>
        <a:xfrm>
          <a:off x="3905250" y="40822"/>
          <a:ext cx="1537608" cy="340178"/>
        </a:xfrm>
        <a:prstGeom prst="wedgeRoundRectCallout">
          <a:avLst>
            <a:gd name="adj1" fmla="val -24621"/>
            <a:gd name="adj2" fmla="val 131162"/>
            <a:gd name="adj3" fmla="val 16667"/>
          </a:avLst>
        </a:prstGeom>
        <a:solidFill>
          <a:srgbClr val="FFFF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Absence traçabilité</a:t>
          </a:r>
        </a:p>
      </xdr:txBody>
    </xdr:sp>
    <xdr:clientData/>
  </xdr:twoCellAnchor>
  <xdr:twoCellAnchor>
    <xdr:from>
      <xdr:col>16</xdr:col>
      <xdr:colOff>18143</xdr:colOff>
      <xdr:row>14</xdr:row>
      <xdr:rowOff>72572</xdr:rowOff>
    </xdr:from>
    <xdr:to>
      <xdr:col>41</xdr:col>
      <xdr:colOff>63500</xdr:colOff>
      <xdr:row>19</xdr:row>
      <xdr:rowOff>344714</xdr:rowOff>
    </xdr:to>
    <xdr:sp macro="" textlink="">
      <xdr:nvSpPr>
        <xdr:cNvPr id="7" name="ZoneTexte 6"/>
        <xdr:cNvSpPr txBox="1"/>
      </xdr:nvSpPr>
      <xdr:spPr>
        <a:xfrm>
          <a:off x="5397500" y="2639786"/>
          <a:ext cx="6640286" cy="11520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j'ai fais</a:t>
          </a:r>
          <a:r>
            <a:rPr lang="fr-FR" sz="1100" baseline="0"/>
            <a:t> pour durée arret 1  il suffit de rajouer pour arret 2  ...... selon le meme shéma </a:t>
          </a:r>
        </a:p>
        <a:p>
          <a:r>
            <a:rPr lang="fr-FR" sz="1100"/>
            <a:t>SOMME(SIERREUR(TEXTE((C$8:AR$8&amp;":"&amp;D$8:AS$8)*1;"hh:mm")*(C$9:AR$9=AU6);""))+SOMME(SIERREUR(TEXTE((C$10:AR$10&amp;":"&amp;D$10:AS$10)*1;"hh:mm")*(C$11:AR$11=AU6);""))+.........</a:t>
          </a:r>
        </a:p>
        <a:p>
          <a:r>
            <a:rPr lang="fr-FR" sz="1100"/>
            <a:t>ensuite valider en matriciel  ctrl  Maj   Entrée en simultané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Nour%20Yaakoubi\TRG%20S%2023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CA perdu"/>
      <sheetName val="TRG 51"/>
      <sheetName val="TRG 52"/>
      <sheetName val="TRG 53"/>
      <sheetName val="TRG 81"/>
      <sheetName val="TRG 82"/>
      <sheetName val="TRG 101"/>
      <sheetName val="TRG 102"/>
      <sheetName val="TRG 103"/>
      <sheetName val="TRG 104"/>
      <sheetName val="TRG 141"/>
      <sheetName val="TRG 151"/>
      <sheetName val="TRG 152"/>
      <sheetName val="TRG 201"/>
      <sheetName val="TRG 202"/>
      <sheetName val="TRG 203"/>
      <sheetName val="TRG 321"/>
      <sheetName val="TRG 322"/>
      <sheetName val="TRG 323"/>
      <sheetName val="TRG 42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6">
          <cell r="AV6" t="str">
            <v>Absence</v>
          </cell>
          <cell r="BB6" t="str">
            <v>Arrêt</v>
          </cell>
        </row>
        <row r="7">
          <cell r="AV7" t="str">
            <v>Démarrage</v>
          </cell>
          <cell r="BB7" t="str">
            <v>Pause</v>
          </cell>
        </row>
        <row r="8">
          <cell r="AV8" t="str">
            <v>Réglage en cours de production</v>
          </cell>
          <cell r="BB8" t="str">
            <v>Essai injection</v>
          </cell>
        </row>
        <row r="9">
          <cell r="AV9" t="str">
            <v>Panne moule</v>
          </cell>
          <cell r="BB9" t="str">
            <v>Maintenance préventive moule</v>
          </cell>
        </row>
        <row r="10">
          <cell r="AV10" t="str">
            <v>Panne presse</v>
          </cell>
          <cell r="BB10" t="str">
            <v>Maintenance préventive machine</v>
          </cell>
        </row>
        <row r="11">
          <cell r="AV11" t="str">
            <v>Panne périphèrique</v>
          </cell>
          <cell r="BB11" t="str">
            <v>Maintenance préventive périphérique</v>
          </cell>
        </row>
        <row r="12">
          <cell r="AV12" t="str">
            <v>Manque appro MP/EM</v>
          </cell>
          <cell r="BB12" t="str">
            <v>Changement de référence</v>
          </cell>
        </row>
        <row r="13">
          <cell r="AV13" t="str">
            <v>Manque équipement</v>
          </cell>
          <cell r="BB13" t="str">
            <v>Formation</v>
          </cell>
        </row>
        <row r="14">
          <cell r="AV14" t="str">
            <v>Attente intermédiaire</v>
          </cell>
          <cell r="BB14" t="str">
            <v>Préparation MP</v>
          </cell>
        </row>
        <row r="15">
          <cell r="AV15" t="str">
            <v>Rupture d'énergie</v>
          </cell>
        </row>
      </sheetData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BF33"/>
  <sheetViews>
    <sheetView tabSelected="1" view="pageBreakPreview" zoomScale="70" zoomScaleSheetLayoutView="100" workbookViewId="0">
      <selection activeCell="AV20" sqref="AV20"/>
    </sheetView>
  </sheetViews>
  <sheetFormatPr baseColWidth="10" defaultColWidth="11.453125" defaultRowHeight="12.5"/>
  <cols>
    <col min="1" max="1" width="1.7265625" style="1" customWidth="1"/>
    <col min="2" max="2" width="23.54296875" style="1" customWidth="1"/>
    <col min="3" max="3" width="3.81640625" style="1" customWidth="1"/>
    <col min="4" max="4" width="3.54296875" style="1" customWidth="1"/>
    <col min="5" max="5" width="3.1796875" style="1" customWidth="1"/>
    <col min="6" max="6" width="3.81640625" style="1" customWidth="1"/>
    <col min="7" max="7" width="3.26953125" style="1" customWidth="1"/>
    <col min="8" max="8" width="3.54296875" style="1" customWidth="1"/>
    <col min="9" max="9" width="4" style="1" customWidth="1"/>
    <col min="10" max="10" width="3.54296875" style="1" customWidth="1"/>
    <col min="11" max="11" width="4" style="1" customWidth="1"/>
    <col min="12" max="12" width="3.453125" style="1" customWidth="1"/>
    <col min="13" max="13" width="4.1796875" style="1" customWidth="1"/>
    <col min="14" max="15" width="4" style="1" customWidth="1"/>
    <col min="16" max="16" width="3.54296875" style="1" customWidth="1"/>
    <col min="17" max="17" width="4" style="1" customWidth="1"/>
    <col min="18" max="18" width="3.453125" style="1" customWidth="1"/>
    <col min="19" max="19" width="3.54296875" style="1" customWidth="1"/>
    <col min="20" max="21" width="4" style="1" customWidth="1"/>
    <col min="22" max="22" width="3.54296875" style="1" customWidth="1"/>
    <col min="23" max="23" width="4" style="1" customWidth="1"/>
    <col min="24" max="24" width="3.453125" style="1" customWidth="1"/>
    <col min="25" max="25" width="3.54296875" style="1" customWidth="1"/>
    <col min="26" max="27" width="4" style="1" customWidth="1"/>
    <col min="28" max="28" width="3.54296875" style="1" customWidth="1"/>
    <col min="29" max="29" width="4" style="1" customWidth="1"/>
    <col min="30" max="30" width="3.453125" style="1" customWidth="1"/>
    <col min="31" max="31" width="3.54296875" style="1" customWidth="1"/>
    <col min="32" max="33" width="4" style="1" customWidth="1"/>
    <col min="34" max="34" width="3.54296875" style="1" customWidth="1"/>
    <col min="35" max="35" width="4" style="1" customWidth="1"/>
    <col min="36" max="36" width="3.453125" style="1" customWidth="1"/>
    <col min="37" max="37" width="3.54296875" style="1" customWidth="1"/>
    <col min="38" max="39" width="4" style="1" customWidth="1"/>
    <col min="40" max="40" width="3.54296875" style="1" customWidth="1"/>
    <col min="41" max="41" width="4" style="1" customWidth="1"/>
    <col min="42" max="42" width="3.453125" style="1" customWidth="1"/>
    <col min="43" max="43" width="3.54296875" style="1" customWidth="1"/>
    <col min="44" max="44" width="4" style="1" customWidth="1"/>
    <col min="45" max="45" width="1.54296875" style="1" customWidth="1"/>
    <col min="46" max="46" width="1.81640625" style="1" customWidth="1"/>
    <col min="47" max="47" width="3.7265625" style="1" customWidth="1"/>
    <col min="48" max="48" width="31.81640625" style="1" customWidth="1"/>
    <col min="49" max="49" width="8.90625" style="1" customWidth="1"/>
    <col min="50" max="50" width="5.1796875" style="1" customWidth="1"/>
    <col min="51" max="51" width="6.453125" style="1" customWidth="1"/>
    <col min="52" max="52" width="5.81640625" style="1" customWidth="1"/>
    <col min="53" max="53" width="4.26953125" style="1" customWidth="1"/>
    <col min="54" max="54" width="30.81640625" style="1" customWidth="1"/>
    <col min="55" max="55" width="4.7265625" style="1" customWidth="1"/>
    <col min="56" max="56" width="4.81640625" style="1" customWidth="1"/>
    <col min="57" max="57" width="6.453125" style="1" customWidth="1"/>
    <col min="58" max="58" width="7" style="1" customWidth="1"/>
    <col min="59" max="59" width="1.453125" style="1" customWidth="1"/>
    <col min="60" max="16384" width="11.453125" style="1"/>
  </cols>
  <sheetData>
    <row r="1" spans="2:58" ht="7.5" customHeight="1" thickBot="1"/>
    <row r="2" spans="2:58" ht="18.5" thickBot="1">
      <c r="B2" s="2"/>
      <c r="C2" s="67"/>
      <c r="D2" s="68"/>
      <c r="E2" s="68"/>
      <c r="F2" s="68"/>
      <c r="G2" s="68"/>
      <c r="H2" s="69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67"/>
      <c r="AK2" s="68"/>
      <c r="AL2" s="68"/>
      <c r="AM2" s="68"/>
      <c r="AN2" s="69"/>
      <c r="AO2" s="78"/>
      <c r="AP2" s="79"/>
      <c r="AQ2" s="79"/>
      <c r="AR2" s="80"/>
      <c r="AS2" s="3"/>
    </row>
    <row r="3" spans="2:58" ht="13" thickBot="1"/>
    <row r="4" spans="2:58" ht="19.5" customHeight="1" thickBot="1">
      <c r="C4" s="63" t="s">
        <v>0</v>
      </c>
      <c r="D4" s="64"/>
      <c r="E4" s="64"/>
      <c r="F4" s="65"/>
      <c r="G4" s="65"/>
      <c r="H4" s="66"/>
      <c r="I4" s="59" t="s">
        <v>1</v>
      </c>
      <c r="J4" s="59"/>
      <c r="K4" s="59"/>
      <c r="L4" s="59"/>
      <c r="M4" s="59"/>
      <c r="N4" s="60"/>
      <c r="O4" s="58" t="s">
        <v>2</v>
      </c>
      <c r="P4" s="59"/>
      <c r="Q4" s="59"/>
      <c r="R4" s="59"/>
      <c r="S4" s="59"/>
      <c r="T4" s="60"/>
      <c r="U4" s="58" t="s">
        <v>3</v>
      </c>
      <c r="V4" s="59"/>
      <c r="W4" s="59"/>
      <c r="X4" s="59"/>
      <c r="Y4" s="59"/>
      <c r="Z4" s="60"/>
      <c r="AA4" s="58" t="s">
        <v>4</v>
      </c>
      <c r="AB4" s="59"/>
      <c r="AC4" s="59"/>
      <c r="AD4" s="59"/>
      <c r="AE4" s="59"/>
      <c r="AF4" s="60"/>
      <c r="AG4" s="58" t="s">
        <v>5</v>
      </c>
      <c r="AH4" s="59"/>
      <c r="AI4" s="59"/>
      <c r="AJ4" s="59"/>
      <c r="AK4" s="59"/>
      <c r="AL4" s="60"/>
      <c r="AM4" s="58" t="s">
        <v>6</v>
      </c>
      <c r="AN4" s="59"/>
      <c r="AO4" s="59"/>
      <c r="AP4" s="59"/>
      <c r="AQ4" s="59"/>
      <c r="AR4" s="60"/>
      <c r="AS4" s="4"/>
      <c r="AU4" s="74" t="s">
        <v>7</v>
      </c>
      <c r="AV4" s="76"/>
      <c r="AW4" s="72" t="s">
        <v>8</v>
      </c>
      <c r="AX4" s="73"/>
      <c r="AY4" s="70" t="s">
        <v>9</v>
      </c>
      <c r="AZ4" s="74" t="s">
        <v>10</v>
      </c>
      <c r="BA4" s="74" t="s">
        <v>11</v>
      </c>
      <c r="BB4" s="76"/>
      <c r="BC4" s="72" t="s">
        <v>8</v>
      </c>
      <c r="BD4" s="73"/>
      <c r="BE4" s="70" t="s">
        <v>9</v>
      </c>
      <c r="BF4" s="81" t="s">
        <v>10</v>
      </c>
    </row>
    <row r="5" spans="2:58" ht="15" customHeight="1" thickBot="1">
      <c r="B5" s="5" t="s">
        <v>12</v>
      </c>
      <c r="C5" s="83">
        <v>43255</v>
      </c>
      <c r="D5" s="84"/>
      <c r="E5" s="84"/>
      <c r="F5" s="84"/>
      <c r="G5" s="84"/>
      <c r="H5" s="85"/>
      <c r="I5" s="84">
        <v>43256</v>
      </c>
      <c r="J5" s="84"/>
      <c r="K5" s="84"/>
      <c r="L5" s="84"/>
      <c r="M5" s="84"/>
      <c r="N5" s="86"/>
      <c r="O5" s="87">
        <v>43257</v>
      </c>
      <c r="P5" s="84"/>
      <c r="Q5" s="84"/>
      <c r="R5" s="84"/>
      <c r="S5" s="84"/>
      <c r="T5" s="86"/>
      <c r="U5" s="87">
        <v>43258</v>
      </c>
      <c r="V5" s="84"/>
      <c r="W5" s="84"/>
      <c r="X5" s="84"/>
      <c r="Y5" s="84"/>
      <c r="Z5" s="86"/>
      <c r="AA5" s="87">
        <v>43259</v>
      </c>
      <c r="AB5" s="84"/>
      <c r="AC5" s="84"/>
      <c r="AD5" s="84"/>
      <c r="AE5" s="84"/>
      <c r="AF5" s="86"/>
      <c r="AG5" s="87">
        <v>43260</v>
      </c>
      <c r="AH5" s="84"/>
      <c r="AI5" s="84"/>
      <c r="AJ5" s="84"/>
      <c r="AK5" s="84"/>
      <c r="AL5" s="86"/>
      <c r="AM5" s="87">
        <v>43261</v>
      </c>
      <c r="AN5" s="84"/>
      <c r="AO5" s="84"/>
      <c r="AP5" s="84"/>
      <c r="AQ5" s="84"/>
      <c r="AR5" s="85"/>
      <c r="AS5" s="6"/>
      <c r="AU5" s="75"/>
      <c r="AV5" s="77"/>
      <c r="AW5" s="7" t="s">
        <v>13</v>
      </c>
      <c r="AX5" s="8" t="s">
        <v>14</v>
      </c>
      <c r="AY5" s="71"/>
      <c r="AZ5" s="75"/>
      <c r="BA5" s="75"/>
      <c r="BB5" s="77"/>
      <c r="BC5" s="7" t="s">
        <v>13</v>
      </c>
      <c r="BD5" s="8" t="s">
        <v>14</v>
      </c>
      <c r="BE5" s="71"/>
      <c r="BF5" s="82"/>
    </row>
    <row r="6" spans="2:58" ht="15.75" customHeight="1" thickBot="1">
      <c r="B6" s="9" t="s">
        <v>15</v>
      </c>
      <c r="C6" s="50" t="s">
        <v>16</v>
      </c>
      <c r="D6" s="51"/>
      <c r="E6" s="50" t="s">
        <v>17</v>
      </c>
      <c r="F6" s="51"/>
      <c r="G6" s="50" t="s">
        <v>18</v>
      </c>
      <c r="H6" s="51"/>
      <c r="I6" s="61" t="s">
        <v>16</v>
      </c>
      <c r="J6" s="62"/>
      <c r="K6" s="61" t="s">
        <v>17</v>
      </c>
      <c r="L6" s="62"/>
      <c r="M6" s="50" t="s">
        <v>18</v>
      </c>
      <c r="N6" s="51"/>
      <c r="O6" s="61" t="s">
        <v>16</v>
      </c>
      <c r="P6" s="62"/>
      <c r="Q6" s="50" t="s">
        <v>17</v>
      </c>
      <c r="R6" s="51"/>
      <c r="S6" s="50" t="s">
        <v>18</v>
      </c>
      <c r="T6" s="51"/>
      <c r="U6" s="50" t="s">
        <v>16</v>
      </c>
      <c r="V6" s="51"/>
      <c r="W6" s="50" t="s">
        <v>17</v>
      </c>
      <c r="X6" s="51"/>
      <c r="Y6" s="50" t="s">
        <v>18</v>
      </c>
      <c r="Z6" s="51"/>
      <c r="AA6" s="50" t="s">
        <v>16</v>
      </c>
      <c r="AB6" s="51"/>
      <c r="AC6" s="50" t="s">
        <v>17</v>
      </c>
      <c r="AD6" s="51"/>
      <c r="AE6" s="50" t="s">
        <v>18</v>
      </c>
      <c r="AF6" s="51"/>
      <c r="AG6" s="50" t="s">
        <v>16</v>
      </c>
      <c r="AH6" s="51"/>
      <c r="AI6" s="50" t="s">
        <v>17</v>
      </c>
      <c r="AJ6" s="51"/>
      <c r="AK6" s="50" t="s">
        <v>18</v>
      </c>
      <c r="AL6" s="51"/>
      <c r="AM6" s="50" t="s">
        <v>16</v>
      </c>
      <c r="AN6" s="51"/>
      <c r="AO6" s="50" t="s">
        <v>17</v>
      </c>
      <c r="AP6" s="51"/>
      <c r="AQ6" s="50" t="s">
        <v>18</v>
      </c>
      <c r="AR6" s="51"/>
      <c r="AS6" s="10"/>
      <c r="AU6" s="11">
        <v>1</v>
      </c>
      <c r="AV6" s="12" t="s">
        <v>19</v>
      </c>
      <c r="AW6" s="107" t="e">
        <f>SUM(IFERROR(TEXT((C$8:AR$8&amp;":"&amp;D$8:AS$8)*1,"hh:mm")*(C$9:AR$9=AU6),""))</f>
        <v>#VALUE!</v>
      </c>
      <c r="AX6" s="42"/>
      <c r="AY6" s="13"/>
      <c r="AZ6" s="14" t="e">
        <f>IF(AY16&lt;&gt;0,AY6/AY16,0)</f>
        <v>#VALUE!</v>
      </c>
      <c r="BA6" s="15">
        <v>11</v>
      </c>
      <c r="BB6" s="12" t="s">
        <v>20</v>
      </c>
      <c r="BC6" s="43">
        <f>C8+E8+G8+S8+AA8+AC8+AG8+AI8+AM8+AO8+Q10+U10</f>
        <v>22</v>
      </c>
      <c r="BD6" s="43">
        <f>V10</f>
        <v>35</v>
      </c>
      <c r="BE6" s="13">
        <f t="shared" ref="BE6:BE13" si="0">BD6+BC6*60</f>
        <v>1355</v>
      </c>
      <c r="BF6" s="14">
        <f>IF(BE16&lt;&gt;0,BE6/BE16,0)</f>
        <v>0.68434343434343436</v>
      </c>
    </row>
    <row r="7" spans="2:58" ht="18" customHeight="1" thickBot="1">
      <c r="B7" s="16" t="s">
        <v>21</v>
      </c>
      <c r="C7" s="17">
        <v>6</v>
      </c>
      <c r="D7" s="17"/>
      <c r="E7" s="17">
        <v>6</v>
      </c>
      <c r="F7" s="17"/>
      <c r="G7" s="17">
        <v>7</v>
      </c>
      <c r="H7" s="17"/>
      <c r="I7" s="18"/>
      <c r="J7" s="18"/>
      <c r="K7" s="18"/>
      <c r="L7" s="18"/>
      <c r="M7" s="17">
        <v>0</v>
      </c>
      <c r="N7" s="17"/>
      <c r="O7" s="18"/>
      <c r="P7" s="18"/>
      <c r="Q7" s="17">
        <v>4</v>
      </c>
      <c r="R7" s="17"/>
      <c r="S7" s="17">
        <v>7</v>
      </c>
      <c r="T7" s="17"/>
      <c r="U7" s="17">
        <v>3</v>
      </c>
      <c r="V7" s="17"/>
      <c r="W7" s="17">
        <v>0</v>
      </c>
      <c r="X7" s="17"/>
      <c r="Y7" s="17">
        <v>8</v>
      </c>
      <c r="Z7" s="17"/>
      <c r="AA7" s="17">
        <v>6</v>
      </c>
      <c r="AB7" s="17"/>
      <c r="AC7" s="17">
        <v>6</v>
      </c>
      <c r="AD7" s="17"/>
      <c r="AE7" s="17">
        <v>8</v>
      </c>
      <c r="AF7" s="17"/>
      <c r="AG7" s="17">
        <v>6</v>
      </c>
      <c r="AH7" s="17"/>
      <c r="AI7" s="17">
        <v>6</v>
      </c>
      <c r="AJ7" s="17"/>
      <c r="AK7" s="17">
        <v>7</v>
      </c>
      <c r="AL7" s="17">
        <v>30</v>
      </c>
      <c r="AM7" s="17">
        <v>6</v>
      </c>
      <c r="AN7" s="17"/>
      <c r="AO7" s="17">
        <v>6</v>
      </c>
      <c r="AP7" s="17"/>
      <c r="AQ7" s="17">
        <v>8</v>
      </c>
      <c r="AR7" s="17"/>
      <c r="AS7" s="10"/>
      <c r="AU7" s="19">
        <v>2</v>
      </c>
      <c r="AV7" s="12" t="s">
        <v>22</v>
      </c>
      <c r="AW7" s="107">
        <f t="array" ref="AW7">SUM(IFERROR(TEXT((C$8:AR$8&amp;":"&amp;D$8:AS$8)*1,"hh:mm")*(C$9:AR$9=AU7),""))</f>
        <v>2.0833333333333332E-2</v>
      </c>
      <c r="AX7" s="42"/>
      <c r="AY7" s="13"/>
      <c r="AZ7" s="14" t="e">
        <f>IF(AY16&lt;&gt;0,AY7/AY16,0)</f>
        <v>#VALUE!</v>
      </c>
      <c r="BA7" s="20">
        <v>12</v>
      </c>
      <c r="BB7" s="12" t="s">
        <v>23</v>
      </c>
      <c r="BC7" s="43">
        <v>0</v>
      </c>
      <c r="BD7" s="43">
        <v>0</v>
      </c>
      <c r="BE7" s="13">
        <f t="shared" si="0"/>
        <v>0</v>
      </c>
      <c r="BF7" s="14">
        <f>IF(BE16&lt;&gt;0,BE7/BE16,0)</f>
        <v>0</v>
      </c>
    </row>
    <row r="8" spans="2:58" ht="15.75" customHeight="1" thickBot="1">
      <c r="B8" s="16" t="s">
        <v>24</v>
      </c>
      <c r="C8" s="17">
        <v>2</v>
      </c>
      <c r="D8" s="17"/>
      <c r="E8" s="17">
        <v>2</v>
      </c>
      <c r="F8" s="17"/>
      <c r="G8" s="17">
        <v>1</v>
      </c>
      <c r="H8" s="17"/>
      <c r="I8" s="18"/>
      <c r="J8" s="18"/>
      <c r="K8" s="18"/>
      <c r="L8" s="18"/>
      <c r="M8" s="17">
        <v>8</v>
      </c>
      <c r="N8" s="17"/>
      <c r="O8" s="18"/>
      <c r="P8" s="18"/>
      <c r="Q8" s="17">
        <v>2</v>
      </c>
      <c r="R8" s="17">
        <v>25</v>
      </c>
      <c r="S8" s="17">
        <v>1</v>
      </c>
      <c r="T8" s="17"/>
      <c r="U8" s="17">
        <v>3</v>
      </c>
      <c r="V8" s="17"/>
      <c r="W8" s="17">
        <v>7</v>
      </c>
      <c r="X8" s="17">
        <v>15</v>
      </c>
      <c r="Y8" s="17">
        <v>0</v>
      </c>
      <c r="Z8" s="17"/>
      <c r="AA8" s="17">
        <v>2</v>
      </c>
      <c r="AB8" s="17"/>
      <c r="AC8" s="17">
        <v>2</v>
      </c>
      <c r="AD8" s="17"/>
      <c r="AE8" s="17">
        <v>0</v>
      </c>
      <c r="AF8" s="17"/>
      <c r="AG8" s="17">
        <v>2</v>
      </c>
      <c r="AH8" s="17"/>
      <c r="AI8" s="17">
        <v>2</v>
      </c>
      <c r="AJ8" s="17"/>
      <c r="AK8" s="17">
        <v>0</v>
      </c>
      <c r="AL8" s="17">
        <v>30</v>
      </c>
      <c r="AM8" s="17">
        <v>2</v>
      </c>
      <c r="AN8" s="17"/>
      <c r="AO8" s="17">
        <v>2</v>
      </c>
      <c r="AP8" s="17"/>
      <c r="AQ8" s="17">
        <v>0</v>
      </c>
      <c r="AR8" s="17"/>
      <c r="AS8" s="10"/>
      <c r="AU8" s="21">
        <v>3</v>
      </c>
      <c r="AV8" s="12" t="s">
        <v>25</v>
      </c>
      <c r="AW8" s="107">
        <f t="array" ref="AW8">SUM(IFERROR(TEXT((C$8:AR$8&amp;":"&amp;D$8:AS$8)*1,"hh:mm")*(C$9:AR$9=AU8),""))</f>
        <v>0</v>
      </c>
      <c r="AX8" s="42"/>
      <c r="AY8" s="13"/>
      <c r="AZ8" s="14" t="e">
        <f>IF(AY16&lt;&gt;0,AY8/AY16,0)</f>
        <v>#VALUE!</v>
      </c>
      <c r="BA8" s="22">
        <v>13</v>
      </c>
      <c r="BB8" s="12" t="s">
        <v>26</v>
      </c>
      <c r="BC8" s="43">
        <v>0</v>
      </c>
      <c r="BD8" s="43">
        <v>0</v>
      </c>
      <c r="BE8" s="13">
        <f t="shared" si="0"/>
        <v>0</v>
      </c>
      <c r="BF8" s="14">
        <f>IF(BE16&lt;&gt;0,BE8/BE16,0)</f>
        <v>0</v>
      </c>
    </row>
    <row r="9" spans="2:58" ht="13" thickBot="1">
      <c r="B9" s="16" t="s">
        <v>27</v>
      </c>
      <c r="C9" s="90">
        <v>7</v>
      </c>
      <c r="D9" s="91"/>
      <c r="E9" s="90">
        <v>7</v>
      </c>
      <c r="F9" s="91"/>
      <c r="G9" s="90">
        <v>7</v>
      </c>
      <c r="H9" s="91"/>
      <c r="I9" s="56"/>
      <c r="J9" s="57"/>
      <c r="K9" s="56"/>
      <c r="L9" s="57"/>
      <c r="M9" s="102">
        <v>14</v>
      </c>
      <c r="N9" s="103"/>
      <c r="O9" s="56"/>
      <c r="P9" s="57"/>
      <c r="Q9" s="102">
        <v>14</v>
      </c>
      <c r="R9" s="103"/>
      <c r="S9" s="90">
        <v>11</v>
      </c>
      <c r="T9" s="91"/>
      <c r="U9" s="98">
        <v>5</v>
      </c>
      <c r="V9" s="99"/>
      <c r="W9" s="100">
        <v>7</v>
      </c>
      <c r="X9" s="101"/>
      <c r="Y9" s="54"/>
      <c r="Z9" s="55"/>
      <c r="AA9" s="90">
        <v>11</v>
      </c>
      <c r="AB9" s="91"/>
      <c r="AC9" s="90">
        <v>11</v>
      </c>
      <c r="AD9" s="91"/>
      <c r="AE9" s="54"/>
      <c r="AF9" s="55"/>
      <c r="AG9" s="90">
        <v>11</v>
      </c>
      <c r="AH9" s="91"/>
      <c r="AI9" s="90">
        <v>11</v>
      </c>
      <c r="AJ9" s="91"/>
      <c r="AK9" s="105">
        <v>2</v>
      </c>
      <c r="AL9" s="106"/>
      <c r="AM9" s="90">
        <v>11</v>
      </c>
      <c r="AN9" s="91"/>
      <c r="AO9" s="90">
        <v>11</v>
      </c>
      <c r="AP9" s="91"/>
      <c r="AQ9" s="54"/>
      <c r="AR9" s="55"/>
      <c r="AS9" s="10"/>
      <c r="AU9" s="21">
        <v>4</v>
      </c>
      <c r="AV9" s="12" t="s">
        <v>28</v>
      </c>
      <c r="AW9" s="107">
        <f t="array" ref="AW9">SUM(IFERROR(TEXT((C$8:AR$8&amp;":"&amp;D$8:AS$8)*1,"hh:mm")*(C$9:AR$9=AU9),""))</f>
        <v>0</v>
      </c>
      <c r="AX9" s="42"/>
      <c r="AY9" s="13"/>
      <c r="AZ9" s="14" t="e">
        <f>IF(AY16&lt;&gt;0,AY9/AY16,0)</f>
        <v>#VALUE!</v>
      </c>
      <c r="BA9" s="22">
        <v>14</v>
      </c>
      <c r="BB9" s="12" t="s">
        <v>29</v>
      </c>
      <c r="BC9" s="43">
        <v>10</v>
      </c>
      <c r="BD9" s="43">
        <f>R8</f>
        <v>25</v>
      </c>
      <c r="BE9" s="13">
        <f t="shared" si="0"/>
        <v>625</v>
      </c>
      <c r="BF9" s="14">
        <f>IF(BE16&lt;&gt;0,BE9/BE16,0)</f>
        <v>0.31565656565656564</v>
      </c>
    </row>
    <row r="10" spans="2:58" ht="13" thickBot="1">
      <c r="B10" s="16" t="s">
        <v>30</v>
      </c>
      <c r="C10" s="17"/>
      <c r="D10" s="17"/>
      <c r="E10" s="17"/>
      <c r="F10" s="17"/>
      <c r="G10" s="17"/>
      <c r="H10" s="17"/>
      <c r="I10" s="18"/>
      <c r="J10" s="18"/>
      <c r="K10" s="18"/>
      <c r="L10" s="18"/>
      <c r="M10" s="17"/>
      <c r="N10" s="17"/>
      <c r="O10" s="18"/>
      <c r="P10" s="18"/>
      <c r="Q10" s="17">
        <v>2</v>
      </c>
      <c r="R10" s="17"/>
      <c r="S10" s="17"/>
      <c r="T10" s="17"/>
      <c r="U10" s="17">
        <v>2</v>
      </c>
      <c r="V10" s="17">
        <v>35</v>
      </c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0"/>
      <c r="AU10" s="23">
        <v>5</v>
      </c>
      <c r="AV10" s="12" t="s">
        <v>31</v>
      </c>
      <c r="AW10" s="107">
        <f t="array" ref="AW10">SUM(IFERROR(TEXT((C$8:AR$8&amp;":"&amp;D$8:AS$8)*1,"hh:mm")*(C$9:AR$9=AU10),""))</f>
        <v>0.125</v>
      </c>
      <c r="AX10" s="42"/>
      <c r="AY10" s="13"/>
      <c r="AZ10" s="14" t="e">
        <f>IF(AY16&lt;&gt;0,AY10/AY16,0)</f>
        <v>#VALUE!</v>
      </c>
      <c r="BA10" s="24">
        <v>15</v>
      </c>
      <c r="BB10" s="12" t="s">
        <v>32</v>
      </c>
      <c r="BC10" s="43">
        <v>0</v>
      </c>
      <c r="BD10" s="43">
        <v>0</v>
      </c>
      <c r="BE10" s="13">
        <f t="shared" si="0"/>
        <v>0</v>
      </c>
      <c r="BF10" s="14">
        <f>IF(BE16&lt;&gt;0,BE10/BE16,0)</f>
        <v>0</v>
      </c>
    </row>
    <row r="11" spans="2:58" ht="13" thickBot="1">
      <c r="B11" s="16" t="s">
        <v>33</v>
      </c>
      <c r="C11" s="25"/>
      <c r="D11" s="26"/>
      <c r="E11" s="25"/>
      <c r="F11" s="26"/>
      <c r="G11" s="25"/>
      <c r="H11" s="26"/>
      <c r="I11" s="27"/>
      <c r="J11" s="28"/>
      <c r="K11" s="27"/>
      <c r="L11" s="28"/>
      <c r="M11" s="25"/>
      <c r="N11" s="26"/>
      <c r="O11" s="27"/>
      <c r="P11" s="28"/>
      <c r="Q11" s="90">
        <v>11</v>
      </c>
      <c r="R11" s="91"/>
      <c r="S11" s="25"/>
      <c r="T11" s="26"/>
      <c r="U11" s="90">
        <v>11</v>
      </c>
      <c r="V11" s="91"/>
      <c r="W11" s="25"/>
      <c r="X11" s="26"/>
      <c r="Y11" s="25"/>
      <c r="Z11" s="26"/>
      <c r="AA11" s="25"/>
      <c r="AB11" s="26"/>
      <c r="AC11" s="25"/>
      <c r="AD11" s="26"/>
      <c r="AE11" s="25"/>
      <c r="AF11" s="26"/>
      <c r="AG11" s="25"/>
      <c r="AH11" s="26"/>
      <c r="AI11" s="25"/>
      <c r="AJ11" s="26"/>
      <c r="AK11" s="25"/>
      <c r="AL11" s="26"/>
      <c r="AM11" s="25"/>
      <c r="AN11" s="26"/>
      <c r="AO11" s="25"/>
      <c r="AP11" s="26"/>
      <c r="AQ11" s="25"/>
      <c r="AR11" s="26"/>
      <c r="AS11" s="10"/>
      <c r="AU11" s="29">
        <v>6</v>
      </c>
      <c r="AV11" s="12" t="s">
        <v>34</v>
      </c>
      <c r="AW11" s="107">
        <f t="array" ref="AW11">SUM(IFERROR(TEXT((C$8:AR$8&amp;":"&amp;D$8:AS$8)*1,"hh:mm")*(C$9:AR$9=AU11),""))</f>
        <v>0</v>
      </c>
      <c r="AX11" s="42"/>
      <c r="AY11" s="13"/>
      <c r="AZ11" s="14" t="e">
        <f>IF(AY16&lt;&gt;0,AY11/AY16,0)</f>
        <v>#VALUE!</v>
      </c>
      <c r="BA11" s="30">
        <v>16</v>
      </c>
      <c r="BB11" s="12" t="s">
        <v>35</v>
      </c>
      <c r="BC11" s="43">
        <v>0</v>
      </c>
      <c r="BD11" s="43">
        <v>0</v>
      </c>
      <c r="BE11" s="13">
        <f t="shared" si="0"/>
        <v>0</v>
      </c>
      <c r="BF11" s="14">
        <f>IF(BE16&lt;&gt;0,BE11/BE16,0)</f>
        <v>0</v>
      </c>
    </row>
    <row r="12" spans="2:58" ht="13" thickBot="1">
      <c r="B12" s="16" t="s">
        <v>36</v>
      </c>
      <c r="C12" s="17"/>
      <c r="D12" s="17"/>
      <c r="E12" s="17"/>
      <c r="F12" s="17"/>
      <c r="G12" s="17"/>
      <c r="H12" s="17"/>
      <c r="I12" s="18"/>
      <c r="J12" s="18"/>
      <c r="K12" s="18"/>
      <c r="L12" s="18"/>
      <c r="M12" s="17"/>
      <c r="N12" s="17"/>
      <c r="O12" s="18"/>
      <c r="P12" s="18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0"/>
      <c r="AU12" s="29">
        <v>7</v>
      </c>
      <c r="AV12" s="12" t="s">
        <v>37</v>
      </c>
      <c r="AW12" s="107">
        <f t="array" ref="AW12">SUM(IFERROR(TEXT((C$8:AR$8&amp;":"&amp;D$8:AS$8)*1,"hh:mm")*(C$9:AR$9=AU12),""))</f>
        <v>0.51041666666666663</v>
      </c>
      <c r="AX12" s="42"/>
      <c r="AY12" s="13"/>
      <c r="AZ12" s="14" t="e">
        <f>IF(AY16&lt;&gt;0,AY12/AY16,0)</f>
        <v>#VALUE!</v>
      </c>
      <c r="BA12" s="31">
        <v>17</v>
      </c>
      <c r="BB12" s="12" t="s">
        <v>38</v>
      </c>
      <c r="BC12" s="43">
        <v>0</v>
      </c>
      <c r="BD12" s="43">
        <v>0</v>
      </c>
      <c r="BE12" s="13">
        <f t="shared" si="0"/>
        <v>0</v>
      </c>
      <c r="BF12" s="14">
        <f>IF(BE16&lt;&gt;0,BE12/BE16,0)</f>
        <v>0</v>
      </c>
    </row>
    <row r="13" spans="2:58" ht="13" thickBot="1">
      <c r="B13" s="16" t="s">
        <v>39</v>
      </c>
      <c r="C13" s="25"/>
      <c r="D13" s="26"/>
      <c r="E13" s="25"/>
      <c r="F13" s="26"/>
      <c r="G13" s="25"/>
      <c r="H13" s="26"/>
      <c r="I13" s="27"/>
      <c r="J13" s="28"/>
      <c r="K13" s="27"/>
      <c r="L13" s="28"/>
      <c r="M13" s="25"/>
      <c r="N13" s="26"/>
      <c r="O13" s="27"/>
      <c r="P13" s="28"/>
      <c r="Q13" s="25"/>
      <c r="R13" s="26"/>
      <c r="S13" s="25"/>
      <c r="T13" s="26"/>
      <c r="U13" s="25"/>
      <c r="V13" s="26"/>
      <c r="W13" s="25"/>
      <c r="X13" s="26"/>
      <c r="Y13" s="25"/>
      <c r="Z13" s="26"/>
      <c r="AA13" s="25"/>
      <c r="AB13" s="26"/>
      <c r="AC13" s="25"/>
      <c r="AD13" s="26"/>
      <c r="AE13" s="25"/>
      <c r="AF13" s="26"/>
      <c r="AG13" s="25"/>
      <c r="AH13" s="26"/>
      <c r="AI13" s="25"/>
      <c r="AJ13" s="26"/>
      <c r="AK13" s="25"/>
      <c r="AL13" s="26"/>
      <c r="AM13" s="25"/>
      <c r="AN13" s="26"/>
      <c r="AO13" s="25"/>
      <c r="AP13" s="26"/>
      <c r="AQ13" s="25"/>
      <c r="AR13" s="26"/>
      <c r="AS13" s="10"/>
      <c r="AU13" s="32">
        <v>8</v>
      </c>
      <c r="AV13" s="12" t="s">
        <v>40</v>
      </c>
      <c r="AW13" s="107">
        <f t="array" ref="AW13">SUM(IFERROR(TEXT((C$8:AR$8&amp;":"&amp;D$8:AS$8)*1,"hh:mm")*(C$9:AR$9=AU13),""))</f>
        <v>0</v>
      </c>
      <c r="AX13" s="42"/>
      <c r="AY13" s="13"/>
      <c r="AZ13" s="14" t="e">
        <f>IF(AY16&lt;&gt;0,AY13/AY16,0)</f>
        <v>#VALUE!</v>
      </c>
      <c r="BA13" s="33">
        <v>18</v>
      </c>
      <c r="BB13" s="12" t="s">
        <v>41</v>
      </c>
      <c r="BC13" s="43">
        <v>0</v>
      </c>
      <c r="BD13" s="43">
        <v>0</v>
      </c>
      <c r="BE13" s="13">
        <f t="shared" si="0"/>
        <v>0</v>
      </c>
      <c r="BF13" s="14">
        <f>IF(BE16&lt;&gt;0,BE13/BE16,0)</f>
        <v>0</v>
      </c>
    </row>
    <row r="14" spans="2:58" ht="15" customHeight="1" thickBot="1">
      <c r="B14" s="16" t="s">
        <v>42</v>
      </c>
      <c r="C14" s="54">
        <v>20.28</v>
      </c>
      <c r="D14" s="55"/>
      <c r="E14" s="54">
        <v>20.27</v>
      </c>
      <c r="F14" s="55"/>
      <c r="G14" s="54">
        <v>21</v>
      </c>
      <c r="H14" s="55"/>
      <c r="I14" s="56"/>
      <c r="J14" s="57"/>
      <c r="K14" s="56"/>
      <c r="L14" s="57"/>
      <c r="M14" s="54"/>
      <c r="N14" s="55"/>
      <c r="O14" s="56"/>
      <c r="P14" s="57"/>
      <c r="Q14" s="54">
        <v>20.190000000000001</v>
      </c>
      <c r="R14" s="55"/>
      <c r="S14" s="54">
        <v>20.23</v>
      </c>
      <c r="T14" s="55"/>
      <c r="U14" s="54">
        <v>20.21</v>
      </c>
      <c r="V14" s="55"/>
      <c r="W14" s="54"/>
      <c r="X14" s="55"/>
      <c r="Y14" s="54">
        <v>20.3</v>
      </c>
      <c r="Z14" s="55"/>
      <c r="AA14" s="54">
        <v>20.25</v>
      </c>
      <c r="AB14" s="55"/>
      <c r="AC14" s="54">
        <v>20.21</v>
      </c>
      <c r="AD14" s="55"/>
      <c r="AE14" s="54">
        <v>20.21</v>
      </c>
      <c r="AF14" s="55"/>
      <c r="AG14" s="54">
        <v>20.14</v>
      </c>
      <c r="AH14" s="55"/>
      <c r="AI14" s="54">
        <v>20.22</v>
      </c>
      <c r="AJ14" s="55"/>
      <c r="AK14" s="54">
        <v>20.13</v>
      </c>
      <c r="AL14" s="55"/>
      <c r="AM14" s="54">
        <v>20.170000000000002</v>
      </c>
      <c r="AN14" s="55"/>
      <c r="AO14" s="54">
        <v>20.18</v>
      </c>
      <c r="AP14" s="55"/>
      <c r="AQ14" s="54">
        <v>20.18</v>
      </c>
      <c r="AR14" s="55"/>
      <c r="AS14" s="10"/>
      <c r="AU14" s="32">
        <v>9</v>
      </c>
      <c r="AV14" s="12" t="s">
        <v>43</v>
      </c>
      <c r="AW14" s="107">
        <f t="array" ref="AW14">SUM(IFERROR(TEXT((C$8:AR$8&amp;":"&amp;D$8:AS$8)*1,"hh:mm")*(C$9:AR$9=AU14),""))</f>
        <v>0</v>
      </c>
      <c r="AX14" s="42"/>
      <c r="AY14" s="13"/>
      <c r="AZ14" s="14" t="e">
        <f>IF(AY16&lt;&gt;0,AY14/AY16,0)</f>
        <v>#VALUE!</v>
      </c>
      <c r="BA14" s="33">
        <v>19</v>
      </c>
      <c r="BB14" s="12" t="s">
        <v>44</v>
      </c>
      <c r="BC14" s="43">
        <v>0</v>
      </c>
      <c r="BD14" s="43">
        <v>0</v>
      </c>
      <c r="BE14" s="13">
        <f>BD14+BC14*60</f>
        <v>0</v>
      </c>
      <c r="BF14" s="14">
        <f>IF(BE16&lt;&gt;0,BE14/BE16,0)</f>
        <v>0</v>
      </c>
    </row>
    <row r="15" spans="2:58" ht="15" customHeight="1" thickBot="1">
      <c r="B15" s="16" t="s">
        <v>45</v>
      </c>
      <c r="C15" s="54">
        <v>1</v>
      </c>
      <c r="D15" s="55"/>
      <c r="E15" s="54">
        <v>1</v>
      </c>
      <c r="F15" s="55"/>
      <c r="G15" s="54">
        <v>1</v>
      </c>
      <c r="H15" s="55"/>
      <c r="I15" s="56"/>
      <c r="J15" s="57"/>
      <c r="K15" s="56"/>
      <c r="L15" s="57"/>
      <c r="M15" s="54">
        <v>1</v>
      </c>
      <c r="N15" s="55"/>
      <c r="O15" s="56"/>
      <c r="P15" s="57"/>
      <c r="Q15" s="54">
        <v>1</v>
      </c>
      <c r="R15" s="55"/>
      <c r="S15" s="54">
        <v>1</v>
      </c>
      <c r="T15" s="55"/>
      <c r="U15" s="54">
        <v>1</v>
      </c>
      <c r="V15" s="55"/>
      <c r="W15" s="54">
        <v>1</v>
      </c>
      <c r="X15" s="55"/>
      <c r="Y15" s="54">
        <v>1</v>
      </c>
      <c r="Z15" s="55"/>
      <c r="AA15" s="54">
        <v>1</v>
      </c>
      <c r="AB15" s="55"/>
      <c r="AC15" s="54">
        <v>1</v>
      </c>
      <c r="AD15" s="55"/>
      <c r="AE15" s="54">
        <v>1</v>
      </c>
      <c r="AF15" s="55"/>
      <c r="AG15" s="54">
        <v>1</v>
      </c>
      <c r="AH15" s="55"/>
      <c r="AI15" s="54">
        <v>1</v>
      </c>
      <c r="AJ15" s="55"/>
      <c r="AK15" s="54">
        <v>1</v>
      </c>
      <c r="AL15" s="55"/>
      <c r="AM15" s="54">
        <v>1</v>
      </c>
      <c r="AN15" s="55"/>
      <c r="AO15" s="54">
        <v>1</v>
      </c>
      <c r="AP15" s="55"/>
      <c r="AQ15" s="54">
        <v>1</v>
      </c>
      <c r="AR15" s="55"/>
      <c r="AS15" s="10"/>
      <c r="AU15" s="34">
        <v>10</v>
      </c>
      <c r="AV15" s="35" t="s">
        <v>46</v>
      </c>
      <c r="AW15" s="107">
        <f t="array" ref="AW15">SUM(IFERROR(TEXT((C$8:AR$8&amp;":"&amp;D$8:AS$8)*1,"hh:mm")*(C$9:AR$9=AU15),""))</f>
        <v>0</v>
      </c>
      <c r="AX15" s="42"/>
      <c r="AY15" s="13"/>
      <c r="AZ15" s="14" t="e">
        <f>IF(AY16&lt;&gt;0,AY15/AY16,0)</f>
        <v>#VALUE!</v>
      </c>
      <c r="BA15" s="36">
        <v>20</v>
      </c>
      <c r="BB15" s="35"/>
      <c r="BC15" s="43">
        <v>0</v>
      </c>
      <c r="BD15" s="43">
        <v>0</v>
      </c>
      <c r="BE15" s="13">
        <f>BD15+BC15*60</f>
        <v>0</v>
      </c>
      <c r="BF15" s="14">
        <f>IF(BE16&lt;&gt;0,BE15/BE16,0)</f>
        <v>0</v>
      </c>
    </row>
    <row r="16" spans="2:58" s="39" customFormat="1" ht="15" customHeight="1" thickBot="1">
      <c r="B16" s="37" t="s">
        <v>47</v>
      </c>
      <c r="C16" s="88">
        <f>IF(C14&lt;&gt;0,(C7*3600+D7*60)*C15/C14,0)</f>
        <v>1065.0887573964496</v>
      </c>
      <c r="D16" s="89"/>
      <c r="E16" s="88">
        <f>IF(E14&lt;&gt;0,(E7*3600+F7*60)*E15/E14,0)</f>
        <v>1065.6142081894425</v>
      </c>
      <c r="F16" s="89"/>
      <c r="G16" s="88">
        <f>IF(G14&lt;&gt;0,(G7*3600+H7*60)*G15/G14,0)</f>
        <v>1200</v>
      </c>
      <c r="H16" s="89"/>
      <c r="I16" s="96">
        <f>IF(I14&lt;&gt;0,(I7*3600+J7*60)*I15/I14,0)</f>
        <v>0</v>
      </c>
      <c r="J16" s="97"/>
      <c r="K16" s="96">
        <f>IF(K14&lt;&gt;0,(K7*3600+L7*60)*K15/K14,0)</f>
        <v>0</v>
      </c>
      <c r="L16" s="97"/>
      <c r="M16" s="88">
        <f>IF(M14&lt;&gt;0,(M7*3600+N7*60)*M15/M14,0)</f>
        <v>0</v>
      </c>
      <c r="N16" s="89"/>
      <c r="O16" s="96">
        <f>IF(O14&lt;&gt;0,(O7*3600+P7*60)*O15/O14,0)</f>
        <v>0</v>
      </c>
      <c r="P16" s="97"/>
      <c r="Q16" s="88">
        <f>IF(Q14&lt;&gt;0,(Q7*3600+R7*60)*Q15/Q14,0)</f>
        <v>713.22436849925703</v>
      </c>
      <c r="R16" s="89"/>
      <c r="S16" s="88">
        <f>IF(S14&lt;&gt;0,(S7*3600+T7*60)*S15/S14,0)</f>
        <v>1245.6747404844291</v>
      </c>
      <c r="T16" s="89"/>
      <c r="U16" s="88">
        <f>IF(U14&lt;&gt;0,(U7*3600+V7*60)*U15/U14,0)</f>
        <v>534.38891637803067</v>
      </c>
      <c r="V16" s="89"/>
      <c r="W16" s="88">
        <f>IF(W14&lt;&gt;0,(W7*3600+X7*60)*W15/W14,0)</f>
        <v>0</v>
      </c>
      <c r="X16" s="89"/>
      <c r="Y16" s="88">
        <f>IF(Y14&lt;&gt;0,(Y7*3600+Z7*60)*Y15/Y14,0)</f>
        <v>1418.7192118226601</v>
      </c>
      <c r="Z16" s="89"/>
      <c r="AA16" s="88">
        <f>IF(AA14&lt;&gt;0,(AA7*3600+AB7*60)*AA15/AA14,0)</f>
        <v>1066.6666666666667</v>
      </c>
      <c r="AB16" s="89"/>
      <c r="AC16" s="88">
        <f>IF(AC14&lt;&gt;0,(AC7*3600+AD7*60)*AC15/AC14,0)</f>
        <v>1068.7778327560613</v>
      </c>
      <c r="AD16" s="89"/>
      <c r="AE16" s="88">
        <f>IF(AE14&lt;&gt;0,(AE7*3600+AF7*60)*AE15/AE14,0)</f>
        <v>1425.037110341415</v>
      </c>
      <c r="AF16" s="89"/>
      <c r="AG16" s="88">
        <f>IF(AG14&lt;&gt;0,(AG7*3600+AH7*60)*AG15/AG14,0)</f>
        <v>1072.4925521350547</v>
      </c>
      <c r="AH16" s="89"/>
      <c r="AI16" s="88">
        <f>IF(AI14&lt;&gt;0,(AI7*3600+AJ7*60)*AI15/AI14,0)</f>
        <v>1068.2492581602376</v>
      </c>
      <c r="AJ16" s="89"/>
      <c r="AK16" s="88">
        <f>IF(AK14&lt;&gt;0,(AK7*3600+AL7*60)*AK15/AK14,0)</f>
        <v>1341.2816691505216</v>
      </c>
      <c r="AL16" s="89"/>
      <c r="AM16" s="88">
        <f>IF(AM14&lt;&gt;0,(AM7*3600+AN7*60)*AM15/AM14,0)</f>
        <v>1070.8973723351512</v>
      </c>
      <c r="AN16" s="89"/>
      <c r="AO16" s="88">
        <f>IF(AO14&lt;&gt;0,(AO7*3600+AP7*60)*AO15/AO14,0)</f>
        <v>1070.366699702676</v>
      </c>
      <c r="AP16" s="89"/>
      <c r="AQ16" s="88">
        <f>IF(AQ14&lt;&gt;0,(AQ7*3600+AR7*60)*AQ15/AQ14,0)</f>
        <v>1427.1555996035679</v>
      </c>
      <c r="AR16" s="89"/>
      <c r="AS16" s="38"/>
      <c r="AU16" s="94" t="s">
        <v>48</v>
      </c>
      <c r="AV16" s="95"/>
      <c r="AW16" s="108" t="e">
        <f>SUM(AW6:AW15)</f>
        <v>#VALUE!</v>
      </c>
      <c r="AX16" s="40"/>
      <c r="AY16" s="40" t="e">
        <f>TEXT(AW16,"[mm]:ss")</f>
        <v>#VALUE!</v>
      </c>
      <c r="AZ16" s="41" t="e">
        <f>IF(AY16&lt;&gt;0,AY16/AY16,0)</f>
        <v>#VALUE!</v>
      </c>
      <c r="BA16" s="94" t="s">
        <v>48</v>
      </c>
      <c r="BB16" s="95"/>
      <c r="BC16" s="40">
        <f>QUOTIENT(BE16,60)</f>
        <v>33</v>
      </c>
      <c r="BD16" s="40">
        <f>MOD(BE16,60)</f>
        <v>0</v>
      </c>
      <c r="BE16" s="40">
        <f>SUM(BE6:BE15)</f>
        <v>1980</v>
      </c>
      <c r="BF16" s="41">
        <f>IF(BE16&lt;&gt;0,BE16/BE16,0)</f>
        <v>1</v>
      </c>
    </row>
    <row r="17" spans="2:57" ht="13.5" customHeight="1" thickBot="1">
      <c r="B17" s="16" t="s">
        <v>49</v>
      </c>
      <c r="C17" s="54">
        <v>1062</v>
      </c>
      <c r="D17" s="55"/>
      <c r="E17" s="54">
        <v>1062</v>
      </c>
      <c r="F17" s="55"/>
      <c r="G17" s="54">
        <v>1197</v>
      </c>
      <c r="H17" s="55"/>
      <c r="I17" s="56"/>
      <c r="J17" s="57"/>
      <c r="K17" s="56"/>
      <c r="L17" s="57"/>
      <c r="M17" s="54"/>
      <c r="N17" s="55"/>
      <c r="O17" s="56"/>
      <c r="P17" s="57"/>
      <c r="Q17" s="54">
        <v>684</v>
      </c>
      <c r="R17" s="55"/>
      <c r="S17" s="54">
        <v>1245</v>
      </c>
      <c r="T17" s="55"/>
      <c r="U17" s="54">
        <v>534</v>
      </c>
      <c r="V17" s="55"/>
      <c r="W17" s="54"/>
      <c r="X17" s="55"/>
      <c r="Y17" s="54">
        <v>1424</v>
      </c>
      <c r="Z17" s="55"/>
      <c r="AA17" s="54">
        <v>1062</v>
      </c>
      <c r="AB17" s="55"/>
      <c r="AC17" s="54">
        <v>1068</v>
      </c>
      <c r="AD17" s="55"/>
      <c r="AE17" s="54">
        <v>1424</v>
      </c>
      <c r="AF17" s="55"/>
      <c r="AG17" s="54">
        <v>1068</v>
      </c>
      <c r="AH17" s="55"/>
      <c r="AI17" s="54">
        <v>1068</v>
      </c>
      <c r="AJ17" s="55"/>
      <c r="AK17" s="54">
        <v>1347</v>
      </c>
      <c r="AL17" s="55"/>
      <c r="AM17" s="54">
        <v>1070</v>
      </c>
      <c r="AN17" s="55"/>
      <c r="AO17" s="54">
        <v>1067</v>
      </c>
      <c r="AP17" s="55"/>
      <c r="AQ17" s="54">
        <v>1424</v>
      </c>
      <c r="AR17" s="55"/>
      <c r="AS17" s="10"/>
    </row>
    <row r="18" spans="2:57" ht="13" thickBot="1">
      <c r="B18" s="16" t="s">
        <v>50</v>
      </c>
      <c r="C18" s="54">
        <v>0</v>
      </c>
      <c r="D18" s="55"/>
      <c r="E18" s="54">
        <v>0</v>
      </c>
      <c r="F18" s="55"/>
      <c r="G18" s="54">
        <v>0</v>
      </c>
      <c r="H18" s="55"/>
      <c r="I18" s="56">
        <v>0</v>
      </c>
      <c r="J18" s="57"/>
      <c r="K18" s="56">
        <v>0</v>
      </c>
      <c r="L18" s="57"/>
      <c r="M18" s="54">
        <v>0</v>
      </c>
      <c r="N18" s="55"/>
      <c r="O18" s="56">
        <v>0</v>
      </c>
      <c r="P18" s="57"/>
      <c r="Q18" s="54">
        <v>0</v>
      </c>
      <c r="R18" s="55"/>
      <c r="S18" s="54">
        <v>0</v>
      </c>
      <c r="T18" s="55"/>
      <c r="U18" s="54">
        <v>0</v>
      </c>
      <c r="V18" s="55"/>
      <c r="W18" s="54">
        <v>0</v>
      </c>
      <c r="X18" s="55"/>
      <c r="Y18" s="54">
        <v>0</v>
      </c>
      <c r="Z18" s="55"/>
      <c r="AA18" s="54">
        <v>0</v>
      </c>
      <c r="AB18" s="55"/>
      <c r="AC18" s="54">
        <v>0</v>
      </c>
      <c r="AD18" s="55"/>
      <c r="AE18" s="54">
        <v>0</v>
      </c>
      <c r="AF18" s="55"/>
      <c r="AG18" s="54">
        <v>0</v>
      </c>
      <c r="AH18" s="55"/>
      <c r="AI18" s="54">
        <v>0</v>
      </c>
      <c r="AJ18" s="55"/>
      <c r="AK18" s="54">
        <v>0</v>
      </c>
      <c r="AL18" s="55"/>
      <c r="AM18" s="54">
        <v>0</v>
      </c>
      <c r="AN18" s="55"/>
      <c r="AO18" s="54">
        <v>1</v>
      </c>
      <c r="AP18" s="55"/>
      <c r="AQ18" s="54">
        <v>0</v>
      </c>
      <c r="AR18" s="55"/>
      <c r="AS18" s="10"/>
    </row>
    <row r="19" spans="2:57" s="39" customFormat="1" ht="13" thickBot="1">
      <c r="B19" s="37" t="s">
        <v>51</v>
      </c>
      <c r="C19" s="52">
        <f>C17+C18</f>
        <v>1062</v>
      </c>
      <c r="D19" s="53"/>
      <c r="E19" s="52">
        <f>E17+E18</f>
        <v>1062</v>
      </c>
      <c r="F19" s="53"/>
      <c r="G19" s="52">
        <f>G17+G18</f>
        <v>1197</v>
      </c>
      <c r="H19" s="53"/>
      <c r="I19" s="92">
        <f>I17+I18</f>
        <v>0</v>
      </c>
      <c r="J19" s="93"/>
      <c r="K19" s="92">
        <f>K17+K18</f>
        <v>0</v>
      </c>
      <c r="L19" s="93"/>
      <c r="M19" s="52">
        <f>M17+M18</f>
        <v>0</v>
      </c>
      <c r="N19" s="53"/>
      <c r="O19" s="92">
        <f>O17+O18</f>
        <v>0</v>
      </c>
      <c r="P19" s="93"/>
      <c r="Q19" s="52">
        <f>Q17+Q18</f>
        <v>684</v>
      </c>
      <c r="R19" s="53"/>
      <c r="S19" s="52">
        <f>S17+S18</f>
        <v>1245</v>
      </c>
      <c r="T19" s="53"/>
      <c r="U19" s="52">
        <f>U17+U18</f>
        <v>534</v>
      </c>
      <c r="V19" s="53"/>
      <c r="W19" s="52">
        <f>W17+W18</f>
        <v>0</v>
      </c>
      <c r="X19" s="53"/>
      <c r="Y19" s="52">
        <f>Y17+Y18</f>
        <v>1424</v>
      </c>
      <c r="Z19" s="53"/>
      <c r="AA19" s="52">
        <f>AA17+AA18</f>
        <v>1062</v>
      </c>
      <c r="AB19" s="53"/>
      <c r="AC19" s="52">
        <f>AC17+AC18</f>
        <v>1068</v>
      </c>
      <c r="AD19" s="53"/>
      <c r="AE19" s="52">
        <f>AE17+AE18</f>
        <v>1424</v>
      </c>
      <c r="AF19" s="53"/>
      <c r="AG19" s="52">
        <f>AG17+AG18</f>
        <v>1068</v>
      </c>
      <c r="AH19" s="53"/>
      <c r="AI19" s="52">
        <f>AI17+AI18</f>
        <v>1068</v>
      </c>
      <c r="AJ19" s="53"/>
      <c r="AK19" s="52">
        <f>AK17+AK18</f>
        <v>1347</v>
      </c>
      <c r="AL19" s="53"/>
      <c r="AM19" s="52">
        <f>AM17+AM18</f>
        <v>1070</v>
      </c>
      <c r="AN19" s="53"/>
      <c r="AO19" s="52">
        <f>AO17+AO18</f>
        <v>1068</v>
      </c>
      <c r="AP19" s="53"/>
      <c r="AQ19" s="52">
        <f>AQ17+AQ18</f>
        <v>1424</v>
      </c>
      <c r="AR19" s="53"/>
      <c r="AS19" s="38"/>
    </row>
    <row r="20" spans="2:57" ht="71.25" customHeight="1" thickBot="1">
      <c r="B20" s="16" t="s">
        <v>52</v>
      </c>
      <c r="C20" s="48" t="s">
        <v>53</v>
      </c>
      <c r="D20" s="49"/>
      <c r="E20" s="48" t="s">
        <v>53</v>
      </c>
      <c r="F20" s="49"/>
      <c r="G20" s="48" t="s">
        <v>53</v>
      </c>
      <c r="H20" s="49"/>
      <c r="I20" s="46"/>
      <c r="J20" s="47"/>
      <c r="K20" s="46"/>
      <c r="L20" s="47"/>
      <c r="M20" s="48" t="s">
        <v>53</v>
      </c>
      <c r="N20" s="49"/>
      <c r="O20" s="46"/>
      <c r="P20" s="47"/>
      <c r="Q20" s="48" t="s">
        <v>53</v>
      </c>
      <c r="R20" s="49"/>
      <c r="S20" s="48" t="s">
        <v>53</v>
      </c>
      <c r="T20" s="49"/>
      <c r="U20" s="48" t="s">
        <v>53</v>
      </c>
      <c r="V20" s="49"/>
      <c r="W20" s="48" t="s">
        <v>53</v>
      </c>
      <c r="X20" s="49"/>
      <c r="Y20" s="48" t="s">
        <v>53</v>
      </c>
      <c r="Z20" s="49"/>
      <c r="AA20" s="48" t="s">
        <v>53</v>
      </c>
      <c r="AB20" s="49"/>
      <c r="AC20" s="48" t="s">
        <v>53</v>
      </c>
      <c r="AD20" s="49"/>
      <c r="AE20" s="48" t="s">
        <v>53</v>
      </c>
      <c r="AF20" s="49"/>
      <c r="AG20" s="48" t="s">
        <v>53</v>
      </c>
      <c r="AH20" s="49"/>
      <c r="AI20" s="48" t="s">
        <v>53</v>
      </c>
      <c r="AJ20" s="49"/>
      <c r="AK20" s="48" t="s">
        <v>53</v>
      </c>
      <c r="AL20" s="49"/>
      <c r="AM20" s="48" t="s">
        <v>53</v>
      </c>
      <c r="AN20" s="49"/>
      <c r="AO20" s="48" t="s">
        <v>53</v>
      </c>
      <c r="AP20" s="49"/>
      <c r="AQ20" s="48" t="s">
        <v>53</v>
      </c>
      <c r="AR20" s="49"/>
      <c r="AS20" s="10"/>
      <c r="AV20" s="109" t="s">
        <v>64</v>
      </c>
      <c r="BD20" s="104"/>
      <c r="BE20" s="104"/>
    </row>
    <row r="23" spans="2:57">
      <c r="B23" s="1" t="s">
        <v>54</v>
      </c>
    </row>
    <row r="24" spans="2:57" ht="13">
      <c r="B24" s="44" t="s">
        <v>55</v>
      </c>
    </row>
    <row r="25" spans="2:57">
      <c r="B25" s="45" t="s">
        <v>56</v>
      </c>
    </row>
    <row r="26" spans="2:57">
      <c r="B26" s="45" t="s">
        <v>57</v>
      </c>
    </row>
    <row r="28" spans="2:57" ht="13">
      <c r="B28" s="44" t="s">
        <v>58</v>
      </c>
    </row>
    <row r="29" spans="2:57">
      <c r="B29" s="45" t="s">
        <v>62</v>
      </c>
    </row>
    <row r="30" spans="2:57">
      <c r="B30" s="45" t="s">
        <v>61</v>
      </c>
    </row>
    <row r="31" spans="2:57">
      <c r="B31" s="45" t="s">
        <v>63</v>
      </c>
    </row>
    <row r="32" spans="2:57">
      <c r="B32" s="45" t="s">
        <v>60</v>
      </c>
    </row>
    <row r="33" spans="2:2">
      <c r="B33" s="45" t="s">
        <v>59</v>
      </c>
    </row>
  </sheetData>
  <mergeCells count="219">
    <mergeCell ref="AO14:AP14"/>
    <mergeCell ref="U14:V14"/>
    <mergeCell ref="S9:T9"/>
    <mergeCell ref="AE15:AF15"/>
    <mergeCell ref="C9:D9"/>
    <mergeCell ref="E9:F9"/>
    <mergeCell ref="G9:H9"/>
    <mergeCell ref="I9:J9"/>
    <mergeCell ref="O9:P9"/>
    <mergeCell ref="Q9:R9"/>
    <mergeCell ref="U11:V11"/>
    <mergeCell ref="BD20:BE20"/>
    <mergeCell ref="AQ9:AR9"/>
    <mergeCell ref="AE9:AF9"/>
    <mergeCell ref="AG9:AH9"/>
    <mergeCell ref="AI9:AJ9"/>
    <mergeCell ref="AK9:AL9"/>
    <mergeCell ref="AQ14:AR14"/>
    <mergeCell ref="AI14:AJ14"/>
    <mergeCell ref="AK14:AL14"/>
    <mergeCell ref="AM14:AN14"/>
    <mergeCell ref="C14:D14"/>
    <mergeCell ref="C15:D15"/>
    <mergeCell ref="E15:F15"/>
    <mergeCell ref="G15:H15"/>
    <mergeCell ref="K9:L9"/>
    <mergeCell ref="M9:N9"/>
    <mergeCell ref="C18:D18"/>
    <mergeCell ref="E18:F18"/>
    <mergeCell ref="AM9:AN9"/>
    <mergeCell ref="U9:V9"/>
    <mergeCell ref="W9:X9"/>
    <mergeCell ref="Y9:Z9"/>
    <mergeCell ref="AA9:AB9"/>
    <mergeCell ref="AC9:AD9"/>
    <mergeCell ref="Q11:R11"/>
    <mergeCell ref="AI15:AJ15"/>
    <mergeCell ref="AO15:AP15"/>
    <mergeCell ref="AQ15:AR15"/>
    <mergeCell ref="K16:L16"/>
    <mergeCell ref="AC16:AD16"/>
    <mergeCell ref="M16:N16"/>
    <mergeCell ref="I15:J15"/>
    <mergeCell ref="K15:L15"/>
    <mergeCell ref="M15:N15"/>
    <mergeCell ref="U15:V15"/>
    <mergeCell ref="O15:P15"/>
    <mergeCell ref="C16:D16"/>
    <mergeCell ref="E16:F16"/>
    <mergeCell ref="G16:H16"/>
    <mergeCell ref="I16:J16"/>
    <mergeCell ref="AK15:AL15"/>
    <mergeCell ref="AM15:AN15"/>
    <mergeCell ref="Q15:R15"/>
    <mergeCell ref="S15:T15"/>
    <mergeCell ref="AG15:AH15"/>
    <mergeCell ref="W15:X15"/>
    <mergeCell ref="AE16:AF16"/>
    <mergeCell ref="AK16:AL16"/>
    <mergeCell ref="O16:P16"/>
    <mergeCell ref="Q16:R16"/>
    <mergeCell ref="S16:T16"/>
    <mergeCell ref="U16:V16"/>
    <mergeCell ref="W16:X16"/>
    <mergeCell ref="AG16:AH16"/>
    <mergeCell ref="AQ16:AR16"/>
    <mergeCell ref="C17:D17"/>
    <mergeCell ref="E17:F17"/>
    <mergeCell ref="G17:H17"/>
    <mergeCell ref="I17:J17"/>
    <mergeCell ref="K17:L17"/>
    <mergeCell ref="M17:N17"/>
    <mergeCell ref="AE17:AF17"/>
    <mergeCell ref="AA16:AB16"/>
    <mergeCell ref="AI16:AJ16"/>
    <mergeCell ref="AQ17:AR17"/>
    <mergeCell ref="AU16:AV16"/>
    <mergeCell ref="BA16:BB16"/>
    <mergeCell ref="O17:P17"/>
    <mergeCell ref="Q17:R17"/>
    <mergeCell ref="S17:T17"/>
    <mergeCell ref="U17:V17"/>
    <mergeCell ref="W17:X17"/>
    <mergeCell ref="Y17:Z17"/>
    <mergeCell ref="AA17:AB17"/>
    <mergeCell ref="AK18:AL18"/>
    <mergeCell ref="AM18:AN18"/>
    <mergeCell ref="AC17:AD17"/>
    <mergeCell ref="AI17:AJ17"/>
    <mergeCell ref="AG17:AH17"/>
    <mergeCell ref="AI18:AJ18"/>
    <mergeCell ref="S19:T19"/>
    <mergeCell ref="U19:V19"/>
    <mergeCell ref="AK17:AL17"/>
    <mergeCell ref="AM17:AN17"/>
    <mergeCell ref="G18:H18"/>
    <mergeCell ref="I18:J18"/>
    <mergeCell ref="K18:L18"/>
    <mergeCell ref="M18:N18"/>
    <mergeCell ref="O18:P18"/>
    <mergeCell ref="AG18:AH18"/>
    <mergeCell ref="AM19:AN19"/>
    <mergeCell ref="AO19:AP19"/>
    <mergeCell ref="M19:N19"/>
    <mergeCell ref="O19:P19"/>
    <mergeCell ref="Q19:R19"/>
    <mergeCell ref="AC18:AD18"/>
    <mergeCell ref="Q18:R18"/>
    <mergeCell ref="S18:T18"/>
    <mergeCell ref="U18:V18"/>
    <mergeCell ref="W18:X18"/>
    <mergeCell ref="AI19:AJ19"/>
    <mergeCell ref="AK19:AL19"/>
    <mergeCell ref="W19:X19"/>
    <mergeCell ref="Y19:Z19"/>
    <mergeCell ref="AQ18:AR18"/>
    <mergeCell ref="C19:D19"/>
    <mergeCell ref="E19:F19"/>
    <mergeCell ref="G19:H19"/>
    <mergeCell ref="I19:J19"/>
    <mergeCell ref="K19:L19"/>
    <mergeCell ref="AE14:AF14"/>
    <mergeCell ref="AG14:AH14"/>
    <mergeCell ref="AO18:AP18"/>
    <mergeCell ref="AO16:AP16"/>
    <mergeCell ref="AO9:AP9"/>
    <mergeCell ref="AE19:AF19"/>
    <mergeCell ref="AG19:AH19"/>
    <mergeCell ref="AE18:AF18"/>
    <mergeCell ref="AO17:AP17"/>
    <mergeCell ref="AM16:AN16"/>
    <mergeCell ref="AA19:AB19"/>
    <mergeCell ref="AC19:AD19"/>
    <mergeCell ref="Y18:Z18"/>
    <mergeCell ref="AA18:AB18"/>
    <mergeCell ref="W6:X6"/>
    <mergeCell ref="Y6:Z6"/>
    <mergeCell ref="Y16:Z16"/>
    <mergeCell ref="Y15:Z15"/>
    <mergeCell ref="AA15:AB15"/>
    <mergeCell ref="AC15:AD15"/>
    <mergeCell ref="AQ6:AR6"/>
    <mergeCell ref="AA6:AB6"/>
    <mergeCell ref="AC6:AD6"/>
    <mergeCell ref="AE6:AF6"/>
    <mergeCell ref="AG6:AH6"/>
    <mergeCell ref="AI6:AJ6"/>
    <mergeCell ref="AK6:AL6"/>
    <mergeCell ref="AM6:AN6"/>
    <mergeCell ref="AO6:AP6"/>
    <mergeCell ref="BF4:BF5"/>
    <mergeCell ref="C5:H5"/>
    <mergeCell ref="I5:N5"/>
    <mergeCell ref="O5:T5"/>
    <mergeCell ref="U5:Z5"/>
    <mergeCell ref="AA5:AF5"/>
    <mergeCell ref="AG5:AL5"/>
    <mergeCell ref="AM5:AR5"/>
    <mergeCell ref="AU4:AV5"/>
    <mergeCell ref="O4:T4"/>
    <mergeCell ref="AM4:AR4"/>
    <mergeCell ref="C2:H2"/>
    <mergeCell ref="AJ2:AN2"/>
    <mergeCell ref="BE4:BE5"/>
    <mergeCell ref="AW4:AX4"/>
    <mergeCell ref="AY4:AY5"/>
    <mergeCell ref="AZ4:AZ5"/>
    <mergeCell ref="BA4:BB5"/>
    <mergeCell ref="BC4:BD4"/>
    <mergeCell ref="AO2:AR2"/>
    <mergeCell ref="S6:T6"/>
    <mergeCell ref="C4:H4"/>
    <mergeCell ref="I4:N4"/>
    <mergeCell ref="U4:Z4"/>
    <mergeCell ref="AA4:AF4"/>
    <mergeCell ref="C6:D6"/>
    <mergeCell ref="E6:F6"/>
    <mergeCell ref="G6:H6"/>
    <mergeCell ref="I6:J6"/>
    <mergeCell ref="S14:T14"/>
    <mergeCell ref="AG4:AL4"/>
    <mergeCell ref="K6:L6"/>
    <mergeCell ref="M6:N6"/>
    <mergeCell ref="AA14:AB14"/>
    <mergeCell ref="AC14:AD14"/>
    <mergeCell ref="W14:X14"/>
    <mergeCell ref="Y14:Z14"/>
    <mergeCell ref="O6:P6"/>
    <mergeCell ref="Q6:R6"/>
    <mergeCell ref="AE20:AF20"/>
    <mergeCell ref="U6:V6"/>
    <mergeCell ref="AQ19:AR19"/>
    <mergeCell ref="E14:F14"/>
    <mergeCell ref="G14:H14"/>
    <mergeCell ref="I14:J14"/>
    <mergeCell ref="K14:L14"/>
    <mergeCell ref="M14:N14"/>
    <mergeCell ref="O14:P14"/>
    <mergeCell ref="Q14:R14"/>
    <mergeCell ref="U20:V20"/>
    <mergeCell ref="AM20:AN20"/>
    <mergeCell ref="AO20:AP20"/>
    <mergeCell ref="AQ20:AR20"/>
    <mergeCell ref="Y20:Z20"/>
    <mergeCell ref="AK20:AL20"/>
    <mergeCell ref="AI20:AJ20"/>
    <mergeCell ref="AG20:AH20"/>
    <mergeCell ref="AA20:AB20"/>
    <mergeCell ref="AC20:AD20"/>
    <mergeCell ref="K20:L20"/>
    <mergeCell ref="C20:D20"/>
    <mergeCell ref="E20:F20"/>
    <mergeCell ref="G20:H20"/>
    <mergeCell ref="I20:J20"/>
    <mergeCell ref="W20:X20"/>
    <mergeCell ref="M20:N20"/>
    <mergeCell ref="O20:P20"/>
    <mergeCell ref="Q20:R20"/>
    <mergeCell ref="S20:T20"/>
  </mergeCells>
  <phoneticPr fontId="0" type="noConversion"/>
  <printOptions horizontalCentered="1" verticalCentered="1"/>
  <pageMargins left="0" right="0" top="0" bottom="0" header="0" footer="0"/>
  <pageSetup paperSize="9" scale="47" orientation="landscape" r:id="rId1"/>
  <headerFooter alignWithMargins="0">
    <oddFooter>&amp;L&amp;14Rédigé par : Nour Yaakoubi&amp;R&amp;14Validé par : Hassna Maâlaoui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TRG</vt:lpstr>
      <vt:lpstr>TRG!Zone_d_impression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tulipe</cp:lastModifiedBy>
  <dcterms:created xsi:type="dcterms:W3CDTF">2018-08-03T13:44:22Z</dcterms:created>
  <dcterms:modified xsi:type="dcterms:W3CDTF">2018-08-14T17:31:16Z</dcterms:modified>
</cp:coreProperties>
</file>