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hidePivotFieldList="1"/>
  <bookViews>
    <workbookView xWindow="0" yWindow="0" windowWidth="19420" windowHeight="7760"/>
  </bookViews>
  <sheets>
    <sheet name="Jeudi 28 janvier" sheetId="13" r:id="rId1"/>
    <sheet name="Locaux" sheetId="2" r:id="rId2"/>
  </sheets>
  <definedNames>
    <definedName name="colb">Tableau66[Surveillance]</definedName>
    <definedName name="colc">Tableau66[SCT1]</definedName>
    <definedName name="cold">Tableau66[SCT2]</definedName>
    <definedName name="cole">Tableau66[1er départ SCT]</definedName>
    <definedName name="colf">Tableau66[SCT T.S.]</definedName>
    <definedName name="colg">Tableau66[Dîner 1]</definedName>
    <definedName name="colh">Tableau66[FRA 102-105-106-109]</definedName>
    <definedName name="coli">Tableau66[FRA 102-105-106-109]</definedName>
    <definedName name="colj">Tableau66[Surv.1]</definedName>
    <definedName name="colk">Tableau66[Surv.2]</definedName>
    <definedName name="coll">Tableau66[Surv.3]</definedName>
    <definedName name="EspacesSurv">#REF!</definedName>
    <definedName name="liste1">OFFSET(Locaux!$C$2,,,COUNTIF(Locaux!$C:$C,"&gt;&lt;"))</definedName>
    <definedName name="liste10">OFFSET(Locaux!$L$2,,,COUNTIF(Locaux!$L:$L,"&gt;&lt;"))</definedName>
    <definedName name="liste11">OFFSET(Locaux!$M$2,,,COUNTIF(Locaux!$M:$M,"&gt;&lt;"))</definedName>
    <definedName name="liste2">OFFSET(Locaux!$D$2,,,COUNTIF(Locaux!$D:$D,"&gt;&lt;"))</definedName>
    <definedName name="liste3">OFFSET(Locaux!$E$2,,,COUNTIF(Locaux!$E:$E,"&gt;&lt;"))</definedName>
    <definedName name="liste4">OFFSET(Locaux!$F$2,,,COUNTIF(Locaux!$F:$F,"&gt;&lt;"))</definedName>
    <definedName name="liste5">OFFSET(Locaux!$G$2,,,COUNTIF(Locaux!$G:$G,"&gt;&lt;"))</definedName>
    <definedName name="liste6">OFFSET(Locaux!$H$2,,,COUNTIF(Locaux!$H:$H,"&gt;&lt;"))</definedName>
    <definedName name="liste7">OFFSET(Locaux!$I$2,,,COUNTIF(Locaux!$I:$I,"&gt;&lt;"))</definedName>
    <definedName name="liste8">OFFSET(Locaux!$J$2,,,COUNTIF(Locaux!$J:$J,"&gt;&lt;"))</definedName>
    <definedName name="liste9">OFFSET(Locaux!$K$2,,,COUNTIF(Locaux!$K:$K,"&gt;&lt;"))</definedName>
    <definedName name="locaux">Tableau3[Locaux sec.1]</definedName>
    <definedName name="LocauxSec1">Tableau3[Locaux sec.1]</definedName>
    <definedName name="plage">OFFSET('Jeudi 28 janvier'!$B$7:$L$7,,,COUNTIF(Tableau66[Horaire],"&gt;&lt;"))</definedName>
    <definedName name="ProfsSec1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3" a="1"/>
  <c r="F2" s="1"/>
  <c r="G2" a="1"/>
  <c r="G2" s="1"/>
  <c r="H2" a="1"/>
  <c r="H2" s="1"/>
  <c r="L2" a="1"/>
  <c r="L2" s="1"/>
  <c r="J2" a="1"/>
  <c r="J2" s="1"/>
  <c r="I2" a="1"/>
  <c r="I2" s="1"/>
  <c r="K2"/>
  <c r="E2" a="1"/>
  <c r="E2" s="1"/>
  <c r="D2" a="1"/>
  <c r="D2" s="1"/>
  <c r="C2" a="1"/>
  <c r="C2" s="1"/>
  <c r="B2" a="1"/>
  <c r="B2" s="1"/>
  <c r="A2" l="1"/>
  <c r="K5"/>
  <c r="C5"/>
  <c r="D5"/>
  <c r="E5"/>
  <c r="F5"/>
  <c r="G5"/>
  <c r="H5"/>
  <c r="I5"/>
  <c r="J5"/>
  <c r="L5"/>
  <c r="B5"/>
  <c r="M7"/>
  <c r="M8"/>
  <c r="M9"/>
  <c r="M10"/>
  <c r="M11"/>
  <c r="M12"/>
  <c r="M13"/>
  <c r="M14"/>
  <c r="M15"/>
  <c r="M16"/>
  <c r="M17"/>
  <c r="M18"/>
  <c r="M19"/>
</calcChain>
</file>

<file path=xl/sharedStrings.xml><?xml version="1.0" encoding="utf-8"?>
<sst xmlns="http://schemas.openxmlformats.org/spreadsheetml/2006/main" count="45" uniqueCount="41">
  <si>
    <t>Jeudi 26 janvier 2017</t>
  </si>
  <si>
    <t>DE:</t>
  </si>
  <si>
    <t>À:</t>
  </si>
  <si>
    <t>Durée</t>
  </si>
  <si>
    <t>Horaire</t>
  </si>
  <si>
    <t>Surveillance</t>
  </si>
  <si>
    <t>SCT1</t>
  </si>
  <si>
    <t>SCT2</t>
  </si>
  <si>
    <t>1er départ SCT</t>
  </si>
  <si>
    <t>SCT T.S.</t>
  </si>
  <si>
    <t>Dîner 1</t>
  </si>
  <si>
    <t>Dîner 2</t>
  </si>
  <si>
    <t>FRA 102-105-106-109</t>
  </si>
  <si>
    <t>Surv.1</t>
  </si>
  <si>
    <t>Surv.2</t>
  </si>
  <si>
    <t>Surv.3</t>
  </si>
  <si>
    <t>TOTAL</t>
  </si>
  <si>
    <t>Locaux sec.1</t>
  </si>
  <si>
    <t>A-317; gr.101</t>
  </si>
  <si>
    <t>A-330; gr.102</t>
  </si>
  <si>
    <t>A-225; gr.103</t>
  </si>
  <si>
    <t>A-315; gr.105</t>
  </si>
  <si>
    <t>A-314; gr.106</t>
  </si>
  <si>
    <t>A-318; gr.107</t>
  </si>
  <si>
    <t>A-312; gr.108</t>
  </si>
  <si>
    <t>A-215; gr.109</t>
  </si>
  <si>
    <t>A-306; gr.110</t>
  </si>
  <si>
    <t>Alain</t>
  </si>
  <si>
    <t>Bernard</t>
  </si>
  <si>
    <t>Chantal</t>
  </si>
  <si>
    <t>Delphine</t>
  </si>
  <si>
    <t>Éléonore</t>
  </si>
  <si>
    <t>Ferdinand</t>
  </si>
  <si>
    <t>Gaston</t>
  </si>
  <si>
    <t>Hélène</t>
  </si>
  <si>
    <t>Isabelle</t>
  </si>
  <si>
    <t>Jacques</t>
  </si>
  <si>
    <t>Kassandra</t>
  </si>
  <si>
    <t>Léandre</t>
  </si>
  <si>
    <t>Marc</t>
  </si>
  <si>
    <t>A-225; gr.104</t>
  </si>
</sst>
</file>

<file path=xl/styles.xml><?xml version="1.0" encoding="utf-8"?>
<styleSheet xmlns="http://schemas.openxmlformats.org/spreadsheetml/2006/main">
  <numFmts count="1">
    <numFmt numFmtId="164" formatCode="h:mm;@"/>
  </numFmts>
  <fonts count="1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sz val="11"/>
      <color theme="1"/>
      <name val="Microsoft JhengHei UI"/>
      <family val="2"/>
    </font>
    <font>
      <b/>
      <sz val="14"/>
      <color theme="3"/>
      <name val="Microsoft JhengHei UI"/>
      <family val="2"/>
    </font>
    <font>
      <b/>
      <sz val="11"/>
      <color theme="3"/>
      <name val="Microsoft JhengHei UI"/>
      <family val="2"/>
    </font>
    <font>
      <b/>
      <sz val="12"/>
      <color theme="3"/>
      <name val="Microsoft JhengHei UI"/>
      <family val="2"/>
    </font>
    <font>
      <sz val="18"/>
      <color theme="3"/>
      <name val="Microsoft JhengHei UI"/>
      <family val="2"/>
    </font>
    <font>
      <sz val="12"/>
      <color theme="3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20">
    <xf numFmtId="0" fontId="0" fillId="0" borderId="0" xfId="0"/>
    <xf numFmtId="0" fontId="3" fillId="4" borderId="2" xfId="0" applyFont="1" applyFill="1" applyBorder="1"/>
    <xf numFmtId="0" fontId="0" fillId="0" borderId="0" xfId="0" applyAlignment="1">
      <alignment vertical="top"/>
    </xf>
    <xf numFmtId="0" fontId="0" fillId="0" borderId="0" xfId="0" applyFont="1"/>
    <xf numFmtId="0" fontId="1" fillId="0" borderId="0" xfId="1" applyAlignment="1">
      <alignment horizontal="center"/>
    </xf>
    <xf numFmtId="0" fontId="5" fillId="0" borderId="0" xfId="0" applyFont="1" applyAlignment="1">
      <alignment vertical="top"/>
    </xf>
    <xf numFmtId="0" fontId="7" fillId="2" borderId="0" xfId="2" applyFont="1" applyFill="1" applyBorder="1" applyAlignment="1">
      <alignment horizontal="right" vertical="center" indent="1"/>
    </xf>
    <xf numFmtId="0" fontId="7" fillId="2" borderId="0" xfId="2" applyFont="1" applyFill="1" applyBorder="1" applyAlignment="1">
      <alignment horizontal="right" vertical="center"/>
    </xf>
    <xf numFmtId="164" fontId="5" fillId="0" borderId="0" xfId="0" applyNumberFormat="1" applyFont="1" applyAlignment="1">
      <alignment vertical="top"/>
    </xf>
    <xf numFmtId="0" fontId="6" fillId="2" borderId="0" xfId="2" applyFont="1" applyFill="1" applyBorder="1" applyAlignment="1">
      <alignment horizontal="center" vertical="center"/>
    </xf>
    <xf numFmtId="164" fontId="7" fillId="5" borderId="0" xfId="2" applyNumberFormat="1" applyFont="1" applyFill="1" applyBorder="1" applyAlignment="1">
      <alignment horizontal="center" vertical="center"/>
    </xf>
    <xf numFmtId="0" fontId="7" fillId="5" borderId="0" xfId="2" applyFont="1" applyFill="1" applyBorder="1" applyAlignment="1">
      <alignment horizontal="right" vertical="center"/>
    </xf>
    <xf numFmtId="164" fontId="7" fillId="6" borderId="0" xfId="2" applyNumberFormat="1" applyFont="1" applyFill="1" applyBorder="1" applyAlignment="1">
      <alignment horizontal="center" vertical="center"/>
    </xf>
    <xf numFmtId="164" fontId="7" fillId="3" borderId="0" xfId="2" applyNumberFormat="1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/>
    </xf>
    <xf numFmtId="0" fontId="10" fillId="6" borderId="0" xfId="2" applyFont="1" applyFill="1" applyBorder="1" applyAlignment="1">
      <alignment horizontal="center" vertical="center"/>
    </xf>
    <xf numFmtId="0" fontId="10" fillId="3" borderId="0" xfId="2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0" fillId="7" borderId="0" xfId="0" applyFill="1"/>
  </cellXfs>
  <cellStyles count="3">
    <cellStyle name="Normal" xfId="0" builtinId="0"/>
    <cellStyle name="Titre" xfId="1" builtinId="15"/>
    <cellStyle name="Titre 1" xfId="2" builtinId="16"/>
  </cellStyles>
  <dxfs count="20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255" justifyLastLine="0" shrinkToFit="0" readingOrder="0"/>
    </dxf>
    <dxf>
      <numFmt numFmtId="164" formatCode="h:mm;@"/>
    </dxf>
    <dxf>
      <font>
        <name val="Microsoft JhengHei UI"/>
        <scheme val="none"/>
      </font>
      <numFmt numFmtId="164" formatCode="h:mm;@"/>
      <alignment horizontal="general" vertical="top" textRotation="0" wrapText="0" indent="0" relativeIndent="255" justifyLastLine="0" shrinkToFit="0" readingOrder="0"/>
    </dxf>
    <dxf>
      <font>
        <name val="Microsoft JhengHei UI"/>
        <scheme val="none"/>
      </font>
      <alignment horizontal="general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255" justifyLastLine="0" shrinkToFit="0" readingOrder="0"/>
    </dxf>
    <dxf>
      <alignment horizontal="general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color theme="3"/>
        <name val="Microsoft JhengHei UI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relativeIndent="255" justifyLastLine="0" shrinkToFit="0" readingOrder="0"/>
    </dxf>
  </dxfs>
  <tableStyles count="1" defaultTableStyle="TableStyleMedium2" defaultPivotStyle="PivotStyleLight16">
    <tableStyle name="Synthèse de temps" pivot="0" count="0"/>
  </tableStyles>
  <colors>
    <mruColors>
      <color rgb="FFFCCABC"/>
      <color rgb="FFF88C6E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5" name="Tableau66" displayName="Tableau66" ref="A6:M19" totalsRowShown="0" headerRowDxfId="19" dataDxfId="18" headerRowCellStyle="Titre 1">
  <autoFilter ref="A6:M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1" hiddenButton="1"/>
    <filterColumn colId="12" hiddenButton="1"/>
  </autoFilter>
  <tableColumns count="13">
    <tableColumn id="1" name="Horaire" dataDxfId="17"/>
    <tableColumn id="2" name="Surveillance" dataDxfId="16"/>
    <tableColumn id="3" name="SCT1" dataDxfId="11"/>
    <tableColumn id="4" name="SCT2" dataDxfId="10"/>
    <tableColumn id="5" name="1er départ SCT" dataDxfId="9"/>
    <tableColumn id="6" name="SCT T.S." dataDxfId="8"/>
    <tableColumn id="7" name="Dîner 1" dataDxfId="7"/>
    <tableColumn id="13" name="Dîner 2" dataDxfId="6"/>
    <tableColumn id="8" name="FRA 102-105-106-109" dataDxfId="5"/>
    <tableColumn id="9" name="Surv.1" dataDxfId="4"/>
    <tableColumn id="11" name="Surv.2" dataDxfId="3"/>
    <tableColumn id="10" name="Surv.3" dataDxfId="2"/>
    <tableColumn id="12" name="TOTAL" dataDxfId="15" totalsRowDxfId="14">
      <calculatedColumnFormula>SUMPRODUCT((Tableau66[[#This Row],[Surveillance]:[Surv.3]]&lt;&gt;"")*1*B$5:L$5)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11" totalsRowShown="0" headerRowDxfId="13" dataDxfId="0" tableBorderDxfId="12">
  <autoFilter ref="A1:A11">
    <filterColumn colId="0" hiddenButton="1"/>
  </autoFilter>
  <tableColumns count="1">
    <tableColumn id="1" name="Locaux sec.1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/>
    <pageSetUpPr fitToPage="1"/>
  </sheetPr>
  <dimension ref="A1:M19"/>
  <sheetViews>
    <sheetView tabSelected="1" zoomScale="90" zoomScaleNormal="90" workbookViewId="0">
      <selection activeCell="E15" sqref="E15"/>
    </sheetView>
  </sheetViews>
  <sheetFormatPr baseColWidth="10" defaultColWidth="11.453125" defaultRowHeight="14.5"/>
  <cols>
    <col min="1" max="1" width="11.54296875" bestFit="1" customWidth="1"/>
    <col min="2" max="2" width="18.26953125" customWidth="1"/>
    <col min="3" max="4" width="8.26953125" customWidth="1"/>
    <col min="5" max="5" width="21.81640625" bestFit="1" customWidth="1"/>
    <col min="6" max="6" width="16.1796875" customWidth="1"/>
    <col min="7" max="8" width="11.26953125" customWidth="1"/>
    <col min="9" max="9" width="32.453125" bestFit="1" customWidth="1"/>
    <col min="10" max="10" width="14.7265625" customWidth="1"/>
    <col min="11" max="12" width="10" customWidth="1"/>
    <col min="13" max="13" width="10.453125" customWidth="1"/>
  </cols>
  <sheetData>
    <row r="1" spans="1:13" ht="22.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4"/>
    </row>
    <row r="2" spans="1:13" s="3" customFormat="1" ht="16" hidden="1" customHeight="1">
      <c r="A2">
        <f>SUM(B2:L2)</f>
        <v>0</v>
      </c>
      <c r="B2" s="17" t="str">
        <f t="array" ref="B2">IFERROR(MATCH(TRUE,COUNTIF(colb,locaux)=2,0),"")</f>
        <v/>
      </c>
      <c r="C2" s="17" t="str">
        <f t="array" ref="C2">IFERROR(MATCH(TRUE,COUNTIF(colc,locaux)=2,0),"")</f>
        <v/>
      </c>
      <c r="D2" s="17" t="str">
        <f t="array" ref="D2">IFERROR(MATCH(TRUE,COUNTIF(cold,locaux)=2,0),"")</f>
        <v/>
      </c>
      <c r="E2" s="17" t="str">
        <f t="array" ref="E2">IFERROR(MATCH(TRUE,COUNTIF(cole,locaux)=2,0),"")</f>
        <v/>
      </c>
      <c r="F2" s="17" t="str">
        <f t="array" ref="F2">IFERROR(MATCH(TRUE,COUNTIF(colf,locaux)=2,0),"")</f>
        <v/>
      </c>
      <c r="G2" s="17" t="str">
        <f t="array" ref="G2">IFERROR(MATCH(TRUE,COUNTIF(colg,locaux)=2,0),"")</f>
        <v/>
      </c>
      <c r="H2" s="17" t="str">
        <f t="array" ref="H2">IFERROR(MATCH(TRUE,COUNTIF(colh,locaux)=2,0),"")</f>
        <v/>
      </c>
      <c r="I2" s="17" t="str">
        <f t="array" ref="I2">IFERROR(MATCH(TRUE,COUNTIF(coli,locaux)=2,0),"")</f>
        <v/>
      </c>
      <c r="J2" s="17" t="str">
        <f t="array" ref="J2">IFERROR(MATCH(TRUE,COUNTIF(colj,locaux)=2,0),"")</f>
        <v/>
      </c>
      <c r="K2" s="17" t="str">
        <f>IFERROR(MATCH(TRUE,COUNTIF(colk,locaux)=2,0),"")</f>
        <v/>
      </c>
      <c r="L2" s="17" t="str">
        <f t="array" ref="L2">IFERROR(MATCH(TRUE,COUNTIF(coll,locaux)=2,0),"")</f>
        <v/>
      </c>
      <c r="M2" s="17"/>
    </row>
    <row r="3" spans="1:13" s="3" customFormat="1">
      <c r="A3" s="6" t="s">
        <v>1</v>
      </c>
      <c r="B3" s="12">
        <v>0.33333333333333331</v>
      </c>
      <c r="C3" s="13">
        <v>0.35416666666666669</v>
      </c>
      <c r="D3" s="13">
        <v>0.39583333333333331</v>
      </c>
      <c r="E3" s="13"/>
      <c r="F3" s="13"/>
      <c r="G3" s="13">
        <v>0.4375</v>
      </c>
      <c r="H3" s="13">
        <v>0.46875</v>
      </c>
      <c r="I3" s="13">
        <v>0.46875</v>
      </c>
      <c r="J3" s="13"/>
      <c r="K3" s="13"/>
      <c r="L3" s="13"/>
      <c r="M3"/>
    </row>
    <row r="4" spans="1:13" s="3" customFormat="1">
      <c r="A4" s="7" t="s">
        <v>2</v>
      </c>
      <c r="B4" s="12">
        <v>0.34722222222222227</v>
      </c>
      <c r="C4" s="13">
        <v>0.39583333333333331</v>
      </c>
      <c r="D4" s="13">
        <v>0.4375</v>
      </c>
      <c r="E4" s="13"/>
      <c r="F4" s="13"/>
      <c r="G4" s="13">
        <v>0.46875</v>
      </c>
      <c r="H4" s="13">
        <v>0.48958333333333331</v>
      </c>
      <c r="I4" s="13">
        <v>0.57291666666666663</v>
      </c>
      <c r="J4" s="13"/>
      <c r="K4" s="13"/>
      <c r="L4" s="13"/>
      <c r="M4"/>
    </row>
    <row r="5" spans="1:13" s="3" customFormat="1">
      <c r="A5" s="11" t="s">
        <v>3</v>
      </c>
      <c r="B5" s="10">
        <f>B4-B3</f>
        <v>1.3888888888888951E-2</v>
      </c>
      <c r="C5" s="10">
        <f t="shared" ref="C5:L5" si="0">C4-C3</f>
        <v>4.166666666666663E-2</v>
      </c>
      <c r="D5" s="10">
        <f t="shared" si="0"/>
        <v>4.1666666666666685E-2</v>
      </c>
      <c r="E5" s="10">
        <f t="shared" si="0"/>
        <v>0</v>
      </c>
      <c r="F5" s="10">
        <f t="shared" si="0"/>
        <v>0</v>
      </c>
      <c r="G5" s="10">
        <f t="shared" si="0"/>
        <v>3.125E-2</v>
      </c>
      <c r="H5" s="10">
        <f t="shared" si="0"/>
        <v>2.0833333333333315E-2</v>
      </c>
      <c r="I5" s="10">
        <f t="shared" si="0"/>
        <v>0.10416666666666663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/>
    </row>
    <row r="6" spans="1:13" ht="18.5">
      <c r="A6" s="9" t="s">
        <v>4</v>
      </c>
      <c r="B6" s="15" t="s">
        <v>5</v>
      </c>
      <c r="C6" s="16" t="s">
        <v>6</v>
      </c>
      <c r="D6" s="16" t="s">
        <v>7</v>
      </c>
      <c r="E6" s="16" t="s">
        <v>8</v>
      </c>
      <c r="F6" s="16" t="s">
        <v>9</v>
      </c>
      <c r="G6" s="16" t="s">
        <v>10</v>
      </c>
      <c r="H6" s="16" t="s">
        <v>11</v>
      </c>
      <c r="I6" s="16" t="s">
        <v>12</v>
      </c>
      <c r="J6" s="16" t="s">
        <v>13</v>
      </c>
      <c r="K6" s="16" t="s">
        <v>14</v>
      </c>
      <c r="L6" s="16" t="s">
        <v>15</v>
      </c>
      <c r="M6" s="14" t="s">
        <v>16</v>
      </c>
    </row>
    <row r="7" spans="1:13" s="2" customFormat="1">
      <c r="A7" s="5" t="s">
        <v>27</v>
      </c>
      <c r="B7" s="5"/>
      <c r="C7" s="5" t="s">
        <v>18</v>
      </c>
      <c r="D7" s="5"/>
      <c r="E7" s="5"/>
      <c r="F7" s="5"/>
      <c r="G7" s="5"/>
      <c r="H7" s="5"/>
      <c r="I7" s="5"/>
      <c r="J7" s="5"/>
      <c r="K7" s="5"/>
      <c r="L7" s="5"/>
      <c r="M7" s="8">
        <f>SUMPRODUCT((Tableau66[[#This Row],[Surveillance]:[Surv.3]]&lt;&gt;"")*1*B$5:L$5)</f>
        <v>4.166666666666663E-2</v>
      </c>
    </row>
    <row r="8" spans="1:13" s="2" customFormat="1">
      <c r="A8" s="5" t="s">
        <v>28</v>
      </c>
      <c r="B8" s="5"/>
      <c r="C8" s="5"/>
      <c r="D8" s="5"/>
      <c r="E8" s="5" t="s">
        <v>20</v>
      </c>
      <c r="F8" s="5"/>
      <c r="G8" s="5"/>
      <c r="H8" s="5"/>
      <c r="I8" s="5"/>
      <c r="J8" s="5"/>
      <c r="K8" s="5"/>
      <c r="L8" s="5"/>
      <c r="M8" s="8">
        <f>SUMPRODUCT((Tableau66[[#This Row],[Surveillance]:[Surv.3]]&lt;&gt;"")*1*B$5:L$5)</f>
        <v>0</v>
      </c>
    </row>
    <row r="9" spans="1:13" s="2" customFormat="1">
      <c r="A9" s="5" t="s">
        <v>29</v>
      </c>
      <c r="B9" s="5"/>
      <c r="C9" s="5"/>
      <c r="D9" s="5"/>
      <c r="E9" s="5"/>
      <c r="F9" s="5"/>
      <c r="G9" s="5"/>
      <c r="H9" s="5"/>
      <c r="I9" s="5"/>
      <c r="J9" s="5"/>
      <c r="K9" s="5"/>
      <c r="L9" s="5" t="s">
        <v>18</v>
      </c>
      <c r="M9" s="8">
        <f>SUMPRODUCT((Tableau66[[#This Row],[Surveillance]:[Surv.3]]&lt;&gt;"")*1*B$5:L$5)</f>
        <v>0</v>
      </c>
    </row>
    <row r="10" spans="1:13" s="2" customFormat="1">
      <c r="A10" s="5" t="s">
        <v>30</v>
      </c>
      <c r="B10" s="5"/>
      <c r="C10" s="5"/>
      <c r="D10" s="5"/>
      <c r="E10" s="5"/>
      <c r="F10" s="5"/>
      <c r="G10" s="5"/>
      <c r="H10" s="5"/>
      <c r="I10" s="5" t="s">
        <v>18</v>
      </c>
      <c r="J10" s="5"/>
      <c r="K10" s="5"/>
      <c r="L10" s="5"/>
      <c r="M10" s="8">
        <f>SUMPRODUCT((Tableau66[[#This Row],[Surveillance]:[Surv.3]]&lt;&gt;"")*1*B$5:L$5)</f>
        <v>0.10416666666666663</v>
      </c>
    </row>
    <row r="11" spans="1:13" s="2" customFormat="1">
      <c r="A11" s="5" t="s">
        <v>31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8">
        <f>SUMPRODUCT((Tableau66[[#This Row],[Surveillance]:[Surv.3]]&lt;&gt;"")*1*B$5:L$5)</f>
        <v>0</v>
      </c>
    </row>
    <row r="12" spans="1:13" s="2" customFormat="1">
      <c r="A12" s="5" t="s">
        <v>32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8">
        <f>SUMPRODUCT((Tableau66[[#This Row],[Surveillance]:[Surv.3]]&lt;&gt;"")*1*B$5:L$5)</f>
        <v>0</v>
      </c>
    </row>
    <row r="13" spans="1:13" s="2" customFormat="1">
      <c r="A13" s="5" t="s">
        <v>33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8">
        <f>SUMPRODUCT((Tableau66[[#This Row],[Surveillance]:[Surv.3]]&lt;&gt;"")*1*B$5:L$5)</f>
        <v>0</v>
      </c>
    </row>
    <row r="14" spans="1:13" s="2" customFormat="1">
      <c r="A14" s="5" t="s">
        <v>34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8">
        <f>SUMPRODUCT((Tableau66[[#This Row],[Surveillance]:[Surv.3]]&lt;&gt;"")*1*B$5:L$5)</f>
        <v>0</v>
      </c>
    </row>
    <row r="15" spans="1:13" s="2" customFormat="1">
      <c r="A15" s="5" t="s">
        <v>35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8">
        <f>SUMPRODUCT((Tableau66[[#This Row],[Surveillance]:[Surv.3]]&lt;&gt;"")*1*B$5:L$5)</f>
        <v>0</v>
      </c>
    </row>
    <row r="16" spans="1:13" s="2" customFormat="1">
      <c r="A16" s="5" t="s">
        <v>36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8">
        <f>SUMPRODUCT((Tableau66[[#This Row],[Surveillance]:[Surv.3]]&lt;&gt;"")*1*B$5:L$5)</f>
        <v>0</v>
      </c>
    </row>
    <row r="17" spans="1:13" s="2" customFormat="1">
      <c r="A17" s="5" t="s">
        <v>37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8">
        <f>SUMPRODUCT((Tableau66[[#This Row],[Surveillance]:[Surv.3]]&lt;&gt;"")*1*B$5:L$5)</f>
        <v>0</v>
      </c>
    </row>
    <row r="18" spans="1:13" s="2" customFormat="1">
      <c r="A18" s="5" t="s">
        <v>38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8">
        <f>SUMPRODUCT((Tableau66[[#This Row],[Surveillance]:[Surv.3]]&lt;&gt;"")*1*B$5:L$5)</f>
        <v>0</v>
      </c>
    </row>
    <row r="19" spans="1:13" s="2" customFormat="1">
      <c r="A19" s="5" t="s">
        <v>39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8">
        <f>SUMPRODUCT((Tableau66[[#This Row],[Surveillance]:[Surv.3]]&lt;&gt;"")*1*B$5:L$5)</f>
        <v>0</v>
      </c>
    </row>
  </sheetData>
  <mergeCells count="1">
    <mergeCell ref="A1:L1"/>
  </mergeCells>
  <dataValidations count="1">
    <dataValidation type="list" allowBlank="1" showInputMessage="1" showErrorMessage="1" sqref="B7:L19">
      <formula1>locaux</formula1>
    </dataValidation>
  </dataValidations>
  <pageMargins left="0.25" right="0.25" top="0.75" bottom="0.75" header="0.3" footer="0.3"/>
  <pageSetup paperSize="5" scale="7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1"/>
  <sheetViews>
    <sheetView zoomScale="80" zoomScaleNormal="80" workbookViewId="0">
      <selection activeCell="N4" sqref="N4"/>
    </sheetView>
  </sheetViews>
  <sheetFormatPr baseColWidth="10" defaultColWidth="11.453125" defaultRowHeight="14.5"/>
  <cols>
    <col min="1" max="1" width="29.453125" bestFit="1" customWidth="1"/>
    <col min="2" max="2" width="8.7265625" bestFit="1" customWidth="1"/>
    <col min="3" max="3" width="18.81640625" bestFit="1" customWidth="1"/>
    <col min="4" max="4" width="14.6328125" customWidth="1"/>
    <col min="5" max="6" width="13" customWidth="1"/>
    <col min="7" max="7" width="14.26953125" customWidth="1"/>
    <col min="8" max="8" width="13.7265625" customWidth="1"/>
    <col min="9" max="9" width="14.81640625" customWidth="1"/>
    <col min="10" max="10" width="20.7265625" customWidth="1"/>
    <col min="11" max="11" width="13.36328125" customWidth="1"/>
    <col min="12" max="12" width="15.81640625" customWidth="1"/>
    <col min="13" max="13" width="13.1796875" customWidth="1"/>
    <col min="14" max="14" width="7.08984375" bestFit="1" customWidth="1"/>
    <col min="15" max="15" width="6.453125" bestFit="1" customWidth="1"/>
    <col min="16" max="18" width="5.54296875" bestFit="1" customWidth="1"/>
    <col min="19" max="21" width="4.7265625" bestFit="1" customWidth="1"/>
    <col min="22" max="23" width="4.54296875" bestFit="1" customWidth="1"/>
    <col min="24" max="26" width="8.7265625" bestFit="1" customWidth="1"/>
    <col min="27" max="28" width="4.7265625" bestFit="1" customWidth="1"/>
    <col min="29" max="31" width="9.26953125" bestFit="1" customWidth="1"/>
  </cols>
  <sheetData>
    <row r="1" spans="1:1" ht="15" customHeight="1">
      <c r="A1" s="1" t="s">
        <v>17</v>
      </c>
    </row>
    <row r="2" spans="1:1">
      <c r="A2" s="19" t="s">
        <v>18</v>
      </c>
    </row>
    <row r="3" spans="1:1">
      <c r="A3" s="19" t="s">
        <v>19</v>
      </c>
    </row>
    <row r="4" spans="1:1">
      <c r="A4" s="19" t="s">
        <v>20</v>
      </c>
    </row>
    <row r="5" spans="1:1">
      <c r="A5" s="19" t="s">
        <v>40</v>
      </c>
    </row>
    <row r="6" spans="1:1">
      <c r="A6" s="19" t="s">
        <v>21</v>
      </c>
    </row>
    <row r="7" spans="1:1">
      <c r="A7" s="19" t="s">
        <v>22</v>
      </c>
    </row>
    <row r="8" spans="1:1">
      <c r="A8" s="19" t="s">
        <v>23</v>
      </c>
    </row>
    <row r="9" spans="1:1">
      <c r="A9" s="19" t="s">
        <v>24</v>
      </c>
    </row>
    <row r="10" spans="1:1">
      <c r="A10" s="19" t="s">
        <v>25</v>
      </c>
    </row>
    <row r="11" spans="1:1">
      <c r="A11" s="19" t="s">
        <v>26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D74E00DF0BD1498B9AAF3EDAB0C4CE" ma:contentTypeVersion="2" ma:contentTypeDescription="Crée un document." ma:contentTypeScope="" ma:versionID="6c5091f67b6346f466d2ccc1d53bd0f8">
  <xsd:schema xmlns:xsd="http://www.w3.org/2001/XMLSchema" xmlns:xs="http://www.w3.org/2001/XMLSchema" xmlns:p="http://schemas.microsoft.com/office/2006/metadata/properties" xmlns:ns3="af9a4fc1-3556-49fb-9eb9-ada3e680c2e7" targetNamespace="http://schemas.microsoft.com/office/2006/metadata/properties" ma:root="true" ma:fieldsID="f73819dfb5187623e1021e831672714c" ns3:_="">
    <xsd:import namespace="af9a4fc1-3556-49fb-9eb9-ada3e680c2e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9a4fc1-3556-49fb-9eb9-ada3e680c2e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A3F2DD-3536-4FD3-BE32-5F257D50EA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E64714-31DD-49A2-8359-09F1AD82E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9a4fc1-3556-49fb-9eb9-ada3e680c2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2F985E-F5DD-4039-946D-3AF54CC96EB5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f9a4fc1-3556-49fb-9eb9-ada3e680c2e7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Jeudi 28 janvier</vt:lpstr>
      <vt:lpstr>Locaux</vt:lpstr>
      <vt:lpstr>colb</vt:lpstr>
      <vt:lpstr>colc</vt:lpstr>
      <vt:lpstr>cold</vt:lpstr>
      <vt:lpstr>cole</vt:lpstr>
      <vt:lpstr>colf</vt:lpstr>
      <vt:lpstr>colg</vt:lpstr>
      <vt:lpstr>colh</vt:lpstr>
      <vt:lpstr>coli</vt:lpstr>
      <vt:lpstr>colj</vt:lpstr>
      <vt:lpstr>colk</vt:lpstr>
      <vt:lpstr>coll</vt:lpstr>
      <vt:lpstr>locaux</vt:lpstr>
      <vt:lpstr>LocauxSec1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Demers</dc:creator>
  <cp:lastModifiedBy>tulipe</cp:lastModifiedBy>
  <cp:revision/>
  <dcterms:created xsi:type="dcterms:W3CDTF">2015-02-18T14:45:17Z</dcterms:created>
  <dcterms:modified xsi:type="dcterms:W3CDTF">2017-01-13T16:57:36Z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0x010100A7D74E00DF0BD1498B9AAF3EDAB0C4CE</vt:lpwstr>
  </property>
</Properties>
</file>