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0040" tabRatio="488"/>
  </bookViews>
  <sheets>
    <sheet name="Frais export" sheetId="1" r:id="rId1"/>
    <sheet name="Base de prix" sheetId="3" r:id="rId2"/>
  </sheets>
  <definedNames>
    <definedName name="c_noms">'Base de prix'!$A:$A</definedName>
    <definedName name="d_noms">'Base de prix'!$A$2</definedName>
    <definedName name="INCOTERMS">'Base de prix'!$B$1:$F$1</definedName>
    <definedName name="l_noms">OFFSET(d_noms,0,0,COUNTA(c_noms)-1,1)</definedName>
  </definedNames>
  <calcPr calcId="124519"/>
</workbook>
</file>

<file path=xl/calcChain.xml><?xml version="1.0" encoding="utf-8"?>
<calcChain xmlns="http://schemas.openxmlformats.org/spreadsheetml/2006/main">
  <c r="D18" i="1"/>
  <c r="G18" s="1"/>
  <c r="D22" l="1"/>
  <c r="G22" s="1"/>
  <c r="G19"/>
  <c r="G20"/>
  <c r="G21"/>
  <c r="G23"/>
  <c r="G24"/>
  <c r="G25"/>
  <c r="G26" l="1"/>
</calcChain>
</file>

<file path=xl/sharedStrings.xml><?xml version="1.0" encoding="utf-8"?>
<sst xmlns="http://schemas.openxmlformats.org/spreadsheetml/2006/main" count="111" uniqueCount="80">
  <si>
    <t>CALCUL DE FRAIS EXPORT</t>
  </si>
  <si>
    <t>Projet n°</t>
  </si>
  <si>
    <t>Ville</t>
  </si>
  <si>
    <t>Logistique montage</t>
  </si>
  <si>
    <t>Destination (Pays)</t>
  </si>
  <si>
    <t>Incoterm (FOB, CFR, DAP, DDP)</t>
  </si>
  <si>
    <t>Nombre total de container 40'</t>
  </si>
  <si>
    <t>Nombre de container pour la tuyauterie (uniquement 40')</t>
  </si>
  <si>
    <t>Nombre de caisse (pour raccords, spk, supports,…)</t>
  </si>
  <si>
    <t>Qté</t>
  </si>
  <si>
    <t>Valeur</t>
  </si>
  <si>
    <t>Unité</t>
  </si>
  <si>
    <t>Taux</t>
  </si>
  <si>
    <t>P.T.</t>
  </si>
  <si>
    <t>Container type 40'</t>
  </si>
  <si>
    <t>€</t>
  </si>
  <si>
    <t>Expédition par avion</t>
  </si>
  <si>
    <t>€/kg</t>
  </si>
  <si>
    <t>Surcout Container Dernier Voyage</t>
  </si>
  <si>
    <t>Surcout Container Open Top</t>
  </si>
  <si>
    <t>Logistique Transport</t>
  </si>
  <si>
    <t xml:space="preserve">TOTAL </t>
  </si>
  <si>
    <t>Coûts directs</t>
  </si>
  <si>
    <t>Billet avion A/R open</t>
  </si>
  <si>
    <t>Billet avion A/R fixe</t>
  </si>
  <si>
    <t>Location voiture</t>
  </si>
  <si>
    <t>Appartement</t>
  </si>
  <si>
    <t>Hôtel</t>
  </si>
  <si>
    <t>Repas</t>
  </si>
  <si>
    <t>Structure chantier</t>
  </si>
  <si>
    <t>Indemnité journalière</t>
  </si>
  <si>
    <t>Billet A/R supplémentaires</t>
  </si>
  <si>
    <t>Visas</t>
  </si>
  <si>
    <t>TOTAL</t>
  </si>
  <si>
    <t>Données Pays</t>
  </si>
  <si>
    <t>Taux TVA</t>
  </si>
  <si>
    <t>Retenue à la source sur les prestations</t>
  </si>
  <si>
    <t>A appliquer si on doit facturer des prestations seules</t>
  </si>
  <si>
    <t>Change 1€=</t>
  </si>
  <si>
    <t>Pays</t>
  </si>
  <si>
    <t>FOB</t>
  </si>
  <si>
    <t>CFR</t>
  </si>
  <si>
    <t>DAP</t>
  </si>
  <si>
    <t>DDP</t>
  </si>
  <si>
    <t>Nuit Hotel</t>
  </si>
  <si>
    <t>Billet d'avion Fixe</t>
  </si>
  <si>
    <t>Billet d'avion Open</t>
  </si>
  <si>
    <t>Retenue à la source sur prestations</t>
  </si>
  <si>
    <t>Taux de change pour 1€</t>
  </si>
  <si>
    <t>Algérie</t>
  </si>
  <si>
    <t>consulter</t>
  </si>
  <si>
    <t>105Dzd</t>
  </si>
  <si>
    <t>Maroc</t>
  </si>
  <si>
    <t>11Mad</t>
  </si>
  <si>
    <t>Tunisie</t>
  </si>
  <si>
    <t>1,9TND</t>
  </si>
  <si>
    <t>La Réunion</t>
  </si>
  <si>
    <t>Guadeloupe/Martinique</t>
  </si>
  <si>
    <t>Roumanie</t>
  </si>
  <si>
    <t>Dubaï</t>
  </si>
  <si>
    <t>Kazakhstan</t>
  </si>
  <si>
    <t>Arabie Saoudite</t>
  </si>
  <si>
    <t>Qatar</t>
  </si>
  <si>
    <t>Libye</t>
  </si>
  <si>
    <t>Egypte</t>
  </si>
  <si>
    <t>Estonie</t>
  </si>
  <si>
    <t>Congo</t>
  </si>
  <si>
    <t>Guinée Equatoriale</t>
  </si>
  <si>
    <t>Nouvelle-Calédonie</t>
  </si>
  <si>
    <t>Cameroun</t>
  </si>
  <si>
    <t>Italie</t>
  </si>
  <si>
    <t>Djibouti</t>
  </si>
  <si>
    <t>Mayotte</t>
  </si>
  <si>
    <t>Espagne</t>
  </si>
  <si>
    <t>Empotage chez IDEA</t>
  </si>
  <si>
    <t>Plateaux pour tuyauterie</t>
  </si>
  <si>
    <t>Conditionnement</t>
  </si>
  <si>
    <t>FCA</t>
  </si>
  <si>
    <t>CPT</t>
  </si>
  <si>
    <t>cpt</t>
  </si>
</sst>
</file>

<file path=xl/styles.xml><?xml version="1.0" encoding="utf-8"?>
<styleSheet xmlns="http://schemas.openxmlformats.org/spreadsheetml/2006/main">
  <numFmts count="5">
    <numFmt numFmtId="6" formatCode="#,##0\ &quot;€&quot;;[Red]\-#,##0\ &quot;€&quot;"/>
    <numFmt numFmtId="8" formatCode="#,##0.00\ &quot;€&quot;;[Red]\-#,##0.00\ &quot;€&quot;"/>
    <numFmt numFmtId="164" formatCode="_-* #,##0.00\ &quot;F&quot;_-;\-* #,##0.00\ &quot;F&quot;_-;_-* &quot;-&quot;??\ &quot;F&quot;_-;_-@_-"/>
    <numFmt numFmtId="165" formatCode="#,##0.00\ &quot;€&quot;"/>
    <numFmt numFmtId="166" formatCode="#,##0.00\ &quot;€&quot;&quot;/ kg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606D4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164" fontId="2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/>
    <xf numFmtId="6" fontId="0" fillId="3" borderId="0" xfId="0" applyNumberFormat="1" applyFill="1"/>
    <xf numFmtId="0" fontId="0" fillId="3" borderId="0" xfId="0" applyFill="1"/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0" fillId="4" borderId="3" xfId="0" applyFill="1" applyBorder="1"/>
    <xf numFmtId="0" fontId="0" fillId="4" borderId="12" xfId="0" applyFill="1" applyBorder="1"/>
    <xf numFmtId="0" fontId="0" fillId="4" borderId="4" xfId="0" applyFill="1" applyBorder="1"/>
    <xf numFmtId="0" fontId="0" fillId="4" borderId="7" xfId="0" applyFill="1" applyBorder="1"/>
    <xf numFmtId="0" fontId="0" fillId="4" borderId="13" xfId="0" applyFill="1" applyBorder="1"/>
    <xf numFmtId="0" fontId="0" fillId="4" borderId="2" xfId="0" applyFill="1" applyBorder="1"/>
    <xf numFmtId="0" fontId="1" fillId="0" borderId="0" xfId="0" applyFont="1" applyAlignment="1">
      <alignment horizontal="right"/>
    </xf>
    <xf numFmtId="0" fontId="0" fillId="5" borderId="0" xfId="0" applyFill="1"/>
    <xf numFmtId="0" fontId="4" fillId="0" borderId="0" xfId="0" applyFont="1"/>
    <xf numFmtId="0" fontId="0" fillId="0" borderId="8" xfId="0" applyBorder="1"/>
    <xf numFmtId="0" fontId="0" fillId="0" borderId="14" xfId="0" applyBorder="1"/>
    <xf numFmtId="0" fontId="0" fillId="0" borderId="1" xfId="0" applyBorder="1"/>
    <xf numFmtId="6" fontId="0" fillId="0" borderId="1" xfId="0" applyNumberFormat="1" applyBorder="1"/>
    <xf numFmtId="8" fontId="0" fillId="0" borderId="1" xfId="0" applyNumberFormat="1" applyBorder="1"/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0" borderId="1" xfId="0" applyFont="1" applyBorder="1" applyAlignment="1">
      <alignment horizontal="center"/>
    </xf>
    <xf numFmtId="0" fontId="1" fillId="3" borderId="0" xfId="0" applyFont="1" applyFill="1"/>
    <xf numFmtId="166" fontId="0" fillId="3" borderId="0" xfId="0" applyNumberFormat="1" applyFill="1"/>
    <xf numFmtId="0" fontId="3" fillId="4" borderId="5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165" fontId="0" fillId="6" borderId="1" xfId="0" applyNumberFormat="1" applyFill="1" applyBorder="1"/>
  </cellXfs>
  <cellStyles count="3">
    <cellStyle name="Monétaire 2" xfId="2"/>
    <cellStyle name="Normal" xfId="0" builtinId="0"/>
    <cellStyle name="Normal 2" xfId="1"/>
  </cellStyles>
  <dxfs count="4"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</dxfs>
  <tableStyles count="0" defaultTableStyle="TableStyleMedium2" defaultPivotStyle="PivotStyleLight16"/>
  <colors>
    <mruColors>
      <color rgb="FF66FFFF"/>
      <color rgb="FF0606D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47625</xdr:rowOff>
    </xdr:from>
    <xdr:to>
      <xdr:col>0</xdr:col>
      <xdr:colOff>1066800</xdr:colOff>
      <xdr:row>1</xdr:row>
      <xdr:rowOff>324473</xdr:rowOff>
    </xdr:to>
    <xdr:pic>
      <xdr:nvPicPr>
        <xdr:cNvPr id="6" name="Picture 1" descr="AXIMA Gdf-Suez basse définition - 48 ko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5725" y="47625"/>
          <a:ext cx="981075" cy="4673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127000</xdr:colOff>
      <xdr:row>8</xdr:row>
      <xdr:rowOff>39077</xdr:rowOff>
    </xdr:from>
    <xdr:to>
      <xdr:col>10</xdr:col>
      <xdr:colOff>166077</xdr:colOff>
      <xdr:row>18</xdr:row>
      <xdr:rowOff>73269</xdr:rowOff>
    </xdr:to>
    <xdr:sp macro="" textlink="">
      <xdr:nvSpPr>
        <xdr:cNvPr id="3" name="ZoneTexte 2"/>
        <xdr:cNvSpPr txBox="1"/>
      </xdr:nvSpPr>
      <xdr:spPr>
        <a:xfrm>
          <a:off x="6447692" y="1719385"/>
          <a:ext cx="2325077" cy="189034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souhaiterais que lorsque dans l'onglet 'Frais export' je choisi en F10 CPT alors le résultat en D18 s'affiche "aérien" et en D22 le prix correspondant à la colonne E de l'onglet 'Base de prix'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50"/>
  <sheetViews>
    <sheetView tabSelected="1" view="pageBreakPreview" topLeftCell="A4" zoomScale="130" zoomScaleNormal="115" zoomScaleSheetLayoutView="130" workbookViewId="0">
      <selection activeCell="G5" sqref="G5"/>
    </sheetView>
  </sheetViews>
  <sheetFormatPr baseColWidth="10" defaultRowHeight="14.5"/>
  <cols>
    <col min="1" max="1" width="19.81640625" customWidth="1"/>
    <col min="2" max="2" width="14.453125" customWidth="1"/>
    <col min="3" max="3" width="8.81640625" customWidth="1"/>
    <col min="4" max="4" width="12.1796875" customWidth="1"/>
    <col min="7" max="7" width="13" customWidth="1"/>
  </cols>
  <sheetData>
    <row r="1" spans="1:7">
      <c r="A1" s="7"/>
      <c r="B1" s="10"/>
      <c r="C1" s="11"/>
      <c r="D1" s="11"/>
      <c r="E1" s="11"/>
      <c r="F1" s="12"/>
      <c r="G1" s="7"/>
    </row>
    <row r="2" spans="1:7" ht="30" customHeight="1">
      <c r="A2" s="9"/>
      <c r="B2" s="33" t="s">
        <v>0</v>
      </c>
      <c r="C2" s="34"/>
      <c r="D2" s="34"/>
      <c r="E2" s="34"/>
      <c r="F2" s="35"/>
      <c r="G2" s="9"/>
    </row>
    <row r="3" spans="1:7">
      <c r="A3" s="8"/>
      <c r="B3" s="13"/>
      <c r="C3" s="14"/>
      <c r="D3" s="14"/>
      <c r="E3" s="14"/>
      <c r="F3" s="15"/>
      <c r="G3" s="8"/>
    </row>
    <row r="5" spans="1:7">
      <c r="A5" s="16" t="s">
        <v>1</v>
      </c>
      <c r="B5" s="17"/>
      <c r="C5" s="16" t="s">
        <v>2</v>
      </c>
      <c r="D5" s="17"/>
    </row>
    <row r="7" spans="1:7">
      <c r="A7" s="18" t="s">
        <v>3</v>
      </c>
    </row>
    <row r="9" spans="1:7">
      <c r="A9" s="2" t="s">
        <v>4</v>
      </c>
      <c r="F9" s="17" t="s">
        <v>54</v>
      </c>
    </row>
    <row r="10" spans="1:7">
      <c r="A10" s="2" t="s">
        <v>5</v>
      </c>
      <c r="F10" s="17" t="s">
        <v>79</v>
      </c>
    </row>
    <row r="11" spans="1:7">
      <c r="A11" s="2" t="s">
        <v>6</v>
      </c>
      <c r="F11" s="17"/>
    </row>
    <row r="12" spans="1:7">
      <c r="A12" s="2" t="s">
        <v>7</v>
      </c>
      <c r="F12" s="17"/>
    </row>
    <row r="13" spans="1:7">
      <c r="A13" s="2" t="s">
        <v>8</v>
      </c>
      <c r="F13" s="17"/>
    </row>
    <row r="17" spans="1:7">
      <c r="C17" s="24" t="s">
        <v>9</v>
      </c>
      <c r="D17" s="24" t="s">
        <v>10</v>
      </c>
      <c r="E17" s="24" t="s">
        <v>11</v>
      </c>
      <c r="F17" s="24" t="s">
        <v>12</v>
      </c>
      <c r="G17" s="24" t="s">
        <v>13</v>
      </c>
    </row>
    <row r="18" spans="1:7">
      <c r="A18" s="19" t="s">
        <v>14</v>
      </c>
      <c r="B18" s="20"/>
      <c r="C18" s="25">
        <v>1</v>
      </c>
      <c r="D18" s="36" t="str">
        <f>IF(F10="cpt","aerien",INDEX('Base de prix'!B2:F22,MATCH($F$9,'Base de prix'!$A$2:$A$32,0),MATCH($F$10,'Base de prix'!$B$1:$F$1,0)))</f>
        <v>aerien</v>
      </c>
      <c r="E18" s="25" t="s">
        <v>15</v>
      </c>
      <c r="F18" s="25">
        <v>1</v>
      </c>
      <c r="G18" s="25">
        <f>IF(ISERROR(C18*D18*F18),INDEX('Base de prix'!G2:G22,MATCH('Frais export'!F9,'Base de prix'!A2:A22,0)),C18*D18*F18)</f>
        <v>22</v>
      </c>
    </row>
    <row r="19" spans="1:7">
      <c r="A19" s="19" t="s">
        <v>74</v>
      </c>
      <c r="B19" s="20"/>
      <c r="C19" s="25">
        <v>0</v>
      </c>
      <c r="D19" s="22">
        <v>375</v>
      </c>
      <c r="E19" s="25" t="s">
        <v>15</v>
      </c>
      <c r="F19" s="25">
        <v>1</v>
      </c>
      <c r="G19" s="21">
        <f t="shared" ref="G19:G25" si="0">C19*D19*F19</f>
        <v>0</v>
      </c>
    </row>
    <row r="20" spans="1:7">
      <c r="A20" s="19" t="s">
        <v>75</v>
      </c>
      <c r="B20" s="20"/>
      <c r="C20" s="25">
        <v>0</v>
      </c>
      <c r="D20" s="22">
        <v>1200</v>
      </c>
      <c r="E20" s="25" t="s">
        <v>15</v>
      </c>
      <c r="F20" s="25">
        <v>1</v>
      </c>
      <c r="G20" s="21">
        <f t="shared" si="0"/>
        <v>0</v>
      </c>
    </row>
    <row r="21" spans="1:7">
      <c r="A21" s="19" t="s">
        <v>76</v>
      </c>
      <c r="B21" s="20"/>
      <c r="C21" s="25">
        <v>0</v>
      </c>
      <c r="D21" s="22">
        <v>350</v>
      </c>
      <c r="E21" s="25" t="s">
        <v>15</v>
      </c>
      <c r="F21" s="25">
        <v>1</v>
      </c>
      <c r="G21" s="21">
        <f t="shared" si="0"/>
        <v>0</v>
      </c>
    </row>
    <row r="22" spans="1:7">
      <c r="A22" s="19" t="s">
        <v>16</v>
      </c>
      <c r="B22" s="20"/>
      <c r="C22" s="25"/>
      <c r="D22" s="22" t="e">
        <f>INDEX('Base de prix'!B2:F22,MATCH('Frais export'!$F$9,'Base de prix'!$A$2:$A$22,0),MATCH('Frais export'!F10,INCOTERMS,0))</f>
        <v>#N/A</v>
      </c>
      <c r="E22" s="25" t="s">
        <v>17</v>
      </c>
      <c r="F22" s="25">
        <v>1</v>
      </c>
      <c r="G22" s="21" t="e">
        <f t="shared" si="0"/>
        <v>#N/A</v>
      </c>
    </row>
    <row r="23" spans="1:7">
      <c r="A23" s="19" t="s">
        <v>18</v>
      </c>
      <c r="B23" s="20"/>
      <c r="C23" s="25"/>
      <c r="D23" s="22">
        <v>2000</v>
      </c>
      <c r="E23" s="25" t="s">
        <v>15</v>
      </c>
      <c r="F23" s="25">
        <v>1</v>
      </c>
      <c r="G23" s="21">
        <f t="shared" si="0"/>
        <v>0</v>
      </c>
    </row>
    <row r="24" spans="1:7">
      <c r="A24" s="19" t="s">
        <v>19</v>
      </c>
      <c r="B24" s="20"/>
      <c r="C24" s="25"/>
      <c r="D24" s="22">
        <v>1200</v>
      </c>
      <c r="E24" s="25" t="s">
        <v>15</v>
      </c>
      <c r="F24" s="25">
        <v>1</v>
      </c>
      <c r="G24" s="21">
        <f t="shared" si="0"/>
        <v>0</v>
      </c>
    </row>
    <row r="25" spans="1:7">
      <c r="A25" s="19" t="s">
        <v>20</v>
      </c>
      <c r="B25" s="20"/>
      <c r="C25" s="25">
        <v>0</v>
      </c>
      <c r="D25" s="23">
        <v>500</v>
      </c>
      <c r="E25" s="25" t="s">
        <v>15</v>
      </c>
      <c r="F25" s="25">
        <v>1</v>
      </c>
      <c r="G25" s="21">
        <f t="shared" si="0"/>
        <v>0</v>
      </c>
    </row>
    <row r="26" spans="1:7">
      <c r="F26" s="26" t="s">
        <v>21</v>
      </c>
      <c r="G26" s="27" t="e">
        <f>SUM(G18:G25)</f>
        <v>#N/A</v>
      </c>
    </row>
    <row r="29" spans="1:7">
      <c r="A29" s="18" t="s">
        <v>22</v>
      </c>
    </row>
    <row r="31" spans="1:7">
      <c r="B31" s="30" t="s">
        <v>13</v>
      </c>
    </row>
    <row r="32" spans="1:7">
      <c r="A32" s="21" t="s">
        <v>23</v>
      </c>
      <c r="B32" s="21" t="e">
        <v>#N/A</v>
      </c>
    </row>
    <row r="33" spans="1:2">
      <c r="A33" s="21" t="s">
        <v>24</v>
      </c>
      <c r="B33" s="21" t="e">
        <v>#N/A</v>
      </c>
    </row>
    <row r="34" spans="1:2">
      <c r="A34" s="21" t="s">
        <v>25</v>
      </c>
      <c r="B34" s="21" t="e">
        <v>#N/A</v>
      </c>
    </row>
    <row r="35" spans="1:2">
      <c r="A35" s="21" t="s">
        <v>26</v>
      </c>
      <c r="B35" s="22">
        <v>0</v>
      </c>
    </row>
    <row r="36" spans="1:2">
      <c r="A36" s="21" t="s">
        <v>27</v>
      </c>
      <c r="B36" s="21" t="e">
        <v>#N/A</v>
      </c>
    </row>
    <row r="37" spans="1:2">
      <c r="A37" s="21" t="s">
        <v>28</v>
      </c>
      <c r="B37" s="21" t="e">
        <v>#N/A</v>
      </c>
    </row>
    <row r="38" spans="1:2">
      <c r="A38" s="21" t="s">
        <v>29</v>
      </c>
      <c r="B38" s="22">
        <v>0</v>
      </c>
    </row>
    <row r="39" spans="1:2">
      <c r="A39" s="21" t="s">
        <v>30</v>
      </c>
      <c r="B39" s="22">
        <v>0</v>
      </c>
    </row>
    <row r="40" spans="1:2" ht="29">
      <c r="A40" s="28" t="s">
        <v>31</v>
      </c>
      <c r="B40" s="21"/>
    </row>
    <row r="41" spans="1:2">
      <c r="A41" s="21" t="s">
        <v>32</v>
      </c>
      <c r="B41" s="21"/>
    </row>
    <row r="42" spans="1:2">
      <c r="A42" s="29" t="s">
        <v>33</v>
      </c>
      <c r="B42" s="29" t="e">
        <v>#N/A</v>
      </c>
    </row>
    <row r="46" spans="1:2">
      <c r="A46" s="18" t="s">
        <v>34</v>
      </c>
    </row>
    <row r="48" spans="1:2">
      <c r="A48" s="21" t="s">
        <v>35</v>
      </c>
      <c r="B48" s="21" t="e">
        <v>#N/A</v>
      </c>
    </row>
    <row r="49" spans="1:3" ht="29">
      <c r="A49" s="28" t="s">
        <v>36</v>
      </c>
      <c r="B49" s="21" t="e">
        <v>#N/A</v>
      </c>
      <c r="C49" t="s">
        <v>37</v>
      </c>
    </row>
    <row r="50" spans="1:3">
      <c r="A50" s="21" t="s">
        <v>38</v>
      </c>
      <c r="B50" s="21" t="e">
        <v>#N/A</v>
      </c>
    </row>
  </sheetData>
  <mergeCells count="1">
    <mergeCell ref="B2:F2"/>
  </mergeCells>
  <conditionalFormatting sqref="D18">
    <cfRule type="cellIs" dxfId="1" priority="1" operator="equal">
      <formula>"aerien"</formula>
    </cfRule>
  </conditionalFormatting>
  <dataValidations count="2">
    <dataValidation type="list" allowBlank="1" showInputMessage="1" sqref="F9">
      <formula1>IF(F9&lt;&gt;"",OFFSET(d_noms,MATCH(F9&amp;"*",l_noms,0)-1,,SUMPRODUCT((MID(l_noms,1,LEN(F9))=TEXT(F9,"0"))*1)),l_noms)</formula1>
    </dataValidation>
    <dataValidation type="list" allowBlank="1" showInputMessage="1" sqref="F10">
      <formula1>INCOTERMS</formula1>
    </dataValidation>
  </dataValidations>
  <pageMargins left="0.7" right="0.7" top="0.75" bottom="0.75" header="0.3" footer="0.3"/>
  <pageSetup paperSize="9" scale="9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P22"/>
  <sheetViews>
    <sheetView workbookViewId="0">
      <selection activeCell="G22" sqref="G22"/>
    </sheetView>
  </sheetViews>
  <sheetFormatPr baseColWidth="10" defaultRowHeight="14.5"/>
  <cols>
    <col min="1" max="1" width="23.7265625" bestFit="1" customWidth="1"/>
    <col min="2" max="2" width="11.453125" customWidth="1"/>
    <col min="14" max="14" width="16.54296875" customWidth="1"/>
  </cols>
  <sheetData>
    <row r="1" spans="1:16" ht="46.5" customHeight="1">
      <c r="A1" s="3" t="s">
        <v>39</v>
      </c>
      <c r="B1" s="3" t="s">
        <v>77</v>
      </c>
      <c r="C1" s="3" t="s">
        <v>40</v>
      </c>
      <c r="D1" s="3" t="s">
        <v>41</v>
      </c>
      <c r="E1" s="3" t="s">
        <v>42</v>
      </c>
      <c r="F1" s="3" t="s">
        <v>43</v>
      </c>
      <c r="G1" s="3" t="s">
        <v>78</v>
      </c>
      <c r="H1" s="3" t="s">
        <v>25</v>
      </c>
      <c r="I1" s="3" t="s">
        <v>44</v>
      </c>
      <c r="J1" s="3" t="s">
        <v>28</v>
      </c>
      <c r="K1" s="3" t="s">
        <v>45</v>
      </c>
      <c r="L1" s="3" t="s">
        <v>46</v>
      </c>
      <c r="M1" s="3" t="s">
        <v>35</v>
      </c>
      <c r="N1" s="3" t="s">
        <v>47</v>
      </c>
      <c r="O1" s="3" t="s">
        <v>48</v>
      </c>
      <c r="P1" s="1"/>
    </row>
    <row r="2" spans="1:16">
      <c r="A2" s="4" t="s">
        <v>49</v>
      </c>
      <c r="B2" s="31"/>
      <c r="C2" s="5">
        <v>2500</v>
      </c>
      <c r="D2" s="5">
        <v>4500</v>
      </c>
      <c r="E2" s="5">
        <v>5700</v>
      </c>
      <c r="F2" s="6" t="s">
        <v>50</v>
      </c>
      <c r="G2" s="32">
        <v>4.04</v>
      </c>
      <c r="H2" s="5">
        <v>0</v>
      </c>
      <c r="I2" s="5">
        <v>70</v>
      </c>
      <c r="J2" s="5">
        <v>20</v>
      </c>
      <c r="K2" s="5">
        <v>600</v>
      </c>
      <c r="L2" s="5">
        <v>900</v>
      </c>
      <c r="M2" s="6">
        <v>0.17</v>
      </c>
      <c r="N2" s="6">
        <v>0.24</v>
      </c>
      <c r="O2" s="6" t="s">
        <v>51</v>
      </c>
    </row>
    <row r="3" spans="1:16">
      <c r="A3" s="4" t="s">
        <v>61</v>
      </c>
      <c r="B3" s="31"/>
      <c r="C3" s="5">
        <v>1800</v>
      </c>
      <c r="D3" s="5">
        <v>3200</v>
      </c>
      <c r="E3" s="5">
        <v>4200</v>
      </c>
      <c r="F3" s="6" t="s">
        <v>50</v>
      </c>
      <c r="G3" s="32">
        <v>5</v>
      </c>
      <c r="H3" s="5">
        <v>300</v>
      </c>
      <c r="I3" s="5">
        <v>60</v>
      </c>
      <c r="J3" s="5">
        <v>30</v>
      </c>
      <c r="K3" s="5">
        <v>1500</v>
      </c>
      <c r="L3" s="5">
        <v>2100</v>
      </c>
      <c r="M3" s="6">
        <v>0</v>
      </c>
      <c r="N3" s="6">
        <v>0</v>
      </c>
      <c r="O3" s="6"/>
    </row>
    <row r="4" spans="1:16">
      <c r="A4" s="4" t="s">
        <v>69</v>
      </c>
      <c r="B4" s="31"/>
      <c r="C4" s="6"/>
      <c r="D4" s="5">
        <v>4500</v>
      </c>
      <c r="E4" s="5">
        <v>5400</v>
      </c>
      <c r="F4" s="6" t="s">
        <v>50</v>
      </c>
      <c r="G4" s="32">
        <v>6</v>
      </c>
      <c r="H4" s="5">
        <v>350</v>
      </c>
      <c r="I4" s="5">
        <v>80</v>
      </c>
      <c r="J4" s="5">
        <v>10</v>
      </c>
      <c r="K4" s="5">
        <v>1000</v>
      </c>
      <c r="L4" s="5">
        <v>1400</v>
      </c>
      <c r="M4" s="6"/>
      <c r="N4" s="6"/>
      <c r="O4" s="6"/>
    </row>
    <row r="5" spans="1:16">
      <c r="A5" s="4" t="s">
        <v>66</v>
      </c>
      <c r="B5" s="31"/>
      <c r="C5" s="6"/>
      <c r="D5" s="6"/>
      <c r="E5" s="6"/>
      <c r="F5" s="6" t="s">
        <v>50</v>
      </c>
      <c r="G5" s="32">
        <v>7</v>
      </c>
      <c r="H5" s="5">
        <v>350</v>
      </c>
      <c r="I5" s="5">
        <v>80</v>
      </c>
      <c r="J5" s="5">
        <v>20</v>
      </c>
      <c r="K5" s="5">
        <v>1400</v>
      </c>
      <c r="L5" s="5">
        <v>2400</v>
      </c>
      <c r="M5" s="6"/>
      <c r="N5" s="6"/>
      <c r="O5" s="6"/>
    </row>
    <row r="6" spans="1:16">
      <c r="A6" s="4" t="s">
        <v>71</v>
      </c>
      <c r="B6" s="31"/>
      <c r="C6" s="6"/>
      <c r="D6" s="6"/>
      <c r="E6" s="6"/>
      <c r="F6" s="6" t="s">
        <v>50</v>
      </c>
      <c r="G6" s="32">
        <v>8</v>
      </c>
      <c r="H6" s="5">
        <v>350</v>
      </c>
      <c r="I6" s="5">
        <v>110</v>
      </c>
      <c r="J6" s="5">
        <v>25</v>
      </c>
      <c r="K6" s="5">
        <v>3000</v>
      </c>
      <c r="L6" s="5">
        <v>3700</v>
      </c>
      <c r="M6" s="6"/>
      <c r="N6" s="6"/>
      <c r="O6" s="6"/>
    </row>
    <row r="7" spans="1:16">
      <c r="A7" s="4" t="s">
        <v>59</v>
      </c>
      <c r="B7" s="31"/>
      <c r="C7" s="6"/>
      <c r="D7" s="6"/>
      <c r="E7" s="6"/>
      <c r="F7" s="6" t="s">
        <v>50</v>
      </c>
      <c r="G7" s="32">
        <v>9</v>
      </c>
      <c r="H7" s="5">
        <v>350</v>
      </c>
      <c r="I7" s="5">
        <v>90</v>
      </c>
      <c r="J7" s="5">
        <v>25</v>
      </c>
      <c r="K7" s="5">
        <v>900</v>
      </c>
      <c r="L7" s="5">
        <v>1600</v>
      </c>
      <c r="M7" s="6">
        <v>0</v>
      </c>
      <c r="N7" s="6"/>
      <c r="O7" s="6"/>
    </row>
    <row r="8" spans="1:16">
      <c r="A8" s="4" t="s">
        <v>64</v>
      </c>
      <c r="B8" s="31"/>
      <c r="C8" s="6"/>
      <c r="D8" s="6"/>
      <c r="E8" s="6"/>
      <c r="F8" s="6" t="s">
        <v>50</v>
      </c>
      <c r="G8" s="32">
        <v>10</v>
      </c>
      <c r="H8" s="5">
        <v>300</v>
      </c>
      <c r="I8" s="5">
        <v>70</v>
      </c>
      <c r="J8" s="5">
        <v>20</v>
      </c>
      <c r="K8" s="5">
        <v>1200</v>
      </c>
      <c r="L8" s="5">
        <v>1900</v>
      </c>
      <c r="M8" s="6">
        <v>0.1</v>
      </c>
      <c r="N8" s="6"/>
      <c r="O8" s="6"/>
    </row>
    <row r="9" spans="1:16">
      <c r="A9" s="4" t="s">
        <v>73</v>
      </c>
      <c r="B9" s="31"/>
      <c r="C9" s="6"/>
      <c r="D9" s="6"/>
      <c r="E9" s="6"/>
      <c r="F9" s="6" t="s">
        <v>50</v>
      </c>
      <c r="G9" s="32">
        <v>11</v>
      </c>
      <c r="H9" s="5">
        <v>350</v>
      </c>
      <c r="I9" s="5">
        <v>50</v>
      </c>
      <c r="J9" s="5">
        <v>15</v>
      </c>
      <c r="K9" s="5">
        <v>250</v>
      </c>
      <c r="L9" s="5">
        <v>450</v>
      </c>
      <c r="M9" s="6"/>
      <c r="N9" s="6"/>
      <c r="O9" s="6"/>
    </row>
    <row r="10" spans="1:16">
      <c r="A10" s="4" t="s">
        <v>65</v>
      </c>
      <c r="B10" s="31"/>
      <c r="C10" s="6"/>
      <c r="D10" s="6"/>
      <c r="E10" s="6"/>
      <c r="F10" s="6" t="s">
        <v>50</v>
      </c>
      <c r="G10" s="32">
        <v>12</v>
      </c>
      <c r="H10" s="6"/>
      <c r="I10" s="6"/>
      <c r="J10" s="6"/>
      <c r="K10" s="5">
        <v>700</v>
      </c>
      <c r="L10" s="5">
        <v>1400</v>
      </c>
      <c r="M10" s="6"/>
      <c r="N10" s="6"/>
      <c r="O10" s="6"/>
    </row>
    <row r="11" spans="1:16">
      <c r="A11" s="4" t="s">
        <v>57</v>
      </c>
      <c r="B11" s="31"/>
      <c r="C11" s="6"/>
      <c r="D11" s="6"/>
      <c r="E11" s="6"/>
      <c r="F11" s="6" t="s">
        <v>50</v>
      </c>
      <c r="G11" s="32">
        <v>13</v>
      </c>
      <c r="H11" s="5">
        <v>350</v>
      </c>
      <c r="I11" s="5">
        <v>70</v>
      </c>
      <c r="J11" s="5">
        <v>25</v>
      </c>
      <c r="K11" s="5">
        <v>900</v>
      </c>
      <c r="L11" s="5">
        <v>1600</v>
      </c>
      <c r="M11" s="6">
        <v>8.5000000000000006E-2</v>
      </c>
      <c r="N11" s="6"/>
      <c r="O11" s="6"/>
    </row>
    <row r="12" spans="1:16">
      <c r="A12" s="4" t="s">
        <v>67</v>
      </c>
      <c r="B12" s="31"/>
      <c r="C12" s="6"/>
      <c r="D12" s="6"/>
      <c r="E12" s="6"/>
      <c r="F12" s="6" t="s">
        <v>50</v>
      </c>
      <c r="G12" s="32">
        <v>14</v>
      </c>
      <c r="H12" s="5">
        <v>350</v>
      </c>
      <c r="I12" s="5">
        <v>80</v>
      </c>
      <c r="J12" s="5">
        <v>20</v>
      </c>
      <c r="K12" s="5">
        <v>1800</v>
      </c>
      <c r="L12" s="5">
        <v>2900</v>
      </c>
      <c r="M12" s="6"/>
      <c r="N12" s="6"/>
      <c r="O12" s="6"/>
    </row>
    <row r="13" spans="1:16">
      <c r="A13" s="4" t="s">
        <v>70</v>
      </c>
      <c r="B13" s="31"/>
      <c r="C13" s="6"/>
      <c r="D13" s="6"/>
      <c r="E13" s="6"/>
      <c r="F13" s="6" t="s">
        <v>50</v>
      </c>
      <c r="G13" s="32">
        <v>15</v>
      </c>
      <c r="H13" s="5">
        <v>350</v>
      </c>
      <c r="I13" s="5">
        <v>60</v>
      </c>
      <c r="J13" s="5">
        <v>20</v>
      </c>
      <c r="K13" s="5">
        <v>450</v>
      </c>
      <c r="L13" s="5">
        <v>700</v>
      </c>
      <c r="M13" s="6"/>
      <c r="N13" s="6"/>
      <c r="O13" s="6"/>
    </row>
    <row r="14" spans="1:16">
      <c r="A14" s="4" t="s">
        <v>60</v>
      </c>
      <c r="B14" s="31"/>
      <c r="C14" s="6"/>
      <c r="D14" s="6"/>
      <c r="E14" s="6"/>
      <c r="F14" s="6" t="s">
        <v>50</v>
      </c>
      <c r="G14" s="32">
        <v>16</v>
      </c>
      <c r="H14" s="5">
        <v>350</v>
      </c>
      <c r="I14" s="5">
        <v>90</v>
      </c>
      <c r="J14" s="5">
        <v>15</v>
      </c>
      <c r="K14" s="5">
        <v>2500</v>
      </c>
      <c r="L14" s="5">
        <v>3200</v>
      </c>
      <c r="M14" s="6">
        <v>0.12</v>
      </c>
      <c r="N14" s="6"/>
      <c r="O14" s="6"/>
    </row>
    <row r="15" spans="1:16">
      <c r="A15" s="4" t="s">
        <v>56</v>
      </c>
      <c r="B15" s="31"/>
      <c r="C15" s="5">
        <v>2000</v>
      </c>
      <c r="D15" s="5">
        <v>5700</v>
      </c>
      <c r="E15" s="5">
        <v>6500</v>
      </c>
      <c r="F15" s="6" t="s">
        <v>50</v>
      </c>
      <c r="G15" s="32">
        <v>1</v>
      </c>
      <c r="H15" s="5">
        <v>350</v>
      </c>
      <c r="I15" s="5">
        <v>70</v>
      </c>
      <c r="J15" s="5">
        <v>25</v>
      </c>
      <c r="K15" s="5">
        <v>1200</v>
      </c>
      <c r="L15" s="5">
        <v>1800</v>
      </c>
      <c r="M15" s="6">
        <v>8.5000000000000006E-2</v>
      </c>
      <c r="N15" s="6"/>
      <c r="O15" s="6"/>
    </row>
    <row r="16" spans="1:16">
      <c r="A16" s="4" t="s">
        <v>63</v>
      </c>
      <c r="B16" s="31"/>
      <c r="C16" s="6"/>
      <c r="D16" s="6"/>
      <c r="E16" s="6"/>
      <c r="F16" s="6" t="s">
        <v>50</v>
      </c>
      <c r="G16" s="32">
        <v>7</v>
      </c>
      <c r="H16" s="6"/>
      <c r="I16" s="6"/>
      <c r="J16" s="6"/>
      <c r="K16" s="6"/>
      <c r="L16" s="6"/>
      <c r="M16" s="6"/>
      <c r="N16" s="6"/>
      <c r="O16" s="6"/>
    </row>
    <row r="17" spans="1:15">
      <c r="A17" s="4" t="s">
        <v>52</v>
      </c>
      <c r="B17" s="31"/>
      <c r="C17" s="5">
        <v>1800</v>
      </c>
      <c r="D17" s="5">
        <v>3400</v>
      </c>
      <c r="E17" s="5">
        <v>4500</v>
      </c>
      <c r="F17" s="6" t="s">
        <v>50</v>
      </c>
      <c r="G17" s="32">
        <v>18</v>
      </c>
      <c r="H17" s="5">
        <v>350</v>
      </c>
      <c r="I17" s="5">
        <v>65</v>
      </c>
      <c r="J17" s="5">
        <v>20</v>
      </c>
      <c r="K17" s="5">
        <v>500</v>
      </c>
      <c r="L17" s="5">
        <v>900</v>
      </c>
      <c r="M17" s="6">
        <v>0.2</v>
      </c>
      <c r="N17" s="6">
        <v>0.1</v>
      </c>
      <c r="O17" s="6" t="s">
        <v>53</v>
      </c>
    </row>
    <row r="18" spans="1:15">
      <c r="A18" s="4" t="s">
        <v>72</v>
      </c>
      <c r="B18" s="31"/>
      <c r="C18" s="6"/>
      <c r="D18" s="6"/>
      <c r="E18" s="5">
        <v>7300</v>
      </c>
      <c r="F18" s="6" t="s">
        <v>50</v>
      </c>
      <c r="G18" s="32">
        <v>19</v>
      </c>
      <c r="H18" s="5">
        <v>350</v>
      </c>
      <c r="I18" s="5">
        <v>75</v>
      </c>
      <c r="J18" s="5">
        <v>20</v>
      </c>
      <c r="K18" s="5">
        <v>2500</v>
      </c>
      <c r="L18" s="5">
        <v>1600</v>
      </c>
      <c r="M18" s="6"/>
      <c r="N18" s="6"/>
      <c r="O18" s="6"/>
    </row>
    <row r="19" spans="1:15">
      <c r="A19" s="4" t="s">
        <v>68</v>
      </c>
      <c r="B19" s="31"/>
      <c r="C19" s="6"/>
      <c r="D19" s="5">
        <v>6000</v>
      </c>
      <c r="E19" s="5">
        <v>7500</v>
      </c>
      <c r="F19" s="6" t="s">
        <v>50</v>
      </c>
      <c r="G19" s="32">
        <v>23</v>
      </c>
      <c r="H19" s="5">
        <v>350</v>
      </c>
      <c r="I19" s="5">
        <v>80</v>
      </c>
      <c r="J19" s="5">
        <v>25</v>
      </c>
      <c r="K19" s="5">
        <v>1600</v>
      </c>
      <c r="L19" s="5">
        <v>2500</v>
      </c>
      <c r="M19" s="6"/>
      <c r="N19" s="6"/>
      <c r="O19" s="6"/>
    </row>
    <row r="20" spans="1:15">
      <c r="A20" s="4" t="s">
        <v>62</v>
      </c>
      <c r="B20" s="31"/>
      <c r="C20" s="6"/>
      <c r="D20" s="6"/>
      <c r="E20" s="6"/>
      <c r="F20" s="6" t="s">
        <v>50</v>
      </c>
      <c r="G20" s="32">
        <v>20</v>
      </c>
      <c r="H20" s="5">
        <v>300</v>
      </c>
      <c r="I20" s="5">
        <v>90</v>
      </c>
      <c r="J20" s="5">
        <v>30</v>
      </c>
      <c r="K20" s="5">
        <v>1200</v>
      </c>
      <c r="L20" s="5">
        <v>1900</v>
      </c>
      <c r="M20" s="6">
        <v>0</v>
      </c>
      <c r="N20" s="6"/>
      <c r="O20" s="6"/>
    </row>
    <row r="21" spans="1:15">
      <c r="A21" s="4" t="s">
        <v>58</v>
      </c>
      <c r="B21" s="31"/>
      <c r="C21" s="6"/>
      <c r="D21" s="6"/>
      <c r="E21" s="5">
        <v>3000</v>
      </c>
      <c r="F21" s="6" t="s">
        <v>50</v>
      </c>
      <c r="G21" s="32">
        <v>21</v>
      </c>
      <c r="H21" s="5">
        <v>350</v>
      </c>
      <c r="I21" s="5">
        <v>60</v>
      </c>
      <c r="J21" s="5">
        <v>25</v>
      </c>
      <c r="K21" s="5">
        <v>600</v>
      </c>
      <c r="L21" s="5">
        <v>1300</v>
      </c>
      <c r="M21" s="6">
        <v>0.24</v>
      </c>
      <c r="N21" s="6">
        <v>0</v>
      </c>
      <c r="O21" s="6"/>
    </row>
    <row r="22" spans="1:15">
      <c r="A22" s="4" t="s">
        <v>54</v>
      </c>
      <c r="B22" s="31"/>
      <c r="C22" s="5">
        <v>1500</v>
      </c>
      <c r="D22" s="5">
        <v>3000</v>
      </c>
      <c r="E22" s="5">
        <v>3600</v>
      </c>
      <c r="F22" s="6" t="s">
        <v>50</v>
      </c>
      <c r="G22" s="32">
        <v>22</v>
      </c>
      <c r="H22" s="5">
        <v>360</v>
      </c>
      <c r="I22" s="5">
        <v>50</v>
      </c>
      <c r="J22" s="5">
        <v>25</v>
      </c>
      <c r="K22" s="5">
        <v>500</v>
      </c>
      <c r="L22" s="5">
        <v>900</v>
      </c>
      <c r="M22" s="6">
        <v>0.18</v>
      </c>
      <c r="N22" s="6">
        <v>0</v>
      </c>
      <c r="O22" s="6" t="s">
        <v>55</v>
      </c>
    </row>
  </sheetData>
  <sortState ref="A12:M32">
    <sortCondition ref="A1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Frais export</vt:lpstr>
      <vt:lpstr>Base de prix</vt:lpstr>
      <vt:lpstr>c_noms</vt:lpstr>
      <vt:lpstr>d_noms</vt:lpstr>
      <vt:lpstr>INCOTERMS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JAGOT Flora</dc:creator>
  <cp:lastModifiedBy>tulipe</cp:lastModifiedBy>
  <cp:lastPrinted>2014-08-21T09:06:33Z</cp:lastPrinted>
  <dcterms:created xsi:type="dcterms:W3CDTF">2014-08-21T07:19:07Z</dcterms:created>
  <dcterms:modified xsi:type="dcterms:W3CDTF">2014-08-21T16:57:28Z</dcterms:modified>
</cp:coreProperties>
</file>