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270" windowWidth="14940" windowHeight="9150"/>
  </bookViews>
  <sheets>
    <sheet name="TRESO" sheetId="1" r:id="rId1"/>
    <sheet name="CATEGORIES" sheetId="2" r:id="rId2"/>
    <sheet name="Liste déroulante" sheetId="3" r:id="rId3"/>
  </sheets>
  <definedNames>
    <definedName name="_xlnm._FilterDatabase" localSheetId="1" hidden="1">CATEGORIES!$A$3:$D$3</definedName>
    <definedName name="_xlnm._FilterDatabase" localSheetId="0" hidden="1">TRESO!$A$4:$J$72</definedName>
    <definedName name="bdd">CATEGORIES!$A$4:$C$38</definedName>
    <definedName name="dept">'Liste déroulante'!$D$2</definedName>
    <definedName name="liste">CATEGORIES!$A$4:$A$39</definedName>
    <definedName name="liste2">OFFSET('Liste déroulante'!$D$2,,,COUNTIF('Liste déroulante'!$D:$D,"&gt;&lt;"))</definedName>
    <definedName name="Pointage_opérations_vs_facture">'Liste déroulante'!$A$5:$A$6</definedName>
  </definedNames>
  <calcPr calcId="124519" fullCalcOnLoad="1"/>
</workbook>
</file>

<file path=xl/calcChain.xml><?xml version="1.0" encoding="utf-8"?>
<calcChain xmlns="http://schemas.openxmlformats.org/spreadsheetml/2006/main">
  <c r="D36" i="3" a="1"/>
  <c r="D36" s="1"/>
  <c r="D37" a="1"/>
  <c r="D37" s="1"/>
  <c r="D38" a="1"/>
  <c r="D38" s="1"/>
  <c r="D39" a="1"/>
  <c r="D39" s="1"/>
  <c r="D40" a="1"/>
  <c r="D40" s="1"/>
  <c r="D41" a="1"/>
  <c r="D41" s="1"/>
  <c r="D42" a="1"/>
  <c r="D42" s="1"/>
  <c r="D43" a="1"/>
  <c r="D43" s="1"/>
  <c r="D44" a="1"/>
  <c r="D44" s="1"/>
  <c r="D45" a="1"/>
  <c r="D45" s="1"/>
  <c r="D46" a="1"/>
  <c r="D46" s="1"/>
  <c r="D3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33" a="1"/>
  <c r="D33" s="1"/>
  <c r="D34" a="1"/>
  <c r="D34" s="1"/>
  <c r="D35" a="1"/>
  <c r="D35" s="1"/>
  <c r="D2" a="1"/>
  <c r="D2" s="1"/>
  <c r="D6" i="1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5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6"/>
  <c r="C7"/>
  <c r="C8"/>
  <c r="C9"/>
  <c r="C10"/>
  <c r="C11"/>
  <c r="C12"/>
  <c r="C13"/>
  <c r="C5"/>
  <c r="G25"/>
  <c r="H25"/>
  <c r="G27"/>
  <c r="H27"/>
  <c r="G26"/>
  <c r="H26"/>
  <c r="G24"/>
  <c r="H24"/>
  <c r="G23"/>
  <c r="H23"/>
  <c r="G20"/>
  <c r="H20"/>
  <c r="G21"/>
  <c r="H21"/>
  <c r="G22"/>
  <c r="H22"/>
  <c r="G19"/>
  <c r="H19"/>
  <c r="G17"/>
  <c r="H17"/>
  <c r="G18"/>
  <c r="H18"/>
  <c r="G12"/>
  <c r="H12"/>
  <c r="G15"/>
  <c r="H15"/>
  <c r="G14"/>
  <c r="H14"/>
  <c r="G16"/>
  <c r="H16"/>
  <c r="G13"/>
  <c r="H13"/>
  <c r="G11"/>
  <c r="H11"/>
  <c r="G9"/>
  <c r="H9"/>
  <c r="G10"/>
  <c r="H10"/>
  <c r="G8"/>
  <c r="H8"/>
  <c r="G5"/>
  <c r="H5"/>
  <c r="G6"/>
  <c r="H6"/>
  <c r="G7"/>
  <c r="H7"/>
  <c r="G71"/>
  <c r="H71"/>
  <c r="G72"/>
  <c r="H72"/>
  <c r="G70"/>
  <c r="H70"/>
  <c r="G69"/>
  <c r="H69"/>
  <c r="G68"/>
  <c r="H68"/>
  <c r="G67"/>
  <c r="H67"/>
  <c r="G66"/>
  <c r="H66"/>
  <c r="G29"/>
  <c r="H29"/>
  <c r="G65"/>
  <c r="H65"/>
  <c r="G41"/>
  <c r="H41"/>
  <c r="G42"/>
  <c r="H42"/>
  <c r="G30"/>
  <c r="H30"/>
  <c r="G53"/>
  <c r="H53"/>
  <c r="G54"/>
  <c r="H54"/>
  <c r="G33"/>
  <c r="H33"/>
  <c r="G39"/>
  <c r="H39"/>
  <c r="G32"/>
  <c r="H32"/>
  <c r="G60"/>
  <c r="H60"/>
  <c r="G31"/>
  <c r="H31"/>
  <c r="G64"/>
  <c r="H64"/>
  <c r="G43"/>
  <c r="H43"/>
  <c r="G34"/>
  <c r="H34"/>
  <c r="G37"/>
  <c r="H37"/>
  <c r="G55"/>
  <c r="H55"/>
  <c r="G44"/>
  <c r="H44"/>
  <c r="G56"/>
  <c r="H56"/>
  <c r="G49"/>
  <c r="H49"/>
  <c r="G46"/>
  <c r="H46"/>
  <c r="G40"/>
  <c r="H40"/>
  <c r="G35"/>
  <c r="H35"/>
  <c r="G48"/>
  <c r="H48"/>
  <c r="G36"/>
  <c r="H36"/>
  <c r="G51"/>
  <c r="H51"/>
  <c r="G52"/>
  <c r="H52"/>
  <c r="G63"/>
  <c r="H63"/>
  <c r="G57"/>
  <c r="H57"/>
  <c r="G38"/>
  <c r="H38"/>
  <c r="G58"/>
  <c r="H58"/>
  <c r="G59"/>
  <c r="H59"/>
  <c r="G61"/>
  <c r="H61"/>
  <c r="G45"/>
  <c r="H45"/>
  <c r="G62"/>
  <c r="H62"/>
  <c r="G50"/>
  <c r="H50"/>
  <c r="G47"/>
  <c r="H47"/>
  <c r="H28"/>
  <c r="G28"/>
</calcChain>
</file>

<file path=xl/sharedStrings.xml><?xml version="1.0" encoding="utf-8"?>
<sst xmlns="http://schemas.openxmlformats.org/spreadsheetml/2006/main" count="219" uniqueCount="146">
  <si>
    <t>Compte de chèques 0079900010721584</t>
  </si>
  <si>
    <t>Solde au 22/12/2016</t>
  </si>
  <si>
    <t>Date operation</t>
  </si>
  <si>
    <t>Libelle operation</t>
  </si>
  <si>
    <t>Montant operation</t>
  </si>
  <si>
    <t>VIR SEPA RECU /REFBEN /ORIG BAYARD DIGITAL /MOTIF IVES</t>
  </si>
  <si>
    <t>VIR SEPA RECU /FRM BRAINVEST WEALTH /EID DD FONDS IVO</t>
  </si>
  <si>
    <t>VIREMENT SEPA EMIS /MOTIF 524359 IVESTA DEUTZ EVENT LANCEME</t>
  </si>
  <si>
    <t>VIREMENT SEPA EMIS /MOTIF 526020 IVESTA DEUTZ /BEN DEUTZ /R</t>
  </si>
  <si>
    <t>VIREMENT SEPA EMIS /MOTIF REMB NDF BUREAU /BEN AURELIE GINE</t>
  </si>
  <si>
    <t>VIREMENT SEPA EMIS /MOTIF REMB ARIANE NDF PORTABLE IPHONE /</t>
  </si>
  <si>
    <t>VIREMENT SEPA EMIS /MOTIF REMB NDF RESTO MC KINSEY /BEN RDO</t>
  </si>
  <si>
    <t>VIREMENT SEPA EMIS /MOTIF FACTURE N 201611018 ASTURA IVESTA</t>
  </si>
  <si>
    <t>VIREMENT SEPA EMIS /MOTIF NDF CORINNE /BEN CORINNE /REFDO /</t>
  </si>
  <si>
    <t>VIREMENT SEPA EMIS /MOTIF FA06131 SOLDE PRINTER AVENIR DSI</t>
  </si>
  <si>
    <t>VIREMENT SEPA EMIS /MOTIF FC201616597 ORDI CORINNE EASY SER</t>
  </si>
  <si>
    <t>VIREMENT SEPA EMIS /MOTIF REMB NDF RDO TELEPHONE BT /BEN RD</t>
  </si>
  <si>
    <t>VIREMENT SEPA EMIS /MOTIF SOLDE YEDC POUR RMI /BEN YEDC /RE</t>
  </si>
  <si>
    <t>VIREMENT SEPA EMIS /MOTIF FC20166546 EASY INFORMATIQUE WIFI</t>
  </si>
  <si>
    <t>VIREMENT SEPA EMIS /MOTIF FC201616547 EASY INFORMATIQUE CAB</t>
  </si>
  <si>
    <t>VIREMENT SEPA EMIS /MOTIF FC EASY FC201616505 /BEN EASY INF</t>
  </si>
  <si>
    <t>VIREMENT SEPA EMIS /MOTIF FC EASY FC201616483 /BEN EASY INF</t>
  </si>
  <si>
    <t>PRLV SEPA BOUYGUES TELECOM ECH/161216 ID EMETTEUR/</t>
  </si>
  <si>
    <t>PRLV SEPA LES ECHOS SAS ECH/141216 ID EMETTEUR/FR1</t>
  </si>
  <si>
    <t>PRLV SEPA EASY SERVICE INFORMATIQUE ECH/071216 ID</t>
  </si>
  <si>
    <t>FACTURE CARTE DU 091116 LYDIA APP PARIS CARTE 4974XXXX</t>
  </si>
  <si>
    <t>FACTURE CARTE DU 021116 OFFICE DEPOT VILLEPINTE CARTE</t>
  </si>
  <si>
    <t>FACTURE CARTE DU 211116 AMAZON PAYMENTS PARIS2441535/</t>
  </si>
  <si>
    <t>FACTURE CARTE DU 041116 REGIEPRESS PARIS CARTE 4974XXX</t>
  </si>
  <si>
    <t>FACTURE CARTE DU 041116 L ABSINTHE PARIS CARTE 4974XXX</t>
  </si>
  <si>
    <t>FACTURE CARTE DU 241116 AMAZON EU SARL PARIS2090401/ C</t>
  </si>
  <si>
    <t>FACTURE CARTE DU 031116 BOULANGER 2487737/ CARTE 4974X</t>
  </si>
  <si>
    <t>FACTURE CARTE DU 281116 FRICHTI CARTE 4974XXXXXXXX9248</t>
  </si>
  <si>
    <t>FACTURE CARTE DU 091116 OOSHOP VILLENEUVE GA CARTE 497</t>
  </si>
  <si>
    <t>FACTURE CARTE DU 051116 BOULANGER 2487737/ CARTE 4974X</t>
  </si>
  <si>
    <t>FACTURE CARTE DU 091116 AMAZON EU SARL PARIS2090401/ C</t>
  </si>
  <si>
    <t>FACTURE CARTE DU 091116 SARL KO FUKU PARIS CARTE 4974X</t>
  </si>
  <si>
    <t>FACTURE CARTE DU 141116 INDIGO 750108 PARIS0750108/ CA</t>
  </si>
  <si>
    <t>FACTURE CARTE DU 101116 INDIGO 750108 PARIS0750108/ CA</t>
  </si>
  <si>
    <t>FACTURE CARTE DU 091116 INDIGO 750108 PARIS0750108/ CA</t>
  </si>
  <si>
    <t>FACTURE CARTE DU 071116 INDIGO 750108 PARIS0750108/ CA</t>
  </si>
  <si>
    <t>FACTURE CARTE DU 141116 FRICHTI CARTE 4974XXXXXXXX9024</t>
  </si>
  <si>
    <t>FACTURE CARTE DU 081116 INDIGO 750108 PARIS0750108/ CA</t>
  </si>
  <si>
    <t>FACTURE CARTE DU 171116 APPAS ST HONORE PARIS 01 CARTE</t>
  </si>
  <si>
    <t>FACTURE CARTE DU 171116 LA POSTE L75681 PARIS CEDEX 1</t>
  </si>
  <si>
    <t>FACTURE CARTE DU 221116 USCUSTOMS ESTA CARTE 4974XXXXX</t>
  </si>
  <si>
    <t>FACTURE CARTE DU 241116 INDIGO 750108 PARIS0750108/ CA</t>
  </si>
  <si>
    <t>FACTURE CARTE DU 161116 INDIGO 750108 PARIS0750108/ CA</t>
  </si>
  <si>
    <t>FACTURE CARTE DU 101116 UBER PARIS CARTE 4974XXXXXXXX9</t>
  </si>
  <si>
    <t>RETRAIT DAB 20/12/16 09H38 079936 BNP PARIBAS PARIS</t>
  </si>
  <si>
    <t>COMMISSIONS FACTURE NUMERO 20161201141384811</t>
  </si>
  <si>
    <t>CAT1 - LOCAUX</t>
  </si>
  <si>
    <t>CAT4 - CORPORATE</t>
  </si>
  <si>
    <t>CAT5 - RH</t>
  </si>
  <si>
    <t>NDF</t>
  </si>
  <si>
    <t>Mois</t>
  </si>
  <si>
    <t>Année</t>
  </si>
  <si>
    <t>CB</t>
  </si>
  <si>
    <t>OK</t>
  </si>
  <si>
    <t>KO</t>
  </si>
  <si>
    <t>Pointage opérations vs facture</t>
  </si>
  <si>
    <t>Pointage operation VS facture</t>
  </si>
  <si>
    <t>France Bureau - Solde facture FC50768-1 du 10/11/2016 CHEQUE 9311247</t>
  </si>
  <si>
    <t>Orange règlement facture 0140411051-16i5-1G11 du 22/11/2016 CHEQUE 9311246 - solde car 90,83 eur déjà payé par TIP le 24/11/2016,</t>
  </si>
  <si>
    <t>Greffe de Paris - changement de siège iVesta - CHEQUE 9311245</t>
  </si>
  <si>
    <t>Indigo Vendôme - Abonnement 1 scooter parking - CHEQUE 9311244</t>
  </si>
  <si>
    <t>Big wall - encadrement - CHEQUE 9311243</t>
  </si>
  <si>
    <t>AON Assurance multi risque bureaux vendôme - CHEQUE 9311242</t>
  </si>
  <si>
    <t>Sté du parking de la place Vendôme - Abnt Smart jusqu'au 30/11/2017 - CHEQUE 9311241</t>
  </si>
  <si>
    <t>FACTURE CARTE DU 251116 AMAZON PAYMENTS PARIS2441535/ inv 171-3257515-6111555</t>
  </si>
  <si>
    <t>FACTURE CARTE DU 241116 AMAZON EU SARL PARIS2090401/ C - inv 293685618</t>
  </si>
  <si>
    <t>FACTURE CARTE DU 211116 AMAZON PAYMENTS PARIS2441535/ DELYCHI inv 138646</t>
  </si>
  <si>
    <t>FACTURE CARTE DU 211116 AMAZON PAYMENTS PARIS2441535/ inv 406-6652018-6710761</t>
  </si>
  <si>
    <t>FACTURE CARTE DU 221116 AMAZON EU SARL PARIS2090401/ C inv 293153524</t>
  </si>
  <si>
    <t>PRLV SEPA ORANGE ECH/301116 ID EMETTEUR/FR18YYY002 - inv 0142210387 16i1-1B11</t>
  </si>
  <si>
    <t>FACTURE CARTE DU 091116 AMAZON PAYMENTS PARIS2441535/ BEEPICK inv 100249484</t>
  </si>
  <si>
    <t>VIREMENT SEPA EMIS /MOTIF JX70 VENDOME 1 03810 00029 FACT / inv 0010072-16000106</t>
  </si>
  <si>
    <t>SCI Vendôme Dépôt caution loyer - inv 0010072-16000107 - CHEQUE 9713616</t>
  </si>
  <si>
    <t>VIREMENT SEPA EMIS /MOTIF PRINTER REZO INV F100066 IVESTA FAMILY OFFICE PRIN</t>
  </si>
  <si>
    <t>FACTURE CARTE DU 181116 OFFICE DEPOT PARIS CARTE 4974X INV 0031632300169</t>
  </si>
  <si>
    <t>Categorie description</t>
  </si>
  <si>
    <t>Categorie Compta</t>
  </si>
  <si>
    <t>Categorie iVesta</t>
  </si>
  <si>
    <t>LOYER / PARKING</t>
  </si>
  <si>
    <t>DÉCORATION</t>
  </si>
  <si>
    <t>CHARGES LOCATIVES</t>
  </si>
  <si>
    <t>TÉLÉPHONIE / INTERNET</t>
  </si>
  <si>
    <t>ACQUISITION MATÉRIEL INFORMATIQUE</t>
  </si>
  <si>
    <t>MISSION</t>
  </si>
  <si>
    <t>AVOCAT</t>
  </si>
  <si>
    <t>EXPERT COMPTABLE</t>
  </si>
  <si>
    <t>COACHING</t>
  </si>
  <si>
    <t>FORMATION ET VEILLE TECHINIQUE</t>
  </si>
  <si>
    <t>SALAIRE</t>
  </si>
  <si>
    <t>CHARGES SALARIALES</t>
  </si>
  <si>
    <t>MUTUELLE</t>
  </si>
  <si>
    <t>PRÉVOYANCE</t>
  </si>
  <si>
    <t>ACOMPTE</t>
  </si>
  <si>
    <t>FRAIS BANCAIRE</t>
  </si>
  <si>
    <t>CADEAUX A LA CLIENTELE</t>
  </si>
  <si>
    <t>INTITULÉ</t>
  </si>
  <si>
    <t>CATEGORIES</t>
  </si>
  <si>
    <t>CODE COMPTABLE</t>
  </si>
  <si>
    <t>COMMENTAIRES</t>
  </si>
  <si>
    <t>Déplacement du salarié (nourriture, logement)</t>
  </si>
  <si>
    <t>Frais de transport du personnel (train, péage, avion…)</t>
  </si>
  <si>
    <t>Salariés invitant des clients de l'entreprise au restaurant ou restaurant entre salariés et/ou associés. Pour déduction charges et TVA justifier le caractère professionnelle en précisant le nom des invités (clients, associés, salariés)</t>
  </si>
  <si>
    <t>ÉLECTRICTÉ / EAU</t>
  </si>
  <si>
    <t>FOURNITURES ADMINISTRATIVES</t>
  </si>
  <si>
    <t>Exemple : enveloppes, ramettes de papier, cartouches d'encre pour imprimantes, stylos</t>
  </si>
  <si>
    <t xml:space="preserve">Regroupe les achats nont stockés du fait de leur caratère non stockable (eau, électricité, gaz) </t>
  </si>
  <si>
    <t>FOURNITURES D'ENTRETIENS ET PETIT ÉQUIPEMENT</t>
  </si>
  <si>
    <t xml:space="preserve">Exemple : papier toilettes, savon, produits de nettoyage, ustensiles de cuisine mais aussi petit équiquement non immobilisable (petit meuble valeur &lt; 500 €) ex: chaises, téléphone... </t>
  </si>
  <si>
    <t>FOURNITURES CONSOMMABLES</t>
  </si>
  <si>
    <t>CAT2 - BUREAUTIQUE</t>
  </si>
  <si>
    <t>CAT3 - INFORMATIQUE</t>
  </si>
  <si>
    <t>CAT7 - BANQUE</t>
  </si>
  <si>
    <t>CAT6 - CLIENTS</t>
  </si>
  <si>
    <t>CLIENT A</t>
  </si>
  <si>
    <t>CLIENT B</t>
  </si>
  <si>
    <t>CLIENT C</t>
  </si>
  <si>
    <t>CLIENT D</t>
  </si>
  <si>
    <t>Abonnement Easy Service</t>
  </si>
  <si>
    <t>ABONNEMENT INFORMATIQUE</t>
  </si>
  <si>
    <t>ABONNEMENT MAGAZINES</t>
  </si>
  <si>
    <t>Exemple : Assurance responsabilité civile, assurance des locaux, assurance des véhicules appartenant à l'association.</t>
  </si>
  <si>
    <t>Frais de documentation et d'abonnement à des publications. Exemple : les Echos</t>
  </si>
  <si>
    <t>Location de locaux, parking, location de matériel</t>
  </si>
  <si>
    <t>Recettes</t>
  </si>
  <si>
    <t>SEMINAIRE - COLOQUE - CONFERENCE</t>
  </si>
  <si>
    <t>Frais de colloques, séminaires, conférences</t>
  </si>
  <si>
    <t>RECRUTEMENT</t>
  </si>
  <si>
    <t>Urssaf</t>
  </si>
  <si>
    <t>Axa</t>
  </si>
  <si>
    <t>RETRAITE</t>
  </si>
  <si>
    <t>Versement iVesta</t>
  </si>
  <si>
    <t>Acompte sur salaire</t>
  </si>
  <si>
    <t>Cotisations santé AXA</t>
  </si>
  <si>
    <t>coût de recrutement externe - frais d’appel à une agence de recrutement, frais de recrutement de talents spécifiques auprès d’agences spécialisées, frais de publications d’annonces sur Internet et dans des journaux, frais de participation à des salons</t>
  </si>
  <si>
    <t>Exemple : café, boissons, gâteau, sucre…ooshop…</t>
  </si>
  <si>
    <t>RECEPTION</t>
  </si>
  <si>
    <t>DEPLACEMENTS / VOYAGES</t>
  </si>
  <si>
    <t>ASSURANCE LOCAUX</t>
  </si>
  <si>
    <t>DEPOT/CAUTION</t>
  </si>
  <si>
    <t>non defini</t>
  </si>
  <si>
    <t>tulipe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</si>
</sst>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70" formatCode="_(&quot;$&quot;* #,##0.00_);_(&quot;$&quot;* \(#,##0.00\);_(&quot;$&quot;* &quot;-&quot;??_);_(@_)"/>
  </numFmts>
  <fonts count="8">
    <font>
      <sz val="10"/>
      <name val="Arial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rgb="FF333333"/>
      <name val="Tahoma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70" fontId="1" fillId="0" borderId="0" applyFont="0" applyFill="0" applyBorder="0" applyAlignment="0" applyProtection="0"/>
  </cellStyleXfs>
  <cellXfs count="18">
    <xf numFmtId="0" fontId="0" fillId="0" borderId="0" xfId="0"/>
    <xf numFmtId="0" fontId="4" fillId="0" borderId="0" xfId="0" applyFont="1"/>
    <xf numFmtId="43" fontId="0" fillId="0" borderId="0" xfId="0" applyNumberFormat="1"/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43" fontId="3" fillId="2" borderId="1" xfId="0" applyNumberFormat="1" applyFont="1" applyFill="1" applyBorder="1" applyAlignment="1">
      <alignment horizontal="center" wrapText="1"/>
    </xf>
    <xf numFmtId="14" fontId="0" fillId="0" borderId="1" xfId="0" applyNumberFormat="1" applyBorder="1"/>
    <xf numFmtId="0" fontId="0" fillId="0" borderId="1" xfId="0" applyBorder="1"/>
    <xf numFmtId="43" fontId="0" fillId="0" borderId="1" xfId="1" applyNumberFormat="1" applyFont="1" applyBorder="1"/>
    <xf numFmtId="0" fontId="4" fillId="0" borderId="1" xfId="0" applyFont="1" applyBorder="1"/>
    <xf numFmtId="0" fontId="6" fillId="0" borderId="1" xfId="0" applyFont="1" applyBorder="1"/>
    <xf numFmtId="0" fontId="7" fillId="0" borderId="1" xfId="0" applyFont="1" applyBorder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right"/>
    </xf>
    <xf numFmtId="0" fontId="2" fillId="0" borderId="1" xfId="0" applyFont="1" applyBorder="1"/>
    <xf numFmtId="0" fontId="2" fillId="0" borderId="2" xfId="0" applyFont="1" applyFill="1" applyBorder="1"/>
    <xf numFmtId="0" fontId="0" fillId="5" borderId="1" xfId="0" applyFill="1" applyBorder="1" applyAlignment="1">
      <alignment horizontal="right"/>
    </xf>
  </cellXfs>
  <cellStyles count="2">
    <cellStyle name="Monétaire" xfId="1" builtinId="4"/>
    <cellStyle name="Normal" xfId="0" builtinId="0"/>
  </cellStyles>
  <dxfs count="49"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  <dxf>
      <font>
        <strike val="0"/>
        <color theme="1"/>
      </font>
      <fill>
        <patternFill>
          <bgColor theme="8" tint="0.79998168889431442"/>
        </patternFill>
      </fill>
    </dxf>
    <dxf>
      <font>
        <strike val="0"/>
        <color rgb="FFFF000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1689652</xdr:colOff>
      <xdr:row>0</xdr:row>
      <xdr:rowOff>110435</xdr:rowOff>
    </xdr:from>
    <xdr:to>
      <xdr:col>4</xdr:col>
      <xdr:colOff>298174</xdr:colOff>
      <xdr:row>3</xdr:row>
      <xdr:rowOff>557696</xdr:rowOff>
    </xdr:to>
    <xdr:sp macro="" textlink="">
      <xdr:nvSpPr>
        <xdr:cNvPr id="2" name="ZoneTexte 1"/>
        <xdr:cNvSpPr txBox="1"/>
      </xdr:nvSpPr>
      <xdr:spPr>
        <a:xfrm>
          <a:off x="2650435" y="110435"/>
          <a:ext cx="4047435" cy="9276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pour eviter</a:t>
          </a:r>
          <a:r>
            <a:rPr lang="fr-FR" sz="1100" baseline="0"/>
            <a:t> les erreur de saisie ;tu peu desormai choisir la categorie dans une liste </a:t>
          </a:r>
        </a:p>
        <a:p>
          <a:r>
            <a:rPr lang="fr-FR" sz="1100" baseline="0"/>
            <a:t> soit tu saisis une ou deux lettres; ensuite tu choisis dans le panel correspondant  ;ou alors directement </a:t>
          </a:r>
        </a:p>
        <a:p>
          <a:r>
            <a:rPr lang="fr-FR" sz="1100" baseline="0"/>
            <a:t> RECHERCHEV  ne s'en trouve que mieux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8"/>
  <sheetViews>
    <sheetView tabSelected="1" zoomScale="115" zoomScaleNormal="115" workbookViewId="0">
      <pane ySplit="4" topLeftCell="A5" activePane="bottomLeft" state="frozen"/>
      <selection pane="bottomLeft" activeCell="B72" sqref="B72:B218"/>
    </sheetView>
  </sheetViews>
  <sheetFormatPr baseColWidth="10" defaultColWidth="9.1796875" defaultRowHeight="12.5"/>
  <cols>
    <col min="1" max="1" width="13.7265625" customWidth="1"/>
    <col min="2" max="2" width="41" customWidth="1"/>
    <col min="3" max="4" width="18.453125" customWidth="1"/>
    <col min="5" max="5" width="67" bestFit="1" customWidth="1"/>
    <col min="6" max="6" width="15.7265625" style="2" customWidth="1"/>
    <col min="7" max="7" width="11" bestFit="1" customWidth="1"/>
    <col min="8" max="8" width="12.81640625" bestFit="1" customWidth="1"/>
    <col min="9" max="9" width="15.7265625" customWidth="1"/>
    <col min="10" max="10" width="16" customWidth="1"/>
  </cols>
  <sheetData>
    <row r="1" spans="1:10">
      <c r="A1" t="s">
        <v>0</v>
      </c>
      <c r="B1" t="s">
        <v>1</v>
      </c>
      <c r="E1">
        <v>20467.240000000002</v>
      </c>
    </row>
    <row r="4" spans="1:10" ht="46" customHeight="1">
      <c r="A4" s="3" t="s">
        <v>2</v>
      </c>
      <c r="B4" s="3" t="s">
        <v>80</v>
      </c>
      <c r="C4" s="3" t="s">
        <v>82</v>
      </c>
      <c r="D4" s="3" t="s">
        <v>81</v>
      </c>
      <c r="E4" s="4" t="s">
        <v>3</v>
      </c>
      <c r="F4" s="5" t="s">
        <v>4</v>
      </c>
      <c r="G4" s="4" t="s">
        <v>55</v>
      </c>
      <c r="H4" s="4" t="s">
        <v>56</v>
      </c>
      <c r="I4" s="4" t="s">
        <v>57</v>
      </c>
      <c r="J4" s="3" t="s">
        <v>61</v>
      </c>
    </row>
    <row r="5" spans="1:10">
      <c r="A5" s="6">
        <v>42726</v>
      </c>
      <c r="B5" s="17" t="s">
        <v>124</v>
      </c>
      <c r="C5" s="14" t="str">
        <f>IFERROR(VLOOKUP($B5,bdd,2,0),"")</f>
        <v>CAT4 - CORPORATE</v>
      </c>
      <c r="D5" s="14">
        <f>IFERROR(VLOOKUP($B5,bdd,3,0),"")</f>
        <v>6181</v>
      </c>
      <c r="E5" s="7" t="s">
        <v>7</v>
      </c>
      <c r="F5" s="8">
        <v>-576.86</v>
      </c>
      <c r="G5" s="7">
        <f t="shared" ref="G5:G36" si="0">MONTH(A5)</f>
        <v>12</v>
      </c>
      <c r="H5" s="7">
        <f t="shared" ref="H5:H36" si="1">YEAR(A5)</f>
        <v>2016</v>
      </c>
      <c r="I5" s="7"/>
      <c r="J5" s="7" t="s">
        <v>58</v>
      </c>
    </row>
    <row r="6" spans="1:10">
      <c r="A6" s="6">
        <v>42726</v>
      </c>
      <c r="B6" s="17"/>
      <c r="C6" s="14" t="str">
        <f>IFERROR(VLOOKUP($B6,bdd,2,0),"")</f>
        <v/>
      </c>
      <c r="D6" s="14" t="str">
        <f>IFERROR(VLOOKUP($B6,bdd,3,0),"")</f>
        <v/>
      </c>
      <c r="E6" s="7" t="s">
        <v>8</v>
      </c>
      <c r="F6" s="8">
        <v>-576.86</v>
      </c>
      <c r="G6" s="7">
        <f t="shared" si="0"/>
        <v>12</v>
      </c>
      <c r="H6" s="7">
        <f t="shared" si="1"/>
        <v>2016</v>
      </c>
      <c r="I6" s="7"/>
      <c r="J6" s="7" t="s">
        <v>58</v>
      </c>
    </row>
    <row r="7" spans="1:10">
      <c r="A7" s="6">
        <v>42726</v>
      </c>
      <c r="B7" s="17"/>
      <c r="C7" s="14" t="str">
        <f>IFERROR(VLOOKUP($B7,bdd,2,0),"")</f>
        <v/>
      </c>
      <c r="D7" s="14" t="str">
        <f>IFERROR(VLOOKUP($B7,bdd,3,0),"")</f>
        <v/>
      </c>
      <c r="E7" s="7" t="s">
        <v>9</v>
      </c>
      <c r="F7" s="8">
        <v>-176.3</v>
      </c>
      <c r="G7" s="7">
        <f t="shared" si="0"/>
        <v>12</v>
      </c>
      <c r="H7" s="7">
        <f t="shared" si="1"/>
        <v>2016</v>
      </c>
      <c r="I7" s="7"/>
      <c r="J7" s="7" t="s">
        <v>58</v>
      </c>
    </row>
    <row r="8" spans="1:10">
      <c r="A8" s="6">
        <v>42725</v>
      </c>
      <c r="B8" s="17"/>
      <c r="C8" s="14" t="str">
        <f>IFERROR(VLOOKUP($B8,bdd,2,0),"")</f>
        <v/>
      </c>
      <c r="D8" s="14" t="str">
        <f>IFERROR(VLOOKUP($B8,bdd,3,0),"")</f>
        <v/>
      </c>
      <c r="E8" s="7" t="s">
        <v>49</v>
      </c>
      <c r="F8" s="8">
        <v>-20</v>
      </c>
      <c r="G8" s="7">
        <f t="shared" si="0"/>
        <v>12</v>
      </c>
      <c r="H8" s="7">
        <f t="shared" si="1"/>
        <v>2016</v>
      </c>
      <c r="I8" s="7"/>
      <c r="J8" s="7"/>
    </row>
    <row r="9" spans="1:10">
      <c r="A9" s="6">
        <v>42725</v>
      </c>
      <c r="B9" s="17"/>
      <c r="C9" s="14" t="str">
        <f>IFERROR(VLOOKUP($B9,bdd,2,0),"")</f>
        <v/>
      </c>
      <c r="D9" s="14" t="str">
        <f>IFERROR(VLOOKUP($B9,bdd,3,0),"")</f>
        <v/>
      </c>
      <c r="E9" s="7" t="s">
        <v>10</v>
      </c>
      <c r="F9" s="8">
        <v>-531.99</v>
      </c>
      <c r="G9" s="7">
        <f t="shared" si="0"/>
        <v>12</v>
      </c>
      <c r="H9" s="7">
        <f t="shared" si="1"/>
        <v>2016</v>
      </c>
      <c r="I9" s="7"/>
      <c r="J9" s="7"/>
    </row>
    <row r="10" spans="1:10">
      <c r="A10" s="6">
        <v>42725</v>
      </c>
      <c r="B10" s="17" t="s">
        <v>89</v>
      </c>
      <c r="C10" s="14" t="str">
        <f>IFERROR(VLOOKUP($B10,bdd,2,0),"")</f>
        <v>CAT4 - CORPORATE</v>
      </c>
      <c r="D10" s="14">
        <f>IFERROR(VLOOKUP($B10,bdd,3,0),"")</f>
        <v>6226</v>
      </c>
      <c r="E10" s="7" t="s">
        <v>11</v>
      </c>
      <c r="F10" s="8">
        <v>-78</v>
      </c>
      <c r="G10" s="7">
        <f t="shared" si="0"/>
        <v>12</v>
      </c>
      <c r="H10" s="7">
        <f t="shared" si="1"/>
        <v>2016</v>
      </c>
      <c r="I10" s="7"/>
      <c r="J10" s="7"/>
    </row>
    <row r="11" spans="1:10">
      <c r="A11" s="6">
        <v>42723</v>
      </c>
      <c r="B11" s="17"/>
      <c r="C11" s="14" t="str">
        <f>IFERROR(VLOOKUP($B11,bdd,2,0),"")</f>
        <v/>
      </c>
      <c r="D11" s="14" t="str">
        <f>IFERROR(VLOOKUP($B11,bdd,3,0),"")</f>
        <v/>
      </c>
      <c r="E11" s="9" t="s">
        <v>64</v>
      </c>
      <c r="F11" s="8">
        <v>-198.64</v>
      </c>
      <c r="G11" s="7">
        <f t="shared" si="0"/>
        <v>12</v>
      </c>
      <c r="H11" s="7">
        <f t="shared" si="1"/>
        <v>2016</v>
      </c>
      <c r="I11" s="7"/>
      <c r="J11" s="7" t="s">
        <v>59</v>
      </c>
    </row>
    <row r="12" spans="1:10">
      <c r="A12" s="6">
        <v>42720</v>
      </c>
      <c r="B12" s="17"/>
      <c r="C12" s="14" t="str">
        <f>IFERROR(VLOOKUP($B12,bdd,2,0),"")</f>
        <v/>
      </c>
      <c r="D12" s="14" t="str">
        <f>IFERROR(VLOOKUP($B12,bdd,3,0),"")</f>
        <v/>
      </c>
      <c r="E12" s="9" t="s">
        <v>77</v>
      </c>
      <c r="F12" s="8">
        <v>-17500</v>
      </c>
      <c r="G12" s="7">
        <f t="shared" si="0"/>
        <v>12</v>
      </c>
      <c r="H12" s="7">
        <f t="shared" si="1"/>
        <v>2016</v>
      </c>
      <c r="I12" s="7"/>
      <c r="J12" s="7" t="s">
        <v>58</v>
      </c>
    </row>
    <row r="13" spans="1:10">
      <c r="A13" s="6">
        <v>42720</v>
      </c>
      <c r="B13" s="17"/>
      <c r="C13" s="14" t="str">
        <f>IFERROR(VLOOKUP($B13,bdd,2,0),"")</f>
        <v/>
      </c>
      <c r="D13" s="14" t="str">
        <f>IFERROR(VLOOKUP($B13,bdd,3,0),"")</f>
        <v/>
      </c>
      <c r="E13" s="7" t="s">
        <v>22</v>
      </c>
      <c r="F13" s="8">
        <v>-56.63</v>
      </c>
      <c r="G13" s="7">
        <f t="shared" si="0"/>
        <v>12</v>
      </c>
      <c r="H13" s="7">
        <f t="shared" si="1"/>
        <v>2016</v>
      </c>
      <c r="I13" s="7"/>
      <c r="J13" s="7"/>
    </row>
    <row r="14" spans="1:10">
      <c r="A14" s="6">
        <v>42720</v>
      </c>
      <c r="B14" s="17"/>
      <c r="C14" s="14" t="str">
        <f>IFERROR(VLOOKUP($B14,bdd,2,0),"")</f>
        <v/>
      </c>
      <c r="D14" s="14" t="str">
        <f>IFERROR(VLOOKUP($B14,bdd,3,0),"")</f>
        <v/>
      </c>
      <c r="E14" s="7" t="s">
        <v>12</v>
      </c>
      <c r="F14" s="8">
        <v>-7200</v>
      </c>
      <c r="G14" s="7">
        <f t="shared" si="0"/>
        <v>12</v>
      </c>
      <c r="H14" s="7">
        <f t="shared" si="1"/>
        <v>2016</v>
      </c>
      <c r="I14" s="7"/>
      <c r="J14" s="7" t="s">
        <v>58</v>
      </c>
    </row>
    <row r="15" spans="1:10">
      <c r="A15" s="6">
        <v>42720</v>
      </c>
      <c r="B15" s="17"/>
      <c r="C15" s="14" t="str">
        <f>IFERROR(VLOOKUP($B15,bdd,2,0),"")</f>
        <v/>
      </c>
      <c r="D15" s="14" t="str">
        <f>IFERROR(VLOOKUP($B15,bdd,3,0),"")</f>
        <v/>
      </c>
      <c r="E15" s="9" t="s">
        <v>76</v>
      </c>
      <c r="F15" s="8">
        <v>-16211.41</v>
      </c>
      <c r="G15" s="7">
        <f t="shared" si="0"/>
        <v>12</v>
      </c>
      <c r="H15" s="7">
        <f t="shared" si="1"/>
        <v>2016</v>
      </c>
      <c r="I15" s="7"/>
      <c r="J15" s="7" t="s">
        <v>58</v>
      </c>
    </row>
    <row r="16" spans="1:10">
      <c r="A16" s="6">
        <v>42720</v>
      </c>
      <c r="B16" s="17"/>
      <c r="C16" s="14" t="str">
        <f>IFERROR(VLOOKUP($B16,bdd,2,0),"")</f>
        <v/>
      </c>
      <c r="D16" s="14" t="str">
        <f>IFERROR(VLOOKUP($B16,bdd,3,0),"")</f>
        <v/>
      </c>
      <c r="E16" s="7" t="s">
        <v>13</v>
      </c>
      <c r="F16" s="8">
        <v>-57.07</v>
      </c>
      <c r="G16" s="7">
        <f t="shared" si="0"/>
        <v>12</v>
      </c>
      <c r="H16" s="7">
        <f t="shared" si="1"/>
        <v>2016</v>
      </c>
      <c r="I16" s="7"/>
      <c r="J16" s="7" t="s">
        <v>58</v>
      </c>
    </row>
    <row r="17" spans="1:10" ht="18.5" customHeight="1">
      <c r="A17" s="6">
        <v>42718</v>
      </c>
      <c r="B17" s="17" t="s">
        <v>85</v>
      </c>
      <c r="C17" s="14" t="str">
        <f>IFERROR(VLOOKUP($B17,bdd,2,0),"")</f>
        <v>CAT1 - LOCAUX</v>
      </c>
      <c r="D17" s="14">
        <f>IFERROR(VLOOKUP($B17,bdd,3,0),"")</f>
        <v>614</v>
      </c>
      <c r="E17" s="9" t="s">
        <v>63</v>
      </c>
      <c r="F17" s="8">
        <v>-107.74</v>
      </c>
      <c r="G17" s="7">
        <f t="shared" si="0"/>
        <v>12</v>
      </c>
      <c r="H17" s="7">
        <f t="shared" si="1"/>
        <v>2016</v>
      </c>
      <c r="I17" s="7"/>
      <c r="J17" s="7" t="s">
        <v>58</v>
      </c>
    </row>
    <row r="18" spans="1:10">
      <c r="A18" s="6">
        <v>42718</v>
      </c>
      <c r="B18" s="17"/>
      <c r="C18" s="14" t="str">
        <f>IFERROR(VLOOKUP($B18,bdd,2,0),"")</f>
        <v/>
      </c>
      <c r="D18" s="14" t="str">
        <f>IFERROR(VLOOKUP($B18,bdd,3,0),"")</f>
        <v/>
      </c>
      <c r="E18" s="7" t="s">
        <v>23</v>
      </c>
      <c r="F18" s="8">
        <v>-25</v>
      </c>
      <c r="G18" s="7">
        <f t="shared" si="0"/>
        <v>12</v>
      </c>
      <c r="H18" s="7">
        <f t="shared" si="1"/>
        <v>2016</v>
      </c>
      <c r="I18" s="7"/>
      <c r="J18" s="7"/>
    </row>
    <row r="19" spans="1:10">
      <c r="A19" s="6">
        <v>42717</v>
      </c>
      <c r="B19" s="17"/>
      <c r="C19" s="14" t="str">
        <f>IFERROR(VLOOKUP($B19,bdd,2,0),"")</f>
        <v/>
      </c>
      <c r="D19" s="14" t="str">
        <f>IFERROR(VLOOKUP($B19,bdd,3,0),"")</f>
        <v/>
      </c>
      <c r="E19" s="9" t="s">
        <v>62</v>
      </c>
      <c r="F19" s="8">
        <v>-3216.65</v>
      </c>
      <c r="G19" s="7">
        <f t="shared" si="0"/>
        <v>12</v>
      </c>
      <c r="H19" s="7">
        <f t="shared" si="1"/>
        <v>2016</v>
      </c>
      <c r="I19" s="7"/>
      <c r="J19" s="7" t="s">
        <v>58</v>
      </c>
    </row>
    <row r="20" spans="1:10">
      <c r="A20" s="6">
        <v>42713</v>
      </c>
      <c r="B20" s="17"/>
      <c r="C20" s="14" t="str">
        <f>IFERROR(VLOOKUP($B20,bdd,2,0),"")</f>
        <v/>
      </c>
      <c r="D20" s="14" t="str">
        <f>IFERROR(VLOOKUP($B20,bdd,3,0),"")</f>
        <v/>
      </c>
      <c r="E20" s="7" t="s">
        <v>14</v>
      </c>
      <c r="F20" s="8">
        <v>-2504</v>
      </c>
      <c r="G20" s="7">
        <f t="shared" si="0"/>
        <v>12</v>
      </c>
      <c r="H20" s="7">
        <f t="shared" si="1"/>
        <v>2016</v>
      </c>
      <c r="I20" s="7"/>
      <c r="J20" s="7" t="s">
        <v>58</v>
      </c>
    </row>
    <row r="21" spans="1:10">
      <c r="A21" s="6">
        <v>42713</v>
      </c>
      <c r="B21" s="17"/>
      <c r="C21" s="14" t="str">
        <f>IFERROR(VLOOKUP($B21,bdd,2,0),"")</f>
        <v/>
      </c>
      <c r="D21" s="14" t="str">
        <f>IFERROR(VLOOKUP($B21,bdd,3,0),"")</f>
        <v/>
      </c>
      <c r="E21" s="7" t="s">
        <v>15</v>
      </c>
      <c r="F21" s="8">
        <v>-1112.46</v>
      </c>
      <c r="G21" s="7">
        <f t="shared" si="0"/>
        <v>12</v>
      </c>
      <c r="H21" s="7">
        <f t="shared" si="1"/>
        <v>2016</v>
      </c>
      <c r="I21" s="7"/>
      <c r="J21" s="7" t="s">
        <v>58</v>
      </c>
    </row>
    <row r="22" spans="1:10">
      <c r="A22" s="6">
        <v>42713</v>
      </c>
      <c r="B22" s="17"/>
      <c r="C22" s="14" t="str">
        <f>IFERROR(VLOOKUP($B22,bdd,2,0),"")</f>
        <v/>
      </c>
      <c r="D22" s="14" t="str">
        <f>IFERROR(VLOOKUP($B22,bdd,3,0),"")</f>
        <v/>
      </c>
      <c r="E22" s="7" t="s">
        <v>16</v>
      </c>
      <c r="F22" s="8">
        <v>-348.38</v>
      </c>
      <c r="G22" s="7">
        <f t="shared" si="0"/>
        <v>12</v>
      </c>
      <c r="H22" s="7">
        <f t="shared" si="1"/>
        <v>2016</v>
      </c>
      <c r="I22" s="7"/>
      <c r="J22" s="7"/>
    </row>
    <row r="23" spans="1:10">
      <c r="A23" s="6">
        <v>42711</v>
      </c>
      <c r="B23" s="17"/>
      <c r="C23" s="14" t="str">
        <f>IFERROR(VLOOKUP($B23,bdd,2,0),"")</f>
        <v/>
      </c>
      <c r="D23" s="14" t="str">
        <f>IFERROR(VLOOKUP($B23,bdd,3,0),"")</f>
        <v/>
      </c>
      <c r="E23" s="7" t="s">
        <v>24</v>
      </c>
      <c r="F23" s="8">
        <v>-470.4</v>
      </c>
      <c r="G23" s="7">
        <f t="shared" si="0"/>
        <v>12</v>
      </c>
      <c r="H23" s="7">
        <f t="shared" si="1"/>
        <v>2016</v>
      </c>
      <c r="I23" s="7"/>
      <c r="J23" s="7"/>
    </row>
    <row r="24" spans="1:10">
      <c r="A24" s="6">
        <v>42710</v>
      </c>
      <c r="B24" s="17"/>
      <c r="C24" s="14" t="str">
        <f>IFERROR(VLOOKUP($B24,bdd,2,0),"")</f>
        <v/>
      </c>
      <c r="D24" s="14" t="str">
        <f>IFERROR(VLOOKUP($B24,bdd,3,0),"")</f>
        <v/>
      </c>
      <c r="E24" s="7" t="s">
        <v>17</v>
      </c>
      <c r="F24" s="8">
        <v>-2000</v>
      </c>
      <c r="G24" s="7">
        <f t="shared" si="0"/>
        <v>12</v>
      </c>
      <c r="H24" s="7">
        <f t="shared" si="1"/>
        <v>2016</v>
      </c>
      <c r="I24" s="7"/>
      <c r="J24" s="7"/>
    </row>
    <row r="25" spans="1:10">
      <c r="A25" s="6">
        <v>42706</v>
      </c>
      <c r="B25" s="17"/>
      <c r="C25" s="14" t="str">
        <f>IFERROR(VLOOKUP($B25,bdd,2,0),"")</f>
        <v/>
      </c>
      <c r="D25" s="14" t="str">
        <f>IFERROR(VLOOKUP($B25,bdd,3,0),"")</f>
        <v/>
      </c>
      <c r="E25" s="9" t="s">
        <v>66</v>
      </c>
      <c r="F25" s="8">
        <v>-636</v>
      </c>
      <c r="G25" s="7">
        <f t="shared" si="0"/>
        <v>12</v>
      </c>
      <c r="H25" s="7">
        <f t="shared" si="1"/>
        <v>2016</v>
      </c>
      <c r="I25" s="7"/>
      <c r="J25" s="7"/>
    </row>
    <row r="26" spans="1:10">
      <c r="A26" s="6">
        <v>42706</v>
      </c>
      <c r="B26" s="17"/>
      <c r="C26" s="14" t="str">
        <f>IFERROR(VLOOKUP($B26,bdd,2,0),"")</f>
        <v/>
      </c>
      <c r="D26" s="14" t="str">
        <f>IFERROR(VLOOKUP($B26,bdd,3,0),"")</f>
        <v/>
      </c>
      <c r="E26" s="7" t="s">
        <v>50</v>
      </c>
      <c r="F26" s="8">
        <v>-27.1</v>
      </c>
      <c r="G26" s="7">
        <f t="shared" si="0"/>
        <v>12</v>
      </c>
      <c r="H26" s="7">
        <f t="shared" si="1"/>
        <v>2016</v>
      </c>
      <c r="I26" s="7"/>
      <c r="J26" s="7" t="s">
        <v>58</v>
      </c>
    </row>
    <row r="27" spans="1:10">
      <c r="A27" s="6">
        <v>42706</v>
      </c>
      <c r="B27" s="17"/>
      <c r="C27" s="14" t="str">
        <f>IFERROR(VLOOKUP($B27,bdd,2,0),"")</f>
        <v/>
      </c>
      <c r="D27" s="14" t="str">
        <f>IFERROR(VLOOKUP($B27,bdd,3,0),"")</f>
        <v/>
      </c>
      <c r="E27" s="9" t="s">
        <v>78</v>
      </c>
      <c r="F27" s="8">
        <v>-216</v>
      </c>
      <c r="G27" s="7">
        <f t="shared" si="0"/>
        <v>12</v>
      </c>
      <c r="H27" s="7">
        <f t="shared" si="1"/>
        <v>2016</v>
      </c>
      <c r="I27" s="7"/>
      <c r="J27" s="7" t="s">
        <v>58</v>
      </c>
    </row>
    <row r="28" spans="1:10">
      <c r="A28" s="6">
        <v>42705</v>
      </c>
      <c r="B28" s="17"/>
      <c r="C28" s="14" t="str">
        <f>IFERROR(VLOOKUP($B28,bdd,2,0),"")</f>
        <v/>
      </c>
      <c r="D28" s="14" t="str">
        <f>IFERROR(VLOOKUP($B28,bdd,3,0),"")</f>
        <v/>
      </c>
      <c r="E28" s="9" t="s">
        <v>65</v>
      </c>
      <c r="F28" s="8">
        <v>-811.07</v>
      </c>
      <c r="G28" s="7">
        <f t="shared" si="0"/>
        <v>12</v>
      </c>
      <c r="H28" s="7">
        <f t="shared" si="1"/>
        <v>2016</v>
      </c>
      <c r="I28" s="7"/>
      <c r="J28" s="7" t="s">
        <v>58</v>
      </c>
    </row>
    <row r="29" spans="1:10">
      <c r="A29" s="6">
        <v>42704</v>
      </c>
      <c r="B29" s="17"/>
      <c r="C29" s="14" t="str">
        <f>IFERROR(VLOOKUP($B29,bdd,2,0),"")</f>
        <v/>
      </c>
      <c r="D29" s="14" t="str">
        <f>IFERROR(VLOOKUP($B29,bdd,3,0),"")</f>
        <v/>
      </c>
      <c r="E29" s="9" t="s">
        <v>67</v>
      </c>
      <c r="F29" s="8">
        <v>-277.13</v>
      </c>
      <c r="G29" s="7">
        <f t="shared" si="0"/>
        <v>11</v>
      </c>
      <c r="H29" s="7">
        <f t="shared" si="1"/>
        <v>2016</v>
      </c>
      <c r="I29" s="7"/>
      <c r="J29" s="7"/>
    </row>
    <row r="30" spans="1:10">
      <c r="A30" s="6">
        <v>42704</v>
      </c>
      <c r="B30" s="17"/>
      <c r="C30" s="14" t="str">
        <f>IFERROR(VLOOKUP($B30,bdd,2,0),"")</f>
        <v/>
      </c>
      <c r="D30" s="14" t="str">
        <f>IFERROR(VLOOKUP($B30,bdd,3,0),"")</f>
        <v/>
      </c>
      <c r="E30" s="7" t="s">
        <v>26</v>
      </c>
      <c r="F30" s="8">
        <v>-406.27</v>
      </c>
      <c r="G30" s="7">
        <f t="shared" si="0"/>
        <v>11</v>
      </c>
      <c r="H30" s="7">
        <f t="shared" si="1"/>
        <v>2016</v>
      </c>
      <c r="I30" s="7"/>
      <c r="J30" s="7"/>
    </row>
    <row r="31" spans="1:10">
      <c r="A31" s="6">
        <v>42704</v>
      </c>
      <c r="B31" s="17"/>
      <c r="C31" s="14" t="str">
        <f>IFERROR(VLOOKUP($B31,bdd,2,0),"")</f>
        <v/>
      </c>
      <c r="D31" s="14" t="str">
        <f>IFERROR(VLOOKUP($B31,bdd,3,0),"")</f>
        <v/>
      </c>
      <c r="E31" s="7" t="s">
        <v>31</v>
      </c>
      <c r="F31" s="8">
        <v>-76.959999999999994</v>
      </c>
      <c r="G31" s="7">
        <f t="shared" si="0"/>
        <v>11</v>
      </c>
      <c r="H31" s="7">
        <f t="shared" si="1"/>
        <v>2016</v>
      </c>
      <c r="I31" s="7"/>
      <c r="J31" s="7"/>
    </row>
    <row r="32" spans="1:10">
      <c r="A32" s="6">
        <v>42704</v>
      </c>
      <c r="B32" s="17"/>
      <c r="C32" s="14" t="str">
        <f>IFERROR(VLOOKUP($B32,bdd,2,0),"")</f>
        <v/>
      </c>
      <c r="D32" s="14" t="str">
        <f>IFERROR(VLOOKUP($B32,bdd,3,0),"")</f>
        <v/>
      </c>
      <c r="E32" s="7" t="s">
        <v>29</v>
      </c>
      <c r="F32" s="8">
        <v>-105</v>
      </c>
      <c r="G32" s="7">
        <f t="shared" si="0"/>
        <v>11</v>
      </c>
      <c r="H32" s="7">
        <f t="shared" si="1"/>
        <v>2016</v>
      </c>
      <c r="I32" s="7"/>
      <c r="J32" s="7"/>
    </row>
    <row r="33" spans="1:10">
      <c r="A33" s="6">
        <v>42704</v>
      </c>
      <c r="B33" s="17"/>
      <c r="C33" s="14" t="str">
        <f>IFERROR(VLOOKUP($B33,bdd,2,0),"")</f>
        <v/>
      </c>
      <c r="D33" s="14" t="str">
        <f>IFERROR(VLOOKUP($B33,bdd,3,0),"")</f>
        <v/>
      </c>
      <c r="E33" s="7" t="s">
        <v>28</v>
      </c>
      <c r="F33" s="8">
        <v>-125.4</v>
      </c>
      <c r="G33" s="7">
        <f t="shared" si="0"/>
        <v>11</v>
      </c>
      <c r="H33" s="7">
        <f t="shared" si="1"/>
        <v>2016</v>
      </c>
      <c r="I33" s="7"/>
      <c r="J33" s="7"/>
    </row>
    <row r="34" spans="1:10">
      <c r="A34" s="6">
        <v>42704</v>
      </c>
      <c r="B34" s="17"/>
      <c r="C34" s="14" t="str">
        <f>IFERROR(VLOOKUP($B34,bdd,2,0),"")</f>
        <v/>
      </c>
      <c r="D34" s="14" t="str">
        <f>IFERROR(VLOOKUP($B34,bdd,3,0),"")</f>
        <v/>
      </c>
      <c r="E34" s="7" t="s">
        <v>34</v>
      </c>
      <c r="F34" s="8">
        <v>-69.98</v>
      </c>
      <c r="G34" s="7">
        <f t="shared" si="0"/>
        <v>11</v>
      </c>
      <c r="H34" s="7">
        <f t="shared" si="1"/>
        <v>2016</v>
      </c>
      <c r="I34" s="7"/>
      <c r="J34" s="7"/>
    </row>
    <row r="35" spans="1:10">
      <c r="A35" s="6">
        <v>42704</v>
      </c>
      <c r="B35" s="17"/>
      <c r="C35" s="14" t="str">
        <f>IFERROR(VLOOKUP($B35,bdd,2,0),"")</f>
        <v/>
      </c>
      <c r="D35" s="14" t="str">
        <f>IFERROR(VLOOKUP($B35,bdd,3,0),"")</f>
        <v/>
      </c>
      <c r="E35" s="7" t="s">
        <v>40</v>
      </c>
      <c r="F35" s="8">
        <v>-39.6</v>
      </c>
      <c r="G35" s="7">
        <f t="shared" si="0"/>
        <v>11</v>
      </c>
      <c r="H35" s="7">
        <f t="shared" si="1"/>
        <v>2016</v>
      </c>
      <c r="I35" s="7"/>
      <c r="J35" s="7"/>
    </row>
    <row r="36" spans="1:10">
      <c r="A36" s="6">
        <v>42704</v>
      </c>
      <c r="B36" s="17"/>
      <c r="C36" s="14" t="str">
        <f>IFERROR(VLOOKUP($B36,bdd,2,0),"")</f>
        <v/>
      </c>
      <c r="D36" s="14" t="str">
        <f>IFERROR(VLOOKUP($B36,bdd,3,0),"")</f>
        <v/>
      </c>
      <c r="E36" s="7" t="s">
        <v>42</v>
      </c>
      <c r="F36" s="8">
        <v>-23</v>
      </c>
      <c r="G36" s="7">
        <f t="shared" si="0"/>
        <v>11</v>
      </c>
      <c r="H36" s="7">
        <f t="shared" si="1"/>
        <v>2016</v>
      </c>
      <c r="I36" s="7"/>
      <c r="J36" s="7"/>
    </row>
    <row r="37" spans="1:10">
      <c r="A37" s="6">
        <v>42704</v>
      </c>
      <c r="B37" s="17"/>
      <c r="C37" s="14" t="str">
        <f>IFERROR(VLOOKUP($B37,bdd,2,0),"")</f>
        <v/>
      </c>
      <c r="D37" s="14" t="str">
        <f>IFERROR(VLOOKUP($B37,bdd,3,0),"")</f>
        <v/>
      </c>
      <c r="E37" s="7" t="s">
        <v>35</v>
      </c>
      <c r="F37" s="8">
        <v>-66.260000000000005</v>
      </c>
      <c r="G37" s="7">
        <f t="shared" ref="G37:G72" si="2">MONTH(A37)</f>
        <v>11</v>
      </c>
      <c r="H37" s="7">
        <f t="shared" ref="H37:H72" si="3">YEAR(A37)</f>
        <v>2016</v>
      </c>
      <c r="I37" s="7"/>
      <c r="J37" s="7"/>
    </row>
    <row r="38" spans="1:10">
      <c r="A38" s="6">
        <v>42704</v>
      </c>
      <c r="B38" s="17"/>
      <c r="C38" s="14" t="str">
        <f>IFERROR(VLOOKUP($B38,bdd,2,0),"")</f>
        <v/>
      </c>
      <c r="D38" s="14" t="str">
        <f>IFERROR(VLOOKUP($B38,bdd,3,0),"")</f>
        <v/>
      </c>
      <c r="E38" s="7" t="s">
        <v>35</v>
      </c>
      <c r="F38" s="8">
        <v>-14.68</v>
      </c>
      <c r="G38" s="7">
        <f t="shared" si="2"/>
        <v>11</v>
      </c>
      <c r="H38" s="7">
        <f t="shared" si="3"/>
        <v>2016</v>
      </c>
      <c r="I38" s="7"/>
      <c r="J38" s="7"/>
    </row>
    <row r="39" spans="1:10">
      <c r="A39" s="6">
        <v>42704</v>
      </c>
      <c r="B39" s="17"/>
      <c r="C39" s="14" t="str">
        <f>IFERROR(VLOOKUP($B39,bdd,2,0),"")</f>
        <v/>
      </c>
      <c r="D39" s="14" t="str">
        <f>IFERROR(VLOOKUP($B39,bdd,3,0),"")</f>
        <v/>
      </c>
      <c r="E39" s="9" t="s">
        <v>75</v>
      </c>
      <c r="F39" s="8">
        <v>-108.18</v>
      </c>
      <c r="G39" s="7">
        <f t="shared" si="2"/>
        <v>11</v>
      </c>
      <c r="H39" s="7">
        <f t="shared" si="3"/>
        <v>2016</v>
      </c>
      <c r="I39" s="7"/>
      <c r="J39" s="7" t="s">
        <v>58</v>
      </c>
    </row>
    <row r="40" spans="1:10">
      <c r="A40" s="6">
        <v>42704</v>
      </c>
      <c r="B40" s="17"/>
      <c r="C40" s="14" t="str">
        <f>IFERROR(VLOOKUP($B40,bdd,2,0),"")</f>
        <v/>
      </c>
      <c r="D40" s="14" t="str">
        <f>IFERROR(VLOOKUP($B40,bdd,3,0),"")</f>
        <v/>
      </c>
      <c r="E40" s="7" t="s">
        <v>39</v>
      </c>
      <c r="F40" s="8">
        <v>-39.6</v>
      </c>
      <c r="G40" s="7">
        <f t="shared" si="2"/>
        <v>11</v>
      </c>
      <c r="H40" s="7">
        <f t="shared" si="3"/>
        <v>2016</v>
      </c>
      <c r="I40" s="7"/>
      <c r="J40" s="7"/>
    </row>
    <row r="41" spans="1:10">
      <c r="A41" s="6">
        <v>42704</v>
      </c>
      <c r="B41" s="17"/>
      <c r="C41" s="14" t="str">
        <f>IFERROR(VLOOKUP($B41,bdd,2,0),"")</f>
        <v/>
      </c>
      <c r="D41" s="14" t="str">
        <f>IFERROR(VLOOKUP($B41,bdd,3,0),"")</f>
        <v/>
      </c>
      <c r="E41" s="7" t="s">
        <v>25</v>
      </c>
      <c r="F41" s="8">
        <v>-2500</v>
      </c>
      <c r="G41" s="7">
        <f t="shared" si="2"/>
        <v>11</v>
      </c>
      <c r="H41" s="7">
        <f t="shared" si="3"/>
        <v>2016</v>
      </c>
      <c r="I41" s="7"/>
      <c r="J41" s="7"/>
    </row>
    <row r="42" spans="1:10">
      <c r="A42" s="6">
        <v>42704</v>
      </c>
      <c r="B42" s="17"/>
      <c r="C42" s="14" t="str">
        <f>IFERROR(VLOOKUP($B42,bdd,2,0),"")</f>
        <v/>
      </c>
      <c r="D42" s="14" t="str">
        <f>IFERROR(VLOOKUP($B42,bdd,3,0),"")</f>
        <v/>
      </c>
      <c r="E42" s="7" t="s">
        <v>25</v>
      </c>
      <c r="F42" s="8">
        <v>-2500</v>
      </c>
      <c r="G42" s="7">
        <f t="shared" si="2"/>
        <v>11</v>
      </c>
      <c r="H42" s="7">
        <f t="shared" si="3"/>
        <v>2016</v>
      </c>
      <c r="I42" s="7"/>
      <c r="J42" s="7"/>
    </row>
    <row r="43" spans="1:10">
      <c r="A43" s="6">
        <v>42704</v>
      </c>
      <c r="B43" s="17"/>
      <c r="C43" s="14" t="str">
        <f>IFERROR(VLOOKUP($B43,bdd,2,0),"")</f>
        <v/>
      </c>
      <c r="D43" s="14" t="str">
        <f>IFERROR(VLOOKUP($B43,bdd,3,0),"")</f>
        <v/>
      </c>
      <c r="E43" s="7" t="s">
        <v>33</v>
      </c>
      <c r="F43" s="8">
        <v>-72.680000000000007</v>
      </c>
      <c r="G43" s="7">
        <f t="shared" si="2"/>
        <v>11</v>
      </c>
      <c r="H43" s="7">
        <f t="shared" si="3"/>
        <v>2016</v>
      </c>
      <c r="I43" s="7"/>
      <c r="J43" s="7"/>
    </row>
    <row r="44" spans="1:10">
      <c r="A44" s="6">
        <v>42704</v>
      </c>
      <c r="B44" s="17"/>
      <c r="C44" s="14" t="str">
        <f>IFERROR(VLOOKUP($B44,bdd,2,0),"")</f>
        <v/>
      </c>
      <c r="D44" s="14" t="str">
        <f>IFERROR(VLOOKUP($B44,bdd,3,0),"")</f>
        <v/>
      </c>
      <c r="E44" s="7" t="s">
        <v>36</v>
      </c>
      <c r="F44" s="8">
        <v>-58.5</v>
      </c>
      <c r="G44" s="7">
        <f t="shared" si="2"/>
        <v>11</v>
      </c>
      <c r="H44" s="7">
        <f t="shared" si="3"/>
        <v>2016</v>
      </c>
      <c r="I44" s="7"/>
      <c r="J44" s="7"/>
    </row>
    <row r="45" spans="1:10">
      <c r="A45" s="6">
        <v>42704</v>
      </c>
      <c r="B45" s="17"/>
      <c r="C45" s="14" t="str">
        <f>IFERROR(VLOOKUP($B45,bdd,2,0),"")</f>
        <v/>
      </c>
      <c r="D45" s="14" t="str">
        <f>IFERROR(VLOOKUP($B45,bdd,3,0),"")</f>
        <v/>
      </c>
      <c r="E45" s="7" t="s">
        <v>36</v>
      </c>
      <c r="F45" s="8">
        <v>-10</v>
      </c>
      <c r="G45" s="7">
        <f t="shared" si="2"/>
        <v>11</v>
      </c>
      <c r="H45" s="7">
        <f t="shared" si="3"/>
        <v>2016</v>
      </c>
      <c r="I45" s="7"/>
      <c r="J45" s="7"/>
    </row>
    <row r="46" spans="1:10">
      <c r="A46" s="6">
        <v>42704</v>
      </c>
      <c r="B46" s="17"/>
      <c r="C46" s="14" t="str">
        <f>IFERROR(VLOOKUP($B46,bdd,2,0),"")</f>
        <v/>
      </c>
      <c r="D46" s="14" t="str">
        <f>IFERROR(VLOOKUP($B46,bdd,3,0),"")</f>
        <v/>
      </c>
      <c r="E46" s="7" t="s">
        <v>38</v>
      </c>
      <c r="F46" s="8">
        <v>-39.6</v>
      </c>
      <c r="G46" s="7">
        <f t="shared" si="2"/>
        <v>11</v>
      </c>
      <c r="H46" s="7">
        <f t="shared" si="3"/>
        <v>2016</v>
      </c>
      <c r="I46" s="7"/>
      <c r="J46" s="7"/>
    </row>
    <row r="47" spans="1:10">
      <c r="A47" s="6">
        <v>42704</v>
      </c>
      <c r="B47" s="17"/>
      <c r="C47" s="14" t="str">
        <f>IFERROR(VLOOKUP($B47,bdd,2,0),"")</f>
        <v/>
      </c>
      <c r="D47" s="14" t="str">
        <f>IFERROR(VLOOKUP($B47,bdd,3,0),"")</f>
        <v/>
      </c>
      <c r="E47" s="7" t="s">
        <v>48</v>
      </c>
      <c r="F47" s="8">
        <v>-4.5</v>
      </c>
      <c r="G47" s="7">
        <f t="shared" si="2"/>
        <v>11</v>
      </c>
      <c r="H47" s="7">
        <f t="shared" si="3"/>
        <v>2016</v>
      </c>
      <c r="I47" s="7"/>
      <c r="J47" s="7"/>
    </row>
    <row r="48" spans="1:10">
      <c r="A48" s="6">
        <v>42704</v>
      </c>
      <c r="B48" s="17"/>
      <c r="C48" s="14" t="str">
        <f>IFERROR(VLOOKUP($B48,bdd,2,0),"")</f>
        <v/>
      </c>
      <c r="D48" s="14" t="str">
        <f>IFERROR(VLOOKUP($B48,bdd,3,0),"")</f>
        <v/>
      </c>
      <c r="E48" s="7" t="s">
        <v>41</v>
      </c>
      <c r="F48" s="8">
        <v>-38.9</v>
      </c>
      <c r="G48" s="7">
        <f t="shared" si="2"/>
        <v>11</v>
      </c>
      <c r="H48" s="7">
        <f t="shared" si="3"/>
        <v>2016</v>
      </c>
      <c r="I48" s="7"/>
      <c r="J48" s="7"/>
    </row>
    <row r="49" spans="1:10">
      <c r="A49" s="6">
        <v>42704</v>
      </c>
      <c r="B49" s="17"/>
      <c r="C49" s="14" t="str">
        <f>IFERROR(VLOOKUP($B49,bdd,2,0),"")</f>
        <v/>
      </c>
      <c r="D49" s="14" t="str">
        <f>IFERROR(VLOOKUP($B49,bdd,3,0),"")</f>
        <v/>
      </c>
      <c r="E49" s="7" t="s">
        <v>37</v>
      </c>
      <c r="F49" s="8">
        <v>-39.6</v>
      </c>
      <c r="G49" s="7">
        <f t="shared" si="2"/>
        <v>11</v>
      </c>
      <c r="H49" s="7">
        <f t="shared" si="3"/>
        <v>2016</v>
      </c>
      <c r="I49" s="7"/>
      <c r="J49" s="7"/>
    </row>
    <row r="50" spans="1:10">
      <c r="A50" s="6">
        <v>42704</v>
      </c>
      <c r="B50" s="17"/>
      <c r="C50" s="14" t="str">
        <f>IFERROR(VLOOKUP($B50,bdd,2,0),"")</f>
        <v/>
      </c>
      <c r="D50" s="14" t="str">
        <f>IFERROR(VLOOKUP($B50,bdd,3,0),"")</f>
        <v/>
      </c>
      <c r="E50" s="7" t="s">
        <v>47</v>
      </c>
      <c r="F50" s="8">
        <v>-6.9</v>
      </c>
      <c r="G50" s="7">
        <f t="shared" si="2"/>
        <v>11</v>
      </c>
      <c r="H50" s="7">
        <f t="shared" si="3"/>
        <v>2016</v>
      </c>
      <c r="I50" s="7"/>
      <c r="J50" s="7"/>
    </row>
    <row r="51" spans="1:10">
      <c r="A51" s="6">
        <v>42704</v>
      </c>
      <c r="B51" s="17"/>
      <c r="C51" s="14" t="str">
        <f>IFERROR(VLOOKUP($B51,bdd,2,0),"")</f>
        <v/>
      </c>
      <c r="D51" s="14" t="str">
        <f>IFERROR(VLOOKUP($B51,bdd,3,0),"")</f>
        <v/>
      </c>
      <c r="E51" s="7" t="s">
        <v>43</v>
      </c>
      <c r="F51" s="8">
        <v>-22.81</v>
      </c>
      <c r="G51" s="7">
        <f t="shared" si="2"/>
        <v>11</v>
      </c>
      <c r="H51" s="7">
        <f t="shared" si="3"/>
        <v>2016</v>
      </c>
      <c r="I51" s="7"/>
      <c r="J51" s="7"/>
    </row>
    <row r="52" spans="1:10">
      <c r="A52" s="6">
        <v>42704</v>
      </c>
      <c r="B52" s="17"/>
      <c r="C52" s="14" t="str">
        <f>IFERROR(VLOOKUP($B52,bdd,2,0),"")</f>
        <v/>
      </c>
      <c r="D52" s="14" t="str">
        <f>IFERROR(VLOOKUP($B52,bdd,3,0),"")</f>
        <v/>
      </c>
      <c r="E52" s="7" t="s">
        <v>44</v>
      </c>
      <c r="F52" s="8">
        <v>-20.6</v>
      </c>
      <c r="G52" s="7">
        <f t="shared" si="2"/>
        <v>11</v>
      </c>
      <c r="H52" s="7">
        <f t="shared" si="3"/>
        <v>2016</v>
      </c>
      <c r="I52" s="7"/>
      <c r="J52" s="7"/>
    </row>
    <row r="53" spans="1:10">
      <c r="A53" s="6">
        <v>42704</v>
      </c>
      <c r="B53" s="17"/>
      <c r="C53" s="14" t="str">
        <f>IFERROR(VLOOKUP($B53,bdd,2,0),"")</f>
        <v/>
      </c>
      <c r="D53" s="14" t="str">
        <f>IFERROR(VLOOKUP($B53,bdd,3,0),"")</f>
        <v/>
      </c>
      <c r="E53" s="9" t="s">
        <v>79</v>
      </c>
      <c r="F53" s="8">
        <v>-280.19</v>
      </c>
      <c r="G53" s="7">
        <f t="shared" si="2"/>
        <v>11</v>
      </c>
      <c r="H53" s="7">
        <f t="shared" si="3"/>
        <v>2016</v>
      </c>
      <c r="I53" s="7"/>
      <c r="J53" s="7" t="s">
        <v>58</v>
      </c>
    </row>
    <row r="54" spans="1:10">
      <c r="A54" s="6">
        <v>42704</v>
      </c>
      <c r="B54" s="17"/>
      <c r="C54" s="14" t="str">
        <f>IFERROR(VLOOKUP($B54,bdd,2,0),"")</f>
        <v/>
      </c>
      <c r="D54" s="14" t="str">
        <f>IFERROR(VLOOKUP($B54,bdd,3,0),"")</f>
        <v/>
      </c>
      <c r="E54" s="7" t="s">
        <v>27</v>
      </c>
      <c r="F54" s="8">
        <v>-138.76</v>
      </c>
      <c r="G54" s="7">
        <f t="shared" si="2"/>
        <v>11</v>
      </c>
      <c r="H54" s="7">
        <f t="shared" si="3"/>
        <v>2016</v>
      </c>
      <c r="I54" s="7"/>
      <c r="J54" s="7"/>
    </row>
    <row r="55" spans="1:10">
      <c r="A55" s="6">
        <v>42704</v>
      </c>
      <c r="B55" s="17"/>
      <c r="C55" s="14" t="str">
        <f>IFERROR(VLOOKUP($B55,bdd,2,0),"")</f>
        <v/>
      </c>
      <c r="D55" s="14" t="str">
        <f>IFERROR(VLOOKUP($B55,bdd,3,0),"")</f>
        <v/>
      </c>
      <c r="E55" s="9" t="s">
        <v>71</v>
      </c>
      <c r="F55" s="8">
        <v>-64.28</v>
      </c>
      <c r="G55" s="7">
        <f t="shared" si="2"/>
        <v>11</v>
      </c>
      <c r="H55" s="7">
        <f t="shared" si="3"/>
        <v>2016</v>
      </c>
      <c r="I55" s="7"/>
      <c r="J55" s="7" t="s">
        <v>58</v>
      </c>
    </row>
    <row r="56" spans="1:10">
      <c r="A56" s="6">
        <v>42704</v>
      </c>
      <c r="B56" s="17"/>
      <c r="C56" s="14" t="str">
        <f>IFERROR(VLOOKUP($B56,bdd,2,0),"")</f>
        <v/>
      </c>
      <c r="D56" s="14" t="str">
        <f>IFERROR(VLOOKUP($B56,bdd,3,0),"")</f>
        <v/>
      </c>
      <c r="E56" s="9" t="s">
        <v>72</v>
      </c>
      <c r="F56" s="8">
        <v>-48.99</v>
      </c>
      <c r="G56" s="7">
        <f t="shared" si="2"/>
        <v>11</v>
      </c>
      <c r="H56" s="7">
        <f t="shared" si="3"/>
        <v>2016</v>
      </c>
      <c r="I56" s="7"/>
      <c r="J56" s="7" t="s">
        <v>58</v>
      </c>
    </row>
    <row r="57" spans="1:10">
      <c r="A57" s="6">
        <v>42704</v>
      </c>
      <c r="B57" s="17"/>
      <c r="C57" s="14" t="str">
        <f>IFERROR(VLOOKUP($B57,bdd,2,0),"")</f>
        <v/>
      </c>
      <c r="D57" s="14" t="str">
        <f>IFERROR(VLOOKUP($B57,bdd,3,0),"")</f>
        <v/>
      </c>
      <c r="E57" s="9" t="s">
        <v>73</v>
      </c>
      <c r="F57" s="8">
        <v>-17.37</v>
      </c>
      <c r="G57" s="7">
        <f t="shared" si="2"/>
        <v>11</v>
      </c>
      <c r="H57" s="7">
        <f t="shared" si="3"/>
        <v>2016</v>
      </c>
      <c r="I57" s="7"/>
      <c r="J57" s="9" t="s">
        <v>58</v>
      </c>
    </row>
    <row r="58" spans="1:10">
      <c r="A58" s="6">
        <v>42704</v>
      </c>
      <c r="B58" s="17"/>
      <c r="C58" s="14" t="str">
        <f>IFERROR(VLOOKUP($B58,bdd,2,0),"")</f>
        <v/>
      </c>
      <c r="D58" s="14" t="str">
        <f>IFERROR(VLOOKUP($B58,bdd,3,0),"")</f>
        <v/>
      </c>
      <c r="E58" s="7" t="s">
        <v>45</v>
      </c>
      <c r="F58" s="8">
        <v>-14.41</v>
      </c>
      <c r="G58" s="7">
        <f t="shared" si="2"/>
        <v>11</v>
      </c>
      <c r="H58" s="7">
        <f t="shared" si="3"/>
        <v>2016</v>
      </c>
      <c r="I58" s="7"/>
      <c r="J58" s="7" t="s">
        <v>59</v>
      </c>
    </row>
    <row r="59" spans="1:10">
      <c r="A59" s="6">
        <v>42704</v>
      </c>
      <c r="B59" s="17"/>
      <c r="C59" s="14" t="str">
        <f>IFERROR(VLOOKUP($B59,bdd,2,0),"")</f>
        <v/>
      </c>
      <c r="D59" s="14" t="str">
        <f>IFERROR(VLOOKUP($B59,bdd,3,0),"")</f>
        <v/>
      </c>
      <c r="E59" s="7" t="s">
        <v>45</v>
      </c>
      <c r="F59" s="8">
        <v>-14.41</v>
      </c>
      <c r="G59" s="7">
        <f t="shared" si="2"/>
        <v>11</v>
      </c>
      <c r="H59" s="7">
        <f t="shared" si="3"/>
        <v>2016</v>
      </c>
      <c r="I59" s="7"/>
      <c r="J59" s="7" t="s">
        <v>59</v>
      </c>
    </row>
    <row r="60" spans="1:10">
      <c r="A60" s="6">
        <v>42704</v>
      </c>
      <c r="B60" s="17"/>
      <c r="C60" s="14" t="str">
        <f>IFERROR(VLOOKUP($B60,bdd,2,0),"")</f>
        <v/>
      </c>
      <c r="D60" s="14" t="str">
        <f>IFERROR(VLOOKUP($B60,bdd,3,0),"")</f>
        <v/>
      </c>
      <c r="E60" s="7" t="s">
        <v>30</v>
      </c>
      <c r="F60" s="8">
        <v>-99.9</v>
      </c>
      <c r="G60" s="7">
        <f t="shared" si="2"/>
        <v>11</v>
      </c>
      <c r="H60" s="7">
        <f t="shared" si="3"/>
        <v>2016</v>
      </c>
      <c r="I60" s="7"/>
      <c r="J60" s="7" t="s">
        <v>58</v>
      </c>
    </row>
    <row r="61" spans="1:10">
      <c r="A61" s="6">
        <v>42704</v>
      </c>
      <c r="B61" s="17"/>
      <c r="C61" s="14" t="str">
        <f>IFERROR(VLOOKUP($B61,bdd,2,0),"")</f>
        <v/>
      </c>
      <c r="D61" s="14" t="str">
        <f>IFERROR(VLOOKUP($B61,bdd,3,0),"")</f>
        <v/>
      </c>
      <c r="E61" s="9" t="s">
        <v>70</v>
      </c>
      <c r="F61" s="8">
        <v>-10.3</v>
      </c>
      <c r="G61" s="7">
        <f t="shared" si="2"/>
        <v>11</v>
      </c>
      <c r="H61" s="7">
        <f t="shared" si="3"/>
        <v>2016</v>
      </c>
      <c r="I61" s="7"/>
      <c r="J61" s="7" t="s">
        <v>58</v>
      </c>
    </row>
    <row r="62" spans="1:10">
      <c r="A62" s="6">
        <v>42704</v>
      </c>
      <c r="B62" s="17"/>
      <c r="C62" s="14" t="str">
        <f>IFERROR(VLOOKUP($B62,bdd,2,0),"")</f>
        <v/>
      </c>
      <c r="D62" s="14" t="str">
        <f>IFERROR(VLOOKUP($B62,bdd,3,0),"")</f>
        <v/>
      </c>
      <c r="E62" s="7" t="s">
        <v>46</v>
      </c>
      <c r="F62" s="8">
        <v>-7.8</v>
      </c>
      <c r="G62" s="7">
        <f t="shared" si="2"/>
        <v>11</v>
      </c>
      <c r="H62" s="7">
        <f t="shared" si="3"/>
        <v>2016</v>
      </c>
      <c r="I62" s="7"/>
      <c r="J62" s="7" t="s">
        <v>59</v>
      </c>
    </row>
    <row r="63" spans="1:10">
      <c r="A63" s="6">
        <v>42704</v>
      </c>
      <c r="B63" s="17"/>
      <c r="C63" s="14" t="str">
        <f>IFERROR(VLOOKUP($B63,bdd,2,0),"")</f>
        <v/>
      </c>
      <c r="D63" s="14" t="str">
        <f>IFERROR(VLOOKUP($B63,bdd,3,0),"")</f>
        <v/>
      </c>
      <c r="E63" s="9" t="s">
        <v>69</v>
      </c>
      <c r="F63" s="8">
        <v>-18.989999999999998</v>
      </c>
      <c r="G63" s="7">
        <f t="shared" si="2"/>
        <v>11</v>
      </c>
      <c r="H63" s="7">
        <f t="shared" si="3"/>
        <v>2016</v>
      </c>
      <c r="I63" s="7"/>
      <c r="J63" s="7" t="s">
        <v>58</v>
      </c>
    </row>
    <row r="64" spans="1:10">
      <c r="A64" s="6">
        <v>42704</v>
      </c>
      <c r="B64" s="17"/>
      <c r="C64" s="14" t="str">
        <f>IFERROR(VLOOKUP($B64,bdd,2,0),"")</f>
        <v/>
      </c>
      <c r="D64" s="14" t="str">
        <f>IFERROR(VLOOKUP($B64,bdd,3,0),"")</f>
        <v/>
      </c>
      <c r="E64" s="7" t="s">
        <v>32</v>
      </c>
      <c r="F64" s="8">
        <v>-74.650000000000006</v>
      </c>
      <c r="G64" s="7">
        <f t="shared" si="2"/>
        <v>11</v>
      </c>
      <c r="H64" s="7">
        <f t="shared" si="3"/>
        <v>2016</v>
      </c>
      <c r="I64" s="7"/>
      <c r="J64" s="7" t="s">
        <v>59</v>
      </c>
    </row>
    <row r="65" spans="1:10">
      <c r="A65" s="6">
        <v>42704</v>
      </c>
      <c r="B65" s="17"/>
      <c r="C65" s="14" t="str">
        <f>IFERROR(VLOOKUP($B65,bdd,2,0),"")</f>
        <v/>
      </c>
      <c r="D65" s="14" t="str">
        <f>IFERROR(VLOOKUP($B65,bdd,3,0),"")</f>
        <v/>
      </c>
      <c r="E65" s="9" t="s">
        <v>74</v>
      </c>
      <c r="F65" s="8">
        <v>-90.83</v>
      </c>
      <c r="G65" s="7">
        <f t="shared" si="2"/>
        <v>11</v>
      </c>
      <c r="H65" s="7">
        <f t="shared" si="3"/>
        <v>2016</v>
      </c>
      <c r="I65" s="7"/>
      <c r="J65" s="7" t="s">
        <v>58</v>
      </c>
    </row>
    <row r="66" spans="1:10">
      <c r="A66" s="6">
        <v>42703</v>
      </c>
      <c r="B66" s="17"/>
      <c r="C66" s="14" t="str">
        <f>IFERROR(VLOOKUP($B66,bdd,2,0),"")</f>
        <v/>
      </c>
      <c r="D66" s="14" t="str">
        <f>IFERROR(VLOOKUP($B66,bdd,3,0),"")</f>
        <v/>
      </c>
      <c r="E66" s="7" t="s">
        <v>19</v>
      </c>
      <c r="F66" s="8">
        <v>-217.2</v>
      </c>
      <c r="G66" s="7">
        <f t="shared" si="2"/>
        <v>11</v>
      </c>
      <c r="H66" s="7">
        <f t="shared" si="3"/>
        <v>2016</v>
      </c>
      <c r="I66" s="7"/>
      <c r="J66" s="7" t="s">
        <v>58</v>
      </c>
    </row>
    <row r="67" spans="1:10">
      <c r="A67" s="6">
        <v>42703</v>
      </c>
      <c r="B67" s="17"/>
      <c r="C67" s="14" t="str">
        <f>IFERROR(VLOOKUP($B67,bdd,2,0),"")</f>
        <v/>
      </c>
      <c r="D67" s="14" t="str">
        <f>IFERROR(VLOOKUP($B67,bdd,3,0),"")</f>
        <v/>
      </c>
      <c r="E67" s="9" t="s">
        <v>18</v>
      </c>
      <c r="F67" s="8">
        <v>-1124.4000000000001</v>
      </c>
      <c r="G67" s="7">
        <f t="shared" si="2"/>
        <v>11</v>
      </c>
      <c r="H67" s="7">
        <f t="shared" si="3"/>
        <v>2016</v>
      </c>
      <c r="I67" s="7"/>
      <c r="J67" s="7" t="s">
        <v>58</v>
      </c>
    </row>
    <row r="68" spans="1:10">
      <c r="A68" s="6">
        <v>42702</v>
      </c>
      <c r="B68" s="17"/>
      <c r="C68" s="14" t="str">
        <f>IFERROR(VLOOKUP($B68,bdd,2,0),"")</f>
        <v/>
      </c>
      <c r="D68" s="14" t="str">
        <f>IFERROR(VLOOKUP($B68,bdd,3,0),"")</f>
        <v/>
      </c>
      <c r="E68" s="7" t="s">
        <v>5</v>
      </c>
      <c r="F68" s="8">
        <v>10800</v>
      </c>
      <c r="G68" s="7">
        <f t="shared" si="2"/>
        <v>11</v>
      </c>
      <c r="H68" s="7">
        <f t="shared" si="3"/>
        <v>2016</v>
      </c>
      <c r="I68" s="7"/>
      <c r="J68" s="7" t="s">
        <v>59</v>
      </c>
    </row>
    <row r="69" spans="1:10">
      <c r="A69" s="6">
        <v>42699</v>
      </c>
      <c r="B69" s="17"/>
      <c r="C69" s="14" t="str">
        <f>IFERROR(VLOOKUP($B69,bdd,2,0),"")</f>
        <v/>
      </c>
      <c r="D69" s="14" t="str">
        <f>IFERROR(VLOOKUP($B69,bdd,3,0),"")</f>
        <v/>
      </c>
      <c r="E69" s="7" t="s">
        <v>21</v>
      </c>
      <c r="F69" s="8">
        <v>-228.96</v>
      </c>
      <c r="G69" s="7">
        <f t="shared" si="2"/>
        <v>11</v>
      </c>
      <c r="H69" s="7">
        <f t="shared" si="3"/>
        <v>2016</v>
      </c>
      <c r="I69" s="7"/>
      <c r="J69" s="7" t="s">
        <v>58</v>
      </c>
    </row>
    <row r="70" spans="1:10">
      <c r="A70" s="6">
        <v>42699</v>
      </c>
      <c r="B70" s="17"/>
      <c r="C70" s="14" t="str">
        <f>IFERROR(VLOOKUP($B70,bdd,2,0),"")</f>
        <v/>
      </c>
      <c r="D70" s="14" t="str">
        <f>IFERROR(VLOOKUP($B70,bdd,3,0),"")</f>
        <v/>
      </c>
      <c r="E70" s="7" t="s">
        <v>20</v>
      </c>
      <c r="F70" s="8">
        <v>-2448</v>
      </c>
      <c r="G70" s="7">
        <f t="shared" si="2"/>
        <v>11</v>
      </c>
      <c r="H70" s="7">
        <f t="shared" si="3"/>
        <v>2016</v>
      </c>
      <c r="I70" s="7"/>
      <c r="J70" s="7" t="s">
        <v>58</v>
      </c>
    </row>
    <row r="71" spans="1:10">
      <c r="A71" s="6">
        <v>42697</v>
      </c>
      <c r="B71" s="17"/>
      <c r="C71" s="14" t="str">
        <f>IFERROR(VLOOKUP($B71,bdd,2,0),"")</f>
        <v/>
      </c>
      <c r="D71" s="14" t="str">
        <f>IFERROR(VLOOKUP($B71,bdd,3,0),"")</f>
        <v/>
      </c>
      <c r="E71" s="9" t="s">
        <v>68</v>
      </c>
      <c r="F71" s="8">
        <v>-1587.56</v>
      </c>
      <c r="G71" s="7">
        <f t="shared" si="2"/>
        <v>11</v>
      </c>
      <c r="H71" s="7">
        <f t="shared" si="3"/>
        <v>2016</v>
      </c>
      <c r="I71" s="7"/>
      <c r="J71" s="7" t="s">
        <v>58</v>
      </c>
    </row>
    <row r="72" spans="1:10">
      <c r="A72" s="6">
        <v>42697</v>
      </c>
      <c r="B72" s="17"/>
      <c r="C72" s="14" t="str">
        <f>IFERROR(VLOOKUP($B72,bdd,2,0),"")</f>
        <v/>
      </c>
      <c r="D72" s="14" t="str">
        <f>IFERROR(VLOOKUP($B72,bdd,3,0),"")</f>
        <v/>
      </c>
      <c r="E72" s="7" t="s">
        <v>6</v>
      </c>
      <c r="F72" s="8">
        <v>7500</v>
      </c>
      <c r="G72" s="7">
        <f t="shared" si="2"/>
        <v>11</v>
      </c>
      <c r="H72" s="7">
        <f t="shared" si="3"/>
        <v>2016</v>
      </c>
      <c r="I72" s="7"/>
      <c r="J72" s="7" t="s">
        <v>59</v>
      </c>
    </row>
    <row r="73" spans="1:10">
      <c r="B73" s="17"/>
    </row>
    <row r="74" spans="1:10">
      <c r="B74" s="17"/>
    </row>
    <row r="75" spans="1:10">
      <c r="B75" s="17"/>
    </row>
    <row r="76" spans="1:10">
      <c r="B76" s="17"/>
    </row>
    <row r="77" spans="1:10">
      <c r="B77" s="17"/>
    </row>
    <row r="78" spans="1:10">
      <c r="B78" s="17"/>
    </row>
    <row r="79" spans="1:10">
      <c r="B79" s="17"/>
    </row>
    <row r="80" spans="1:10">
      <c r="B80" s="17"/>
    </row>
    <row r="81" spans="2:2">
      <c r="B81" s="17"/>
    </row>
    <row r="82" spans="2:2">
      <c r="B82" s="17"/>
    </row>
    <row r="83" spans="2:2">
      <c r="B83" s="17"/>
    </row>
    <row r="84" spans="2:2">
      <c r="B84" s="17"/>
    </row>
    <row r="85" spans="2:2">
      <c r="B85" s="17"/>
    </row>
    <row r="86" spans="2:2">
      <c r="B86" s="17"/>
    </row>
    <row r="87" spans="2:2">
      <c r="B87" s="17"/>
    </row>
    <row r="88" spans="2:2">
      <c r="B88" s="17"/>
    </row>
    <row r="89" spans="2:2">
      <c r="B89" s="17"/>
    </row>
    <row r="90" spans="2:2">
      <c r="B90" s="17"/>
    </row>
    <row r="91" spans="2:2">
      <c r="B91" s="17"/>
    </row>
    <row r="92" spans="2:2">
      <c r="B92" s="17"/>
    </row>
    <row r="93" spans="2:2">
      <c r="B93" s="17"/>
    </row>
    <row r="94" spans="2:2">
      <c r="B94" s="17"/>
    </row>
    <row r="95" spans="2:2">
      <c r="B95" s="17"/>
    </row>
    <row r="96" spans="2:2">
      <c r="B96" s="17"/>
    </row>
    <row r="97" spans="2:2">
      <c r="B97" s="17"/>
    </row>
    <row r="98" spans="2:2">
      <c r="B98" s="17"/>
    </row>
    <row r="99" spans="2:2">
      <c r="B99" s="17"/>
    </row>
    <row r="100" spans="2:2">
      <c r="B100" s="17"/>
    </row>
    <row r="101" spans="2:2">
      <c r="B101" s="17"/>
    </row>
    <row r="102" spans="2:2">
      <c r="B102" s="17"/>
    </row>
    <row r="103" spans="2:2">
      <c r="B103" s="17"/>
    </row>
    <row r="104" spans="2:2">
      <c r="B104" s="17"/>
    </row>
    <row r="105" spans="2:2">
      <c r="B105" s="17"/>
    </row>
    <row r="106" spans="2:2">
      <c r="B106" s="17"/>
    </row>
    <row r="107" spans="2:2">
      <c r="B107" s="17"/>
    </row>
    <row r="108" spans="2:2">
      <c r="B108" s="17"/>
    </row>
    <row r="109" spans="2:2">
      <c r="B109" s="17"/>
    </row>
    <row r="110" spans="2:2">
      <c r="B110" s="17"/>
    </row>
    <row r="111" spans="2:2">
      <c r="B111" s="17"/>
    </row>
    <row r="112" spans="2:2">
      <c r="B112" s="17"/>
    </row>
    <row r="113" spans="2:2">
      <c r="B113" s="17"/>
    </row>
    <row r="114" spans="2:2">
      <c r="B114" s="17"/>
    </row>
    <row r="115" spans="2:2">
      <c r="B115" s="17"/>
    </row>
    <row r="116" spans="2:2">
      <c r="B116" s="17"/>
    </row>
    <row r="117" spans="2:2">
      <c r="B117" s="17"/>
    </row>
    <row r="118" spans="2:2">
      <c r="B118" s="17"/>
    </row>
    <row r="119" spans="2:2">
      <c r="B119" s="17"/>
    </row>
    <row r="120" spans="2:2">
      <c r="B120" s="17"/>
    </row>
    <row r="121" spans="2:2">
      <c r="B121" s="17"/>
    </row>
    <row r="122" spans="2:2">
      <c r="B122" s="17"/>
    </row>
    <row r="123" spans="2:2">
      <c r="B123" s="17"/>
    </row>
    <row r="124" spans="2:2">
      <c r="B124" s="17"/>
    </row>
    <row r="125" spans="2:2">
      <c r="B125" s="17"/>
    </row>
    <row r="126" spans="2:2">
      <c r="B126" s="17"/>
    </row>
    <row r="127" spans="2:2">
      <c r="B127" s="17"/>
    </row>
    <row r="128" spans="2:2">
      <c r="B128" s="17"/>
    </row>
    <row r="129" spans="2:2">
      <c r="B129" s="17"/>
    </row>
    <row r="130" spans="2:2">
      <c r="B130" s="17"/>
    </row>
    <row r="131" spans="2:2">
      <c r="B131" s="17"/>
    </row>
    <row r="132" spans="2:2">
      <c r="B132" s="17"/>
    </row>
    <row r="133" spans="2:2">
      <c r="B133" s="17"/>
    </row>
    <row r="134" spans="2:2">
      <c r="B134" s="17"/>
    </row>
    <row r="135" spans="2:2">
      <c r="B135" s="17"/>
    </row>
    <row r="136" spans="2:2">
      <c r="B136" s="17"/>
    </row>
    <row r="137" spans="2:2">
      <c r="B137" s="17"/>
    </row>
    <row r="138" spans="2:2">
      <c r="B138" s="17"/>
    </row>
    <row r="139" spans="2:2">
      <c r="B139" s="17"/>
    </row>
    <row r="140" spans="2:2">
      <c r="B140" s="17"/>
    </row>
    <row r="141" spans="2:2">
      <c r="B141" s="17"/>
    </row>
    <row r="142" spans="2:2">
      <c r="B142" s="17"/>
    </row>
    <row r="143" spans="2:2">
      <c r="B143" s="17"/>
    </row>
    <row r="144" spans="2:2">
      <c r="B144" s="17"/>
    </row>
    <row r="145" spans="2:2">
      <c r="B145" s="17"/>
    </row>
    <row r="146" spans="2:2">
      <c r="B146" s="17"/>
    </row>
    <row r="147" spans="2:2">
      <c r="B147" s="17"/>
    </row>
    <row r="148" spans="2:2">
      <c r="B148" s="17"/>
    </row>
    <row r="149" spans="2:2">
      <c r="B149" s="17"/>
    </row>
    <row r="150" spans="2:2">
      <c r="B150" s="17"/>
    </row>
    <row r="151" spans="2:2">
      <c r="B151" s="17"/>
    </row>
    <row r="152" spans="2:2">
      <c r="B152" s="17"/>
    </row>
    <row r="153" spans="2:2">
      <c r="B153" s="17"/>
    </row>
    <row r="154" spans="2:2">
      <c r="B154" s="17"/>
    </row>
    <row r="155" spans="2:2">
      <c r="B155" s="17"/>
    </row>
    <row r="156" spans="2:2">
      <c r="B156" s="17"/>
    </row>
    <row r="157" spans="2:2">
      <c r="B157" s="17"/>
    </row>
    <row r="158" spans="2:2">
      <c r="B158" s="17"/>
    </row>
    <row r="159" spans="2:2">
      <c r="B159" s="17"/>
    </row>
    <row r="160" spans="2:2">
      <c r="B160" s="17"/>
    </row>
    <row r="161" spans="2:2">
      <c r="B161" s="17"/>
    </row>
    <row r="162" spans="2:2">
      <c r="B162" s="17"/>
    </row>
    <row r="163" spans="2:2">
      <c r="B163" s="17"/>
    </row>
    <row r="164" spans="2:2">
      <c r="B164" s="17"/>
    </row>
    <row r="165" spans="2:2">
      <c r="B165" s="17"/>
    </row>
    <row r="166" spans="2:2">
      <c r="B166" s="17"/>
    </row>
    <row r="167" spans="2:2">
      <c r="B167" s="17"/>
    </row>
    <row r="168" spans="2:2">
      <c r="B168" s="17"/>
    </row>
    <row r="169" spans="2:2">
      <c r="B169" s="17"/>
    </row>
    <row r="170" spans="2:2">
      <c r="B170" s="17"/>
    </row>
    <row r="171" spans="2:2">
      <c r="B171" s="17"/>
    </row>
    <row r="172" spans="2:2">
      <c r="B172" s="17"/>
    </row>
    <row r="173" spans="2:2">
      <c r="B173" s="17"/>
    </row>
    <row r="174" spans="2:2">
      <c r="B174" s="17"/>
    </row>
    <row r="175" spans="2:2">
      <c r="B175" s="17"/>
    </row>
    <row r="176" spans="2:2">
      <c r="B176" s="17"/>
    </row>
    <row r="177" spans="2:2">
      <c r="B177" s="17"/>
    </row>
    <row r="178" spans="2:2">
      <c r="B178" s="17"/>
    </row>
    <row r="179" spans="2:2">
      <c r="B179" s="17"/>
    </row>
    <row r="180" spans="2:2">
      <c r="B180" s="17"/>
    </row>
    <row r="181" spans="2:2">
      <c r="B181" s="17"/>
    </row>
    <row r="182" spans="2:2">
      <c r="B182" s="17"/>
    </row>
    <row r="183" spans="2:2">
      <c r="B183" s="17"/>
    </row>
    <row r="184" spans="2:2">
      <c r="B184" s="17"/>
    </row>
    <row r="185" spans="2:2">
      <c r="B185" s="17"/>
    </row>
    <row r="186" spans="2:2">
      <c r="B186" s="17"/>
    </row>
    <row r="187" spans="2:2">
      <c r="B187" s="17"/>
    </row>
    <row r="188" spans="2:2">
      <c r="B188" s="17"/>
    </row>
    <row r="189" spans="2:2">
      <c r="B189" s="17"/>
    </row>
    <row r="190" spans="2:2">
      <c r="B190" s="17"/>
    </row>
    <row r="191" spans="2:2">
      <c r="B191" s="17"/>
    </row>
    <row r="192" spans="2:2">
      <c r="B192" s="17"/>
    </row>
    <row r="193" spans="2:2">
      <c r="B193" s="17"/>
    </row>
    <row r="194" spans="2:2">
      <c r="B194" s="17"/>
    </row>
    <row r="195" spans="2:2">
      <c r="B195" s="17"/>
    </row>
    <row r="196" spans="2:2">
      <c r="B196" s="17"/>
    </row>
    <row r="197" spans="2:2">
      <c r="B197" s="17"/>
    </row>
    <row r="198" spans="2:2">
      <c r="B198" s="17"/>
    </row>
    <row r="199" spans="2:2">
      <c r="B199" s="17"/>
    </row>
    <row r="200" spans="2:2">
      <c r="B200" s="17"/>
    </row>
    <row r="201" spans="2:2">
      <c r="B201" s="17"/>
    </row>
    <row r="202" spans="2:2">
      <c r="B202" s="17"/>
    </row>
    <row r="203" spans="2:2">
      <c r="B203" s="17"/>
    </row>
    <row r="204" spans="2:2">
      <c r="B204" s="17"/>
    </row>
    <row r="205" spans="2:2">
      <c r="B205" s="17"/>
    </row>
    <row r="206" spans="2:2">
      <c r="B206" s="17"/>
    </row>
    <row r="207" spans="2:2">
      <c r="B207" s="17"/>
    </row>
    <row r="208" spans="2:2">
      <c r="B208" s="17"/>
    </row>
    <row r="209" spans="2:2">
      <c r="B209" s="17"/>
    </row>
    <row r="210" spans="2:2">
      <c r="B210" s="17"/>
    </row>
    <row r="211" spans="2:2">
      <c r="B211" s="17"/>
    </row>
    <row r="212" spans="2:2">
      <c r="B212" s="17"/>
    </row>
    <row r="213" spans="2:2">
      <c r="B213" s="17"/>
    </row>
    <row r="214" spans="2:2">
      <c r="B214" s="17"/>
    </row>
    <row r="215" spans="2:2">
      <c r="B215" s="17"/>
    </row>
    <row r="216" spans="2:2">
      <c r="B216" s="17"/>
    </row>
    <row r="217" spans="2:2">
      <c r="B217" s="17"/>
    </row>
    <row r="218" spans="2:2">
      <c r="B218" s="17"/>
    </row>
  </sheetData>
  <conditionalFormatting sqref="A455:I2334">
    <cfRule type="expression" dxfId="48" priority="9" stopIfTrue="1">
      <formula>$J$5=KO</formula>
    </cfRule>
  </conditionalFormatting>
  <conditionalFormatting sqref="A5:J5101">
    <cfRule type="expression" dxfId="47" priority="1" stopIfTrue="1">
      <formula>$J5="OK"</formula>
    </cfRule>
    <cfRule type="expression" dxfId="46" priority="2" stopIfTrue="1">
      <formula>$J5="KO"</formula>
    </cfRule>
  </conditionalFormatting>
  <dataValidations count="2">
    <dataValidation type="list" allowBlank="1" showInputMessage="1" showErrorMessage="1" sqref="J5:J1262">
      <formula1>Pointage_opérations_vs_facture</formula1>
    </dataValidation>
    <dataValidation type="list" allowBlank="1" showInputMessage="1" sqref="B5:B218">
      <formula1>OFFSET(dept,MATCH($B5&amp;"*",liste2,0)-1,,COUNTIF(liste2,$B5&amp;"*"))</formula1>
    </dataValidation>
  </dataValidations>
  <pageMargins left="0.78740157499999996" right="0.78740157499999996" top="0.984251969" bottom="0.984251969" header="0.5" footer="0.5"/>
  <pageSetup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D39"/>
  <sheetViews>
    <sheetView topLeftCell="A4" workbookViewId="0">
      <selection activeCell="D26" sqref="D26:D27"/>
    </sheetView>
  </sheetViews>
  <sheetFormatPr baseColWidth="10" defaultRowHeight="12.5"/>
  <cols>
    <col min="1" max="1" width="37.453125" bestFit="1" customWidth="1"/>
    <col min="2" max="2" width="29.7265625" bestFit="1" customWidth="1"/>
    <col min="3" max="3" width="13" customWidth="1"/>
    <col min="4" max="4" width="193.81640625" bestFit="1" customWidth="1"/>
  </cols>
  <sheetData>
    <row r="3" spans="1:4" ht="28.5" customHeight="1">
      <c r="A3" s="12" t="s">
        <v>100</v>
      </c>
      <c r="B3" s="12" t="s">
        <v>101</v>
      </c>
      <c r="C3" s="13" t="s">
        <v>102</v>
      </c>
      <c r="D3" s="12" t="s">
        <v>103</v>
      </c>
    </row>
    <row r="4" spans="1:4">
      <c r="A4" s="7" t="s">
        <v>83</v>
      </c>
      <c r="B4" s="7" t="s">
        <v>51</v>
      </c>
      <c r="C4" s="7">
        <v>6132</v>
      </c>
      <c r="D4" s="10" t="s">
        <v>127</v>
      </c>
    </row>
    <row r="5" spans="1:4">
      <c r="A5" s="9" t="s">
        <v>142</v>
      </c>
      <c r="B5" s="7" t="s">
        <v>51</v>
      </c>
      <c r="C5" s="7">
        <v>616</v>
      </c>
      <c r="D5" s="10" t="s">
        <v>125</v>
      </c>
    </row>
    <row r="6" spans="1:4">
      <c r="A6" s="7" t="s">
        <v>84</v>
      </c>
      <c r="B6" s="7" t="s">
        <v>51</v>
      </c>
      <c r="C6" s="7"/>
      <c r="D6" s="7"/>
    </row>
    <row r="7" spans="1:4">
      <c r="A7" s="7" t="s">
        <v>85</v>
      </c>
      <c r="B7" s="7" t="s">
        <v>51</v>
      </c>
      <c r="C7" s="7">
        <v>614</v>
      </c>
      <c r="D7" s="7"/>
    </row>
    <row r="8" spans="1:4">
      <c r="A8" s="7" t="s">
        <v>86</v>
      </c>
      <c r="B8" s="7" t="s">
        <v>51</v>
      </c>
      <c r="C8" s="7"/>
      <c r="D8" s="7"/>
    </row>
    <row r="9" spans="1:4">
      <c r="A9" s="9" t="s">
        <v>107</v>
      </c>
      <c r="B9" s="9" t="s">
        <v>51</v>
      </c>
      <c r="C9" s="7">
        <v>6061</v>
      </c>
      <c r="D9" s="9" t="s">
        <v>110</v>
      </c>
    </row>
    <row r="10" spans="1:4">
      <c r="A10" s="15" t="s">
        <v>143</v>
      </c>
      <c r="B10" s="9" t="s">
        <v>51</v>
      </c>
      <c r="C10" s="7">
        <v>2751</v>
      </c>
      <c r="D10" s="7"/>
    </row>
    <row r="11" spans="1:4">
      <c r="A11" s="9" t="s">
        <v>108</v>
      </c>
      <c r="B11" s="9" t="s">
        <v>114</v>
      </c>
      <c r="C11" s="7">
        <v>6064</v>
      </c>
      <c r="D11" s="9" t="s">
        <v>109</v>
      </c>
    </row>
    <row r="12" spans="1:4">
      <c r="A12" s="9" t="s">
        <v>111</v>
      </c>
      <c r="B12" s="9" t="s">
        <v>114</v>
      </c>
      <c r="C12" s="7">
        <v>6063</v>
      </c>
      <c r="D12" s="9" t="s">
        <v>112</v>
      </c>
    </row>
    <row r="13" spans="1:4">
      <c r="A13" s="9" t="s">
        <v>113</v>
      </c>
      <c r="B13" s="9" t="s">
        <v>114</v>
      </c>
      <c r="C13" s="7">
        <v>6068</v>
      </c>
      <c r="D13" s="9" t="s">
        <v>139</v>
      </c>
    </row>
    <row r="14" spans="1:4">
      <c r="A14" s="9" t="s">
        <v>123</v>
      </c>
      <c r="B14" s="9" t="s">
        <v>115</v>
      </c>
      <c r="C14" s="15" t="s">
        <v>145</v>
      </c>
      <c r="D14" s="9" t="s">
        <v>122</v>
      </c>
    </row>
    <row r="15" spans="1:4">
      <c r="A15" s="7" t="s">
        <v>87</v>
      </c>
      <c r="B15" s="9" t="s">
        <v>115</v>
      </c>
      <c r="C15" s="7"/>
      <c r="D15" s="7"/>
    </row>
    <row r="16" spans="1:4">
      <c r="A16" s="9" t="s">
        <v>141</v>
      </c>
      <c r="B16" s="7" t="s">
        <v>52</v>
      </c>
      <c r="C16" s="7">
        <v>6251</v>
      </c>
      <c r="D16" s="9" t="s">
        <v>105</v>
      </c>
    </row>
    <row r="17" spans="1:4">
      <c r="A17" s="7" t="s">
        <v>88</v>
      </c>
      <c r="B17" s="7" t="s">
        <v>52</v>
      </c>
      <c r="C17" s="7">
        <v>6256</v>
      </c>
      <c r="D17" s="9" t="s">
        <v>104</v>
      </c>
    </row>
    <row r="18" spans="1:4">
      <c r="A18" s="9" t="s">
        <v>140</v>
      </c>
      <c r="B18" s="7" t="s">
        <v>52</v>
      </c>
      <c r="C18" s="7">
        <v>6257</v>
      </c>
      <c r="D18" s="9" t="s">
        <v>106</v>
      </c>
    </row>
    <row r="19" spans="1:4">
      <c r="A19" s="7" t="s">
        <v>89</v>
      </c>
      <c r="B19" s="7" t="s">
        <v>52</v>
      </c>
      <c r="C19" s="7">
        <v>6226</v>
      </c>
      <c r="D19" s="7"/>
    </row>
    <row r="20" spans="1:4">
      <c r="A20" s="7" t="s">
        <v>90</v>
      </c>
      <c r="B20" s="7" t="s">
        <v>52</v>
      </c>
      <c r="C20" s="7">
        <v>6226</v>
      </c>
      <c r="D20" s="7"/>
    </row>
    <row r="21" spans="1:4">
      <c r="A21" s="7" t="s">
        <v>91</v>
      </c>
      <c r="B21" s="7" t="s">
        <v>52</v>
      </c>
      <c r="C21" s="7"/>
      <c r="D21" s="7"/>
    </row>
    <row r="22" spans="1:4">
      <c r="A22" s="7" t="s">
        <v>92</v>
      </c>
      <c r="B22" s="7" t="s">
        <v>52</v>
      </c>
      <c r="C22" s="7"/>
      <c r="D22" s="7"/>
    </row>
    <row r="23" spans="1:4">
      <c r="A23" s="9" t="s">
        <v>124</v>
      </c>
      <c r="B23" s="9" t="s">
        <v>52</v>
      </c>
      <c r="C23" s="7">
        <v>6181</v>
      </c>
      <c r="D23" s="10" t="s">
        <v>126</v>
      </c>
    </row>
    <row r="24" spans="1:4">
      <c r="A24" s="9" t="s">
        <v>129</v>
      </c>
      <c r="B24" s="9" t="s">
        <v>52</v>
      </c>
      <c r="C24" s="7">
        <v>6185</v>
      </c>
      <c r="D24" s="10" t="s">
        <v>130</v>
      </c>
    </row>
    <row r="25" spans="1:4">
      <c r="A25" s="7" t="s">
        <v>93</v>
      </c>
      <c r="B25" s="7" t="s">
        <v>53</v>
      </c>
      <c r="C25" s="7">
        <v>6411</v>
      </c>
      <c r="D25" s="9" t="s">
        <v>135</v>
      </c>
    </row>
    <row r="26" spans="1:4">
      <c r="A26" s="7" t="s">
        <v>94</v>
      </c>
      <c r="B26" s="7" t="s">
        <v>53</v>
      </c>
      <c r="C26" s="7">
        <v>6451</v>
      </c>
      <c r="D26" s="9" t="s">
        <v>132</v>
      </c>
    </row>
    <row r="27" spans="1:4">
      <c r="A27" s="7" t="s">
        <v>54</v>
      </c>
      <c r="B27" s="7" t="s">
        <v>53</v>
      </c>
      <c r="C27" s="7">
        <v>625</v>
      </c>
      <c r="D27" s="7"/>
    </row>
    <row r="28" spans="1:4">
      <c r="A28" s="7" t="s">
        <v>95</v>
      </c>
      <c r="B28" s="7" t="s">
        <v>53</v>
      </c>
      <c r="C28" s="7">
        <v>6452</v>
      </c>
      <c r="D28" s="9" t="s">
        <v>137</v>
      </c>
    </row>
    <row r="29" spans="1:4">
      <c r="A29" s="7" t="s">
        <v>96</v>
      </c>
      <c r="B29" s="7" t="s">
        <v>53</v>
      </c>
      <c r="C29" s="7">
        <v>645</v>
      </c>
      <c r="D29" s="9" t="s">
        <v>133</v>
      </c>
    </row>
    <row r="30" spans="1:4">
      <c r="A30" s="9" t="s">
        <v>134</v>
      </c>
      <c r="B30" s="7" t="s">
        <v>53</v>
      </c>
      <c r="C30" s="7">
        <v>6453</v>
      </c>
      <c r="D30" s="7"/>
    </row>
    <row r="31" spans="1:4">
      <c r="A31" s="9" t="s">
        <v>97</v>
      </c>
      <c r="B31" s="9" t="s">
        <v>53</v>
      </c>
      <c r="C31" s="7">
        <v>425</v>
      </c>
      <c r="D31" s="9" t="s">
        <v>136</v>
      </c>
    </row>
    <row r="32" spans="1:4">
      <c r="A32" s="9" t="s">
        <v>131</v>
      </c>
      <c r="B32" s="9" t="s">
        <v>53</v>
      </c>
      <c r="C32" s="7">
        <v>6284</v>
      </c>
      <c r="D32" s="11" t="s">
        <v>138</v>
      </c>
    </row>
    <row r="33" spans="1:4">
      <c r="A33" s="9" t="s">
        <v>118</v>
      </c>
      <c r="B33" s="9" t="s">
        <v>117</v>
      </c>
      <c r="C33" s="7">
        <v>411</v>
      </c>
      <c r="D33" s="9" t="s">
        <v>128</v>
      </c>
    </row>
    <row r="34" spans="1:4">
      <c r="A34" s="9" t="s">
        <v>119</v>
      </c>
      <c r="B34" s="9" t="s">
        <v>117</v>
      </c>
      <c r="C34" s="7">
        <v>411</v>
      </c>
      <c r="D34" s="9" t="s">
        <v>128</v>
      </c>
    </row>
    <row r="35" spans="1:4">
      <c r="A35" s="9" t="s">
        <v>120</v>
      </c>
      <c r="B35" s="9" t="s">
        <v>117</v>
      </c>
      <c r="C35" s="7">
        <v>411</v>
      </c>
      <c r="D35" s="9" t="s">
        <v>128</v>
      </c>
    </row>
    <row r="36" spans="1:4">
      <c r="A36" s="9" t="s">
        <v>121</v>
      </c>
      <c r="B36" s="9" t="s">
        <v>117</v>
      </c>
      <c r="C36" s="7">
        <v>411</v>
      </c>
      <c r="D36" s="9" t="s">
        <v>128</v>
      </c>
    </row>
    <row r="37" spans="1:4">
      <c r="A37" s="9" t="s">
        <v>99</v>
      </c>
      <c r="B37" s="9" t="s">
        <v>117</v>
      </c>
      <c r="C37" s="7">
        <v>6234</v>
      </c>
      <c r="D37" s="7"/>
    </row>
    <row r="38" spans="1:4">
      <c r="A38" s="9" t="s">
        <v>98</v>
      </c>
      <c r="B38" s="9" t="s">
        <v>116</v>
      </c>
      <c r="C38" s="7">
        <v>627</v>
      </c>
      <c r="D38" s="7"/>
    </row>
    <row r="39" spans="1:4">
      <c r="A39" s="16" t="s">
        <v>144</v>
      </c>
    </row>
  </sheetData>
  <autoFilter ref="A3:D3">
    <sortState ref="A4:D38">
      <sortCondition ref="B3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D46"/>
  <sheetViews>
    <sheetView workbookViewId="0">
      <selection activeCell="D2" sqref="D2"/>
    </sheetView>
  </sheetViews>
  <sheetFormatPr baseColWidth="10" defaultRowHeight="12.5"/>
  <cols>
    <col min="1" max="1" width="26.1796875" bestFit="1" customWidth="1"/>
  </cols>
  <sheetData>
    <row r="2" spans="1:4">
      <c r="D2" t="str">
        <f t="array" ref="D2">INDEX(liste,MATCH(SMALL(COUNTIF(liste,"&lt;"&amp;liste),ROW(A1)),COUNTIF(liste,"&lt;"&amp;liste),0))</f>
        <v>ABONNEMENT INFORMATIQUE</v>
      </c>
    </row>
    <row r="3" spans="1:4">
      <c r="A3" s="1" t="s">
        <v>60</v>
      </c>
      <c r="D3" t="str">
        <f t="array" ref="D3">INDEX(liste,MATCH(SMALL(COUNTIF(liste,"&lt;"&amp;liste),ROW(A2)),COUNTIF(liste,"&lt;"&amp;liste),0))</f>
        <v>ABONNEMENT MAGAZINES</v>
      </c>
    </row>
    <row r="4" spans="1:4">
      <c r="A4" s="1"/>
      <c r="D4" t="str">
        <f t="array" ref="D4">INDEX(liste,MATCH(SMALL(COUNTIF(liste,"&lt;"&amp;liste),ROW(A3)),COUNTIF(liste,"&lt;"&amp;liste),0))</f>
        <v>ACOMPTE</v>
      </c>
    </row>
    <row r="5" spans="1:4">
      <c r="A5" s="1" t="s">
        <v>58</v>
      </c>
      <c r="D5" t="str">
        <f t="array" ref="D5">INDEX(liste,MATCH(SMALL(COUNTIF(liste,"&lt;"&amp;liste),ROW(A4)),COUNTIF(liste,"&lt;"&amp;liste),0))</f>
        <v>ACQUISITION MATÉRIEL INFORMATIQUE</v>
      </c>
    </row>
    <row r="6" spans="1:4">
      <c r="A6" s="1" t="s">
        <v>59</v>
      </c>
      <c r="D6" t="str">
        <f t="array" ref="D6">INDEX(liste,MATCH(SMALL(COUNTIF(liste,"&lt;"&amp;liste),ROW(A5)),COUNTIF(liste,"&lt;"&amp;liste),0))</f>
        <v>ASSURANCE LOCAUX</v>
      </c>
    </row>
    <row r="7" spans="1:4">
      <c r="D7" t="str">
        <f t="array" ref="D7">INDEX(liste,MATCH(SMALL(COUNTIF(liste,"&lt;"&amp;liste),ROW(A6)),COUNTIF(liste,"&lt;"&amp;liste),0))</f>
        <v>AVOCAT</v>
      </c>
    </row>
    <row r="8" spans="1:4">
      <c r="D8" t="str">
        <f t="array" ref="D8">INDEX(liste,MATCH(SMALL(COUNTIF(liste,"&lt;"&amp;liste),ROW(A7)),COUNTIF(liste,"&lt;"&amp;liste),0))</f>
        <v>CADEAUX A LA CLIENTELE</v>
      </c>
    </row>
    <row r="9" spans="1:4">
      <c r="D9" t="str">
        <f t="array" ref="D9">INDEX(liste,MATCH(SMALL(COUNTIF(liste,"&lt;"&amp;liste),ROW(A8)),COUNTIF(liste,"&lt;"&amp;liste),0))</f>
        <v>CHARGES LOCATIVES</v>
      </c>
    </row>
    <row r="10" spans="1:4">
      <c r="D10" t="str">
        <f t="array" ref="D10">INDEX(liste,MATCH(SMALL(COUNTIF(liste,"&lt;"&amp;liste),ROW(A9)),COUNTIF(liste,"&lt;"&amp;liste),0))</f>
        <v>CHARGES SALARIALES</v>
      </c>
    </row>
    <row r="11" spans="1:4">
      <c r="D11" t="str">
        <f t="array" ref="D11">INDEX(liste,MATCH(SMALL(COUNTIF(liste,"&lt;"&amp;liste),ROW(A10)),COUNTIF(liste,"&lt;"&amp;liste),0))</f>
        <v>CLIENT A</v>
      </c>
    </row>
    <row r="12" spans="1:4">
      <c r="D12" t="str">
        <f t="array" ref="D12">INDEX(liste,MATCH(SMALL(COUNTIF(liste,"&lt;"&amp;liste),ROW(A11)),COUNTIF(liste,"&lt;"&amp;liste),0))</f>
        <v>CLIENT B</v>
      </c>
    </row>
    <row r="13" spans="1:4">
      <c r="D13" t="str">
        <f t="array" ref="D13">INDEX(liste,MATCH(SMALL(COUNTIF(liste,"&lt;"&amp;liste),ROW(A12)),COUNTIF(liste,"&lt;"&amp;liste),0))</f>
        <v>CLIENT C</v>
      </c>
    </row>
    <row r="14" spans="1:4">
      <c r="D14" t="str">
        <f t="array" ref="D14">INDEX(liste,MATCH(SMALL(COUNTIF(liste,"&lt;"&amp;liste),ROW(A13)),COUNTIF(liste,"&lt;"&amp;liste),0))</f>
        <v>CLIENT D</v>
      </c>
    </row>
    <row r="15" spans="1:4">
      <c r="D15" t="str">
        <f t="array" ref="D15">INDEX(liste,MATCH(SMALL(COUNTIF(liste,"&lt;"&amp;liste),ROW(A14)),COUNTIF(liste,"&lt;"&amp;liste),0))</f>
        <v>COACHING</v>
      </c>
    </row>
    <row r="16" spans="1:4">
      <c r="D16" t="str">
        <f t="array" ref="D16">INDEX(liste,MATCH(SMALL(COUNTIF(liste,"&lt;"&amp;liste),ROW(A15)),COUNTIF(liste,"&lt;"&amp;liste),0))</f>
        <v>DÉCORATION</v>
      </c>
    </row>
    <row r="17" spans="4:4">
      <c r="D17" t="str">
        <f t="array" ref="D17">INDEX(liste,MATCH(SMALL(COUNTIF(liste,"&lt;"&amp;liste),ROW(A16)),COUNTIF(liste,"&lt;"&amp;liste),0))</f>
        <v>DEPLACEMENTS / VOYAGES</v>
      </c>
    </row>
    <row r="18" spans="4:4">
      <c r="D18" t="str">
        <f t="array" ref="D18">INDEX(liste,MATCH(SMALL(COUNTIF(liste,"&lt;"&amp;liste),ROW(A17)),COUNTIF(liste,"&lt;"&amp;liste),0))</f>
        <v>DEPOT/CAUTION</v>
      </c>
    </row>
    <row r="19" spans="4:4">
      <c r="D19" t="str">
        <f t="array" ref="D19">INDEX(liste,MATCH(SMALL(COUNTIF(liste,"&lt;"&amp;liste),ROW(A18)),COUNTIF(liste,"&lt;"&amp;liste),0))</f>
        <v>ÉLECTRICTÉ / EAU</v>
      </c>
    </row>
    <row r="20" spans="4:4">
      <c r="D20" t="str">
        <f t="array" ref="D20">INDEX(liste,MATCH(SMALL(COUNTIF(liste,"&lt;"&amp;liste),ROW(A19)),COUNTIF(liste,"&lt;"&amp;liste),0))</f>
        <v>EXPERT COMPTABLE</v>
      </c>
    </row>
    <row r="21" spans="4:4">
      <c r="D21" t="str">
        <f t="array" ref="D21">INDEX(liste,MATCH(SMALL(COUNTIF(liste,"&lt;"&amp;liste),ROW(A20)),COUNTIF(liste,"&lt;"&amp;liste),0))</f>
        <v>FORMATION ET VEILLE TECHINIQUE</v>
      </c>
    </row>
    <row r="22" spans="4:4">
      <c r="D22" t="str">
        <f t="array" ref="D22">INDEX(liste,MATCH(SMALL(COUNTIF(liste,"&lt;"&amp;liste),ROW(A21)),COUNTIF(liste,"&lt;"&amp;liste),0))</f>
        <v>FOURNITURES ADMINISTRATIVES</v>
      </c>
    </row>
    <row r="23" spans="4:4">
      <c r="D23" t="str">
        <f t="array" ref="D23">INDEX(liste,MATCH(SMALL(COUNTIF(liste,"&lt;"&amp;liste),ROW(A22)),COUNTIF(liste,"&lt;"&amp;liste),0))</f>
        <v>FOURNITURES CONSOMMABLES</v>
      </c>
    </row>
    <row r="24" spans="4:4">
      <c r="D24" t="str">
        <f t="array" ref="D24">INDEX(liste,MATCH(SMALL(COUNTIF(liste,"&lt;"&amp;liste),ROW(A23)),COUNTIF(liste,"&lt;"&amp;liste),0))</f>
        <v>FOURNITURES D'ENTRETIENS ET PETIT ÉQUIPEMENT</v>
      </c>
    </row>
    <row r="25" spans="4:4">
      <c r="D25" t="str">
        <f t="array" ref="D25">INDEX(liste,MATCH(SMALL(COUNTIF(liste,"&lt;"&amp;liste),ROW(A24)),COUNTIF(liste,"&lt;"&amp;liste),0))</f>
        <v>FRAIS BANCAIRE</v>
      </c>
    </row>
    <row r="26" spans="4:4">
      <c r="D26" t="str">
        <f t="array" ref="D26">INDEX(liste,MATCH(SMALL(COUNTIF(liste,"&lt;"&amp;liste),ROW(A25)),COUNTIF(liste,"&lt;"&amp;liste),0))</f>
        <v>LOYER / PARKING</v>
      </c>
    </row>
    <row r="27" spans="4:4">
      <c r="D27" t="str">
        <f t="array" ref="D27">INDEX(liste,MATCH(SMALL(COUNTIF(liste,"&lt;"&amp;liste),ROW(A26)),COUNTIF(liste,"&lt;"&amp;liste),0))</f>
        <v>MISSION</v>
      </c>
    </row>
    <row r="28" spans="4:4">
      <c r="D28" t="str">
        <f t="array" ref="D28">INDEX(liste,MATCH(SMALL(COUNTIF(liste,"&lt;"&amp;liste),ROW(A27)),COUNTIF(liste,"&lt;"&amp;liste),0))</f>
        <v>MUTUELLE</v>
      </c>
    </row>
    <row r="29" spans="4:4">
      <c r="D29" t="str">
        <f t="array" ref="D29">INDEX(liste,MATCH(SMALL(COUNTIF(liste,"&lt;"&amp;liste),ROW(A28)),COUNTIF(liste,"&lt;"&amp;liste),0))</f>
        <v>NDF</v>
      </c>
    </row>
    <row r="30" spans="4:4">
      <c r="D30" t="str">
        <f t="array" ref="D30">INDEX(liste,MATCH(SMALL(COUNTIF(liste,"&lt;"&amp;liste),ROW(A29)),COUNTIF(liste,"&lt;"&amp;liste),0))</f>
        <v>non defini</v>
      </c>
    </row>
    <row r="31" spans="4:4">
      <c r="D31" t="str">
        <f t="array" ref="D31">INDEX(liste,MATCH(SMALL(COUNTIF(liste,"&lt;"&amp;liste),ROW(A30)),COUNTIF(liste,"&lt;"&amp;liste),0))</f>
        <v>PRÉVOYANCE</v>
      </c>
    </row>
    <row r="32" spans="4:4">
      <c r="D32" t="str">
        <f t="array" ref="D32">INDEX(liste,MATCH(SMALL(COUNTIF(liste,"&lt;"&amp;liste),ROW(A31)),COUNTIF(liste,"&lt;"&amp;liste),0))</f>
        <v>RECEPTION</v>
      </c>
    </row>
    <row r="33" spans="4:4">
      <c r="D33" t="str">
        <f t="array" ref="D33">INDEX(liste,MATCH(SMALL(COUNTIF(liste,"&lt;"&amp;liste),ROW(A32)),COUNTIF(liste,"&lt;"&amp;liste),0))</f>
        <v>RECRUTEMENT</v>
      </c>
    </row>
    <row r="34" spans="4:4">
      <c r="D34" t="str">
        <f t="array" ref="D34">INDEX(liste,MATCH(SMALL(COUNTIF(liste,"&lt;"&amp;liste),ROW(A33)),COUNTIF(liste,"&lt;"&amp;liste),0))</f>
        <v>RETRAITE</v>
      </c>
    </row>
    <row r="35" spans="4:4">
      <c r="D35" t="str">
        <f t="array" ref="D35">INDEX(liste,MATCH(SMALL(COUNTIF(liste,"&lt;"&amp;liste),ROW(A34)),COUNTIF(liste,"&lt;"&amp;liste),0))</f>
        <v>SALAIRE</v>
      </c>
    </row>
    <row r="36" spans="4:4">
      <c r="D36" t="str">
        <f t="array" ref="D36">INDEX(liste,MATCH(SMALL(COUNTIF(liste,"&lt;"&amp;liste),ROW(A35)),COUNTIF(liste,"&lt;"&amp;liste),0))</f>
        <v>SEMINAIRE - COLOQUE - CONFERENCE</v>
      </c>
    </row>
    <row r="37" spans="4:4">
      <c r="D37" t="str">
        <f t="array" ref="D37">INDEX(liste,MATCH(SMALL(COUNTIF(liste,"&lt;"&amp;liste),ROW(A36)),COUNTIF(liste,"&lt;"&amp;liste),0))</f>
        <v>TÉLÉPHONIE / INTERNET</v>
      </c>
    </row>
    <row r="38" spans="4:4">
      <c r="D38" t="e">
        <f t="array" ref="D38">INDEX(liste,MATCH(SMALL(COUNTIF(liste,"&lt;"&amp;liste),ROW(A37)),COUNTIF(liste,"&lt;"&amp;liste),0))</f>
        <v>#NUM!</v>
      </c>
    </row>
    <row r="39" spans="4:4">
      <c r="D39" t="e">
        <f t="array" ref="D39">INDEX(liste,MATCH(SMALL(COUNTIF(liste,"&lt;"&amp;liste),ROW(A38)),COUNTIF(liste,"&lt;"&amp;liste),0))</f>
        <v>#NUM!</v>
      </c>
    </row>
    <row r="40" spans="4:4">
      <c r="D40" t="e">
        <f t="array" ref="D40">INDEX(liste,MATCH(SMALL(COUNTIF(liste,"&lt;"&amp;liste),ROW(A39)),COUNTIF(liste,"&lt;"&amp;liste),0))</f>
        <v>#NUM!</v>
      </c>
    </row>
    <row r="41" spans="4:4">
      <c r="D41" t="e">
        <f t="array" ref="D41">INDEX(liste,MATCH(SMALL(COUNTIF(liste,"&lt;"&amp;liste),ROW(A40)),COUNTIF(liste,"&lt;"&amp;liste),0))</f>
        <v>#NUM!</v>
      </c>
    </row>
    <row r="42" spans="4:4">
      <c r="D42" t="e">
        <f t="array" ref="D42">INDEX(liste,MATCH(SMALL(COUNTIF(liste,"&lt;"&amp;liste),ROW(A41)),COUNTIF(liste,"&lt;"&amp;liste),0))</f>
        <v>#NUM!</v>
      </c>
    </row>
    <row r="43" spans="4:4">
      <c r="D43" t="e">
        <f t="array" ref="D43">INDEX(liste,MATCH(SMALL(COUNTIF(liste,"&lt;"&amp;liste),ROW(A42)),COUNTIF(liste,"&lt;"&amp;liste),0))</f>
        <v>#NUM!</v>
      </c>
    </row>
    <row r="44" spans="4:4">
      <c r="D44" t="e">
        <f t="array" ref="D44">INDEX(liste,MATCH(SMALL(COUNTIF(liste,"&lt;"&amp;liste),ROW(A43)),COUNTIF(liste,"&lt;"&amp;liste),0))</f>
        <v>#NUM!</v>
      </c>
    </row>
    <row r="45" spans="4:4">
      <c r="D45" t="e">
        <f t="array" ref="D45">INDEX(liste,MATCH(SMALL(COUNTIF(liste,"&lt;"&amp;liste),ROW(A44)),COUNTIF(liste,"&lt;"&amp;liste),0))</f>
        <v>#NUM!</v>
      </c>
    </row>
    <row r="46" spans="4:4">
      <c r="D46" t="e">
        <f t="array" ref="D46">INDEX(liste,MATCH(SMALL(COUNTIF(liste,"&lt;"&amp;liste),ROW(A45)),COUNTIF(liste,"&lt;"&amp;liste),0))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TRESO</vt:lpstr>
      <vt:lpstr>CATEGORIES</vt:lpstr>
      <vt:lpstr>Liste déroulante</vt:lpstr>
      <vt:lpstr>bdd</vt:lpstr>
      <vt:lpstr>dept</vt:lpstr>
      <vt:lpstr>liste</vt:lpstr>
      <vt:lpstr>Pointage_opérations_vs_facture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</dc:creator>
  <cp:lastModifiedBy>tulipe</cp:lastModifiedBy>
  <dcterms:created xsi:type="dcterms:W3CDTF">2016-12-26T09:28:38Z</dcterms:created>
  <dcterms:modified xsi:type="dcterms:W3CDTF">2016-12-28T20:00:26Z</dcterms:modified>
</cp:coreProperties>
</file>