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4250" windowHeight="11020" activeTab="5"/>
  </bookViews>
  <sheets>
    <sheet name="Autre" sheetId="5" r:id="rId1"/>
    <sheet name="Lyon" sheetId="3" r:id="rId2"/>
    <sheet name="Bourges" sheetId="1" r:id="rId3"/>
    <sheet name="Aix" sheetId="2" r:id="rId4"/>
    <sheet name="Paris" sheetId="6" r:id="rId5"/>
    <sheet name="GLOBAL" sheetId="7" r:id="rId6"/>
  </sheets>
  <calcPr calcId="124519"/>
  <fileRecoveryPr repairLoad="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6" i="7"/>
  <c r="I96"/>
  <c r="J95"/>
  <c r="I95"/>
  <c r="J94"/>
  <c r="I94"/>
  <c r="J93"/>
  <c r="I93"/>
  <c r="J90"/>
  <c r="I90"/>
  <c r="J89"/>
  <c r="I89"/>
  <c r="J88"/>
  <c r="I88"/>
  <c r="J87"/>
  <c r="I87"/>
  <c r="J84"/>
  <c r="I84"/>
  <c r="J83"/>
  <c r="I83"/>
  <c r="J82"/>
  <c r="I82"/>
  <c r="J81"/>
  <c r="I81"/>
  <c r="J78"/>
  <c r="I78"/>
  <c r="J77"/>
  <c r="I77"/>
  <c r="J76"/>
  <c r="I76"/>
  <c r="J75"/>
  <c r="I75"/>
  <c r="J72"/>
  <c r="I72"/>
  <c r="J71"/>
  <c r="I71"/>
  <c r="J70"/>
  <c r="I70"/>
  <c r="J69"/>
  <c r="I69"/>
  <c r="J66"/>
  <c r="I66"/>
  <c r="J65"/>
  <c r="I65"/>
  <c r="J64"/>
  <c r="I64"/>
  <c r="J63"/>
  <c r="I63"/>
  <c r="J60"/>
  <c r="I60"/>
  <c r="J59"/>
  <c r="I59"/>
  <c r="J58"/>
  <c r="I58"/>
  <c r="J57"/>
  <c r="I57"/>
  <c r="J54"/>
  <c r="I54"/>
  <c r="J53"/>
  <c r="I53"/>
  <c r="J52"/>
  <c r="I52"/>
  <c r="J51"/>
  <c r="I51"/>
  <c r="J48"/>
  <c r="I48"/>
  <c r="J47"/>
  <c r="I47"/>
  <c r="J46"/>
  <c r="I46"/>
  <c r="J45"/>
  <c r="I45"/>
  <c r="J42"/>
  <c r="I42"/>
  <c r="J41"/>
  <c r="I41"/>
  <c r="J40"/>
  <c r="I40"/>
  <c r="J39"/>
  <c r="I39"/>
  <c r="J36"/>
  <c r="I36"/>
  <c r="J35"/>
  <c r="I35"/>
  <c r="J34"/>
  <c r="I34"/>
  <c r="J33"/>
  <c r="I33"/>
  <c r="J30"/>
  <c r="I30"/>
  <c r="J29"/>
  <c r="I29"/>
  <c r="J28"/>
  <c r="I28"/>
  <c r="J27"/>
  <c r="I27"/>
  <c r="J24"/>
  <c r="I24"/>
  <c r="J23"/>
  <c r="I23"/>
  <c r="J22"/>
  <c r="I22"/>
  <c r="J21"/>
  <c r="I21"/>
  <c r="J18"/>
  <c r="I18"/>
  <c r="J17"/>
  <c r="I17"/>
  <c r="J16"/>
  <c r="I16"/>
  <c r="J15"/>
  <c r="I15"/>
  <c r="J12"/>
  <c r="I12"/>
  <c r="J11"/>
  <c r="I11"/>
  <c r="J10"/>
  <c r="I10"/>
  <c r="J9"/>
  <c r="I9"/>
  <c r="J4"/>
  <c r="J5"/>
  <c r="J6"/>
  <c r="J3"/>
  <c r="I4"/>
  <c r="I5"/>
  <c r="I6"/>
  <c r="P3" a="1"/>
  <c r="P3" s="1"/>
  <c r="I3"/>
  <c r="P13" a="1"/>
  <c r="P13"/>
  <c r="P14" a="1"/>
  <c r="P14"/>
  <c r="P15" a="1"/>
  <c r="P15" s="1"/>
  <c r="P16" a="1"/>
  <c r="P16" s="1"/>
  <c r="P17" a="1"/>
  <c r="P17" s="1"/>
  <c r="P18" a="1"/>
  <c r="P18" s="1"/>
  <c r="P19" a="1"/>
  <c r="P19" s="1"/>
  <c r="P20" a="1"/>
  <c r="P20" s="1"/>
  <c r="P21" a="1"/>
  <c r="P21" s="1"/>
  <c r="P22" a="1"/>
  <c r="P22" s="1"/>
  <c r="P23" a="1"/>
  <c r="P23" s="1"/>
  <c r="P24" a="1"/>
  <c r="P24" s="1"/>
  <c r="P25" a="1"/>
  <c r="P25" s="1"/>
  <c r="P26" a="1"/>
  <c r="P26" s="1"/>
  <c r="P27" a="1"/>
  <c r="P27" s="1"/>
  <c r="P28" a="1"/>
  <c r="P28" s="1"/>
  <c r="P29" a="1"/>
  <c r="P29" s="1"/>
  <c r="P30" a="1"/>
  <c r="P30" s="1"/>
  <c r="P31" a="1"/>
  <c r="P31" s="1"/>
  <c r="P32" a="1"/>
  <c r="P32" s="1"/>
  <c r="P33" a="1"/>
  <c r="P33" s="1"/>
  <c r="P34" a="1"/>
  <c r="P34" s="1"/>
  <c r="P35" a="1"/>
  <c r="P35" s="1"/>
  <c r="P36" a="1"/>
  <c r="P36" s="1"/>
  <c r="P37" a="1"/>
  <c r="P37" s="1"/>
  <c r="P38" a="1"/>
  <c r="P38" s="1"/>
  <c r="P39" a="1"/>
  <c r="P39" s="1"/>
  <c r="P40" a="1"/>
  <c r="P40" s="1"/>
  <c r="P41" a="1"/>
  <c r="P41" s="1"/>
  <c r="P42" a="1"/>
  <c r="P42" s="1"/>
  <c r="P43" a="1"/>
  <c r="P43" s="1"/>
  <c r="P44" a="1"/>
  <c r="P44" s="1"/>
  <c r="P45" a="1"/>
  <c r="P45" s="1"/>
  <c r="P46" a="1"/>
  <c r="P46" s="1"/>
  <c r="P47" a="1"/>
  <c r="P47" s="1"/>
  <c r="P48" a="1"/>
  <c r="P48" s="1"/>
  <c r="P49" a="1"/>
  <c r="P49" s="1"/>
  <c r="P50" a="1"/>
  <c r="P50" s="1"/>
  <c r="P51" a="1"/>
  <c r="P51" s="1"/>
  <c r="P52" a="1"/>
  <c r="P52" s="1"/>
  <c r="P53" a="1"/>
  <c r="P53" s="1"/>
  <c r="P54" a="1"/>
  <c r="P54" s="1"/>
  <c r="P55" a="1"/>
  <c r="P55" s="1"/>
  <c r="P56" a="1"/>
  <c r="P56" s="1"/>
  <c r="P57" a="1"/>
  <c r="P57" s="1"/>
  <c r="P58" a="1"/>
  <c r="P58" s="1"/>
  <c r="P59" a="1"/>
  <c r="P59" s="1"/>
  <c r="P60" a="1"/>
  <c r="P60" s="1"/>
  <c r="P61" a="1"/>
  <c r="P61" s="1"/>
  <c r="P62" a="1"/>
  <c r="P62" s="1"/>
  <c r="P63" a="1"/>
  <c r="P63" s="1"/>
  <c r="P64" a="1"/>
  <c r="P64" s="1"/>
  <c r="P65" a="1"/>
  <c r="P65" s="1"/>
  <c r="P66" a="1"/>
  <c r="P66" s="1"/>
  <c r="P67" a="1"/>
  <c r="P67" s="1"/>
  <c r="P68" a="1"/>
  <c r="P68" s="1"/>
  <c r="P69" a="1"/>
  <c r="P69" s="1"/>
  <c r="P70" a="1"/>
  <c r="P70" s="1"/>
  <c r="P71" a="1"/>
  <c r="P71" s="1"/>
  <c r="P72" a="1"/>
  <c r="P72" s="1"/>
  <c r="P73" a="1"/>
  <c r="P73" s="1"/>
  <c r="P74" a="1"/>
  <c r="P74" s="1"/>
  <c r="P75" a="1"/>
  <c r="P75" s="1"/>
  <c r="P76" a="1"/>
  <c r="P76" s="1"/>
  <c r="P77" a="1"/>
  <c r="P77" s="1"/>
  <c r="P78" a="1"/>
  <c r="P78" s="1"/>
  <c r="P79" a="1"/>
  <c r="P79" s="1"/>
  <c r="P80" a="1"/>
  <c r="P80" s="1"/>
  <c r="P81" a="1"/>
  <c r="P81" s="1"/>
  <c r="P82" a="1"/>
  <c r="P82" s="1"/>
  <c r="P83" a="1"/>
  <c r="P83" s="1"/>
  <c r="P84" a="1"/>
  <c r="P84" s="1"/>
  <c r="P85" a="1"/>
  <c r="P85" s="1"/>
  <c r="P86" a="1"/>
  <c r="P86" s="1"/>
  <c r="P87" a="1"/>
  <c r="P87" s="1"/>
  <c r="P88" a="1"/>
  <c r="P88" s="1"/>
  <c r="P89" a="1"/>
  <c r="P89" s="1"/>
  <c r="P90" a="1"/>
  <c r="P90" s="1"/>
  <c r="P91" a="1"/>
  <c r="P91" s="1"/>
  <c r="P92" a="1"/>
  <c r="P92" s="1"/>
  <c r="P93" a="1"/>
  <c r="P93" s="1"/>
  <c r="P94" a="1"/>
  <c r="P94" s="1"/>
  <c r="P95" a="1"/>
  <c r="P95" s="1"/>
  <c r="P96" a="1"/>
  <c r="P96" s="1"/>
  <c r="P97" a="1"/>
  <c r="P97" s="1"/>
  <c r="I97" l="1"/>
  <c r="J97"/>
  <c r="B93"/>
  <c r="B97" s="1"/>
  <c r="D93"/>
  <c r="E93"/>
  <c r="F93"/>
  <c r="G93"/>
  <c r="H93"/>
  <c r="K93"/>
  <c r="L93"/>
  <c r="M93"/>
  <c r="N93"/>
  <c r="D94"/>
  <c r="E94"/>
  <c r="F94"/>
  <c r="G94"/>
  <c r="H94"/>
  <c r="K94"/>
  <c r="L94"/>
  <c r="M94"/>
  <c r="N94"/>
  <c r="D95"/>
  <c r="E95"/>
  <c r="F95"/>
  <c r="G95"/>
  <c r="H95"/>
  <c r="K95"/>
  <c r="L95"/>
  <c r="M95"/>
  <c r="N95"/>
  <c r="D96"/>
  <c r="E96"/>
  <c r="F96"/>
  <c r="G96"/>
  <c r="H96"/>
  <c r="K96"/>
  <c r="L96"/>
  <c r="M96"/>
  <c r="N96"/>
  <c r="N97" l="1"/>
  <c r="M97"/>
  <c r="L97"/>
  <c r="K97"/>
  <c r="H97"/>
  <c r="G97"/>
  <c r="F97"/>
  <c r="E97"/>
  <c r="D97"/>
  <c r="C93"/>
  <c r="I91"/>
  <c r="J91"/>
  <c r="B87"/>
  <c r="B91" s="1"/>
  <c r="D87"/>
  <c r="E87"/>
  <c r="F87"/>
  <c r="G87"/>
  <c r="H87"/>
  <c r="K87"/>
  <c r="L87"/>
  <c r="M87"/>
  <c r="N87"/>
  <c r="D88"/>
  <c r="E88"/>
  <c r="F88"/>
  <c r="G88"/>
  <c r="H88"/>
  <c r="K88"/>
  <c r="L88"/>
  <c r="M88"/>
  <c r="N88"/>
  <c r="D89"/>
  <c r="E89"/>
  <c r="F89"/>
  <c r="G89"/>
  <c r="H89"/>
  <c r="K89"/>
  <c r="L89"/>
  <c r="M89"/>
  <c r="N89"/>
  <c r="D90"/>
  <c r="E90"/>
  <c r="F90"/>
  <c r="G90"/>
  <c r="H90"/>
  <c r="K90"/>
  <c r="L90"/>
  <c r="M90"/>
  <c r="N90"/>
  <c r="N91" l="1"/>
  <c r="M91"/>
  <c r="L91"/>
  <c r="K91"/>
  <c r="H91"/>
  <c r="G91"/>
  <c r="F91"/>
  <c r="E91"/>
  <c r="D91"/>
  <c r="C87"/>
  <c r="I85"/>
  <c r="J85"/>
  <c r="B81"/>
  <c r="B85" s="1"/>
  <c r="D81"/>
  <c r="E81"/>
  <c r="F81"/>
  <c r="G81"/>
  <c r="H81"/>
  <c r="K81"/>
  <c r="L81"/>
  <c r="M81"/>
  <c r="N81"/>
  <c r="D82"/>
  <c r="E82"/>
  <c r="F82"/>
  <c r="G82"/>
  <c r="H82"/>
  <c r="K82"/>
  <c r="L82"/>
  <c r="M82"/>
  <c r="N82"/>
  <c r="D83"/>
  <c r="E83"/>
  <c r="F83"/>
  <c r="G83"/>
  <c r="H83"/>
  <c r="K83"/>
  <c r="L83"/>
  <c r="M83"/>
  <c r="N83"/>
  <c r="D84"/>
  <c r="E84"/>
  <c r="F84"/>
  <c r="G84"/>
  <c r="H84"/>
  <c r="K84"/>
  <c r="L84"/>
  <c r="M84"/>
  <c r="N84"/>
  <c r="N85" l="1"/>
  <c r="M85"/>
  <c r="L85"/>
  <c r="K85"/>
  <c r="H85"/>
  <c r="G85"/>
  <c r="F85"/>
  <c r="E85"/>
  <c r="D85"/>
  <c r="C81"/>
  <c r="I79"/>
  <c r="J79"/>
  <c r="B75"/>
  <c r="B79" s="1"/>
  <c r="D75"/>
  <c r="E75"/>
  <c r="F75"/>
  <c r="G75"/>
  <c r="H75"/>
  <c r="K75"/>
  <c r="L75"/>
  <c r="M75"/>
  <c r="N75"/>
  <c r="D76"/>
  <c r="E76"/>
  <c r="F76"/>
  <c r="G76"/>
  <c r="H76"/>
  <c r="K76"/>
  <c r="L76"/>
  <c r="M76"/>
  <c r="N76"/>
  <c r="D77"/>
  <c r="E77"/>
  <c r="F77"/>
  <c r="G77"/>
  <c r="H77"/>
  <c r="K77"/>
  <c r="L77"/>
  <c r="M77"/>
  <c r="N77"/>
  <c r="D78"/>
  <c r="E78"/>
  <c r="F78"/>
  <c r="G78"/>
  <c r="H78"/>
  <c r="K78"/>
  <c r="L78"/>
  <c r="M78"/>
  <c r="N78"/>
  <c r="N79" l="1"/>
  <c r="M79"/>
  <c r="L79"/>
  <c r="K79"/>
  <c r="H79"/>
  <c r="G79"/>
  <c r="F79"/>
  <c r="E79"/>
  <c r="D79"/>
  <c r="C75"/>
  <c r="I73"/>
  <c r="J73"/>
  <c r="B69"/>
  <c r="B73" s="1"/>
  <c r="D69"/>
  <c r="E69"/>
  <c r="F69"/>
  <c r="G69"/>
  <c r="H69"/>
  <c r="K69"/>
  <c r="L69"/>
  <c r="M69"/>
  <c r="N69"/>
  <c r="D70"/>
  <c r="E70"/>
  <c r="F70"/>
  <c r="G70"/>
  <c r="H70"/>
  <c r="K70"/>
  <c r="L70"/>
  <c r="M70"/>
  <c r="N70"/>
  <c r="D71"/>
  <c r="E71"/>
  <c r="F71"/>
  <c r="G71"/>
  <c r="H71"/>
  <c r="K71"/>
  <c r="L71"/>
  <c r="M71"/>
  <c r="N71"/>
  <c r="D72"/>
  <c r="E72"/>
  <c r="F72"/>
  <c r="G72"/>
  <c r="H72"/>
  <c r="K72"/>
  <c r="L72"/>
  <c r="M72"/>
  <c r="N72"/>
  <c r="N73" l="1"/>
  <c r="M73"/>
  <c r="L73"/>
  <c r="K73"/>
  <c r="H73"/>
  <c r="G73"/>
  <c r="F73"/>
  <c r="E73"/>
  <c r="D73"/>
  <c r="C69"/>
  <c r="I67"/>
  <c r="J67"/>
  <c r="B63"/>
  <c r="B67" s="1"/>
  <c r="D63"/>
  <c r="E63"/>
  <c r="F63"/>
  <c r="G63"/>
  <c r="H63"/>
  <c r="K63"/>
  <c r="L63"/>
  <c r="M63"/>
  <c r="N63"/>
  <c r="D64"/>
  <c r="E64"/>
  <c r="F64"/>
  <c r="G64"/>
  <c r="H64"/>
  <c r="K64"/>
  <c r="L64"/>
  <c r="M64"/>
  <c r="N64"/>
  <c r="D65"/>
  <c r="E65"/>
  <c r="F65"/>
  <c r="G65"/>
  <c r="H65"/>
  <c r="K65"/>
  <c r="L65"/>
  <c r="M65"/>
  <c r="N65"/>
  <c r="D66"/>
  <c r="E66"/>
  <c r="F66"/>
  <c r="G66"/>
  <c r="H66"/>
  <c r="K66"/>
  <c r="L66"/>
  <c r="M66"/>
  <c r="N66"/>
  <c r="N67" l="1"/>
  <c r="M67"/>
  <c r="L67"/>
  <c r="K67"/>
  <c r="H67"/>
  <c r="G67"/>
  <c r="F67"/>
  <c r="E67"/>
  <c r="D67"/>
  <c r="C63"/>
  <c r="I61"/>
  <c r="J61"/>
  <c r="B57"/>
  <c r="B61" s="1"/>
  <c r="D57"/>
  <c r="E57"/>
  <c r="F57"/>
  <c r="G57"/>
  <c r="H57"/>
  <c r="K57"/>
  <c r="L57"/>
  <c r="M57"/>
  <c r="N57"/>
  <c r="D58"/>
  <c r="E58"/>
  <c r="F58"/>
  <c r="G58"/>
  <c r="H58"/>
  <c r="K58"/>
  <c r="L58"/>
  <c r="M58"/>
  <c r="N58"/>
  <c r="D59"/>
  <c r="E59"/>
  <c r="F59"/>
  <c r="G59"/>
  <c r="H59"/>
  <c r="K59"/>
  <c r="L59"/>
  <c r="M59"/>
  <c r="N59"/>
  <c r="D60"/>
  <c r="E60"/>
  <c r="F60"/>
  <c r="G60"/>
  <c r="H60"/>
  <c r="K60"/>
  <c r="L60"/>
  <c r="M60"/>
  <c r="N60"/>
  <c r="N61" l="1"/>
  <c r="M61"/>
  <c r="L61"/>
  <c r="K61"/>
  <c r="H61"/>
  <c r="G61"/>
  <c r="F61"/>
  <c r="E61"/>
  <c r="D61"/>
  <c r="C57"/>
  <c r="I55"/>
  <c r="J55"/>
  <c r="B51"/>
  <c r="B55" s="1"/>
  <c r="D51"/>
  <c r="E51"/>
  <c r="F51"/>
  <c r="G51"/>
  <c r="H51"/>
  <c r="K51"/>
  <c r="L51"/>
  <c r="M51"/>
  <c r="N51"/>
  <c r="D52"/>
  <c r="E52"/>
  <c r="F52"/>
  <c r="G52"/>
  <c r="H52"/>
  <c r="K52"/>
  <c r="L52"/>
  <c r="M52"/>
  <c r="N52"/>
  <c r="D53"/>
  <c r="E53"/>
  <c r="F53"/>
  <c r="G53"/>
  <c r="H53"/>
  <c r="K53"/>
  <c r="L53"/>
  <c r="M53"/>
  <c r="N53"/>
  <c r="D54"/>
  <c r="E54"/>
  <c r="F54"/>
  <c r="G54"/>
  <c r="H54"/>
  <c r="K54"/>
  <c r="L54"/>
  <c r="M54"/>
  <c r="N54"/>
  <c r="N55" l="1"/>
  <c r="M55"/>
  <c r="L55"/>
  <c r="K55"/>
  <c r="H55"/>
  <c r="G55"/>
  <c r="F55"/>
  <c r="E55"/>
  <c r="D55"/>
  <c r="C51"/>
  <c r="I49"/>
  <c r="J49"/>
  <c r="B45"/>
  <c r="B49" s="1"/>
  <c r="D45"/>
  <c r="E45"/>
  <c r="F45"/>
  <c r="G45"/>
  <c r="H45"/>
  <c r="K45"/>
  <c r="L45"/>
  <c r="M45"/>
  <c r="N45"/>
  <c r="D46"/>
  <c r="E46"/>
  <c r="F46"/>
  <c r="G46"/>
  <c r="H46"/>
  <c r="K46"/>
  <c r="L46"/>
  <c r="M46"/>
  <c r="N46"/>
  <c r="D47"/>
  <c r="E47"/>
  <c r="F47"/>
  <c r="G47"/>
  <c r="H47"/>
  <c r="K47"/>
  <c r="L47"/>
  <c r="M47"/>
  <c r="N47"/>
  <c r="D48"/>
  <c r="E48"/>
  <c r="F48"/>
  <c r="G48"/>
  <c r="H48"/>
  <c r="K48"/>
  <c r="L48"/>
  <c r="M48"/>
  <c r="N48"/>
  <c r="N49" l="1"/>
  <c r="M49"/>
  <c r="L49"/>
  <c r="K49"/>
  <c r="H49"/>
  <c r="G49"/>
  <c r="F49"/>
  <c r="E49"/>
  <c r="D49"/>
  <c r="C45"/>
  <c r="I43"/>
  <c r="J43"/>
  <c r="B39"/>
  <c r="B43" s="1"/>
  <c r="D39"/>
  <c r="E39"/>
  <c r="F39"/>
  <c r="G39"/>
  <c r="H39"/>
  <c r="K39"/>
  <c r="L39"/>
  <c r="M39"/>
  <c r="N39"/>
  <c r="D40"/>
  <c r="E40"/>
  <c r="F40"/>
  <c r="G40"/>
  <c r="H40"/>
  <c r="K40"/>
  <c r="L40"/>
  <c r="M40"/>
  <c r="N40"/>
  <c r="D41"/>
  <c r="E41"/>
  <c r="F41"/>
  <c r="G41"/>
  <c r="H41"/>
  <c r="K41"/>
  <c r="L41"/>
  <c r="M41"/>
  <c r="N41"/>
  <c r="D42"/>
  <c r="E42"/>
  <c r="F42"/>
  <c r="G42"/>
  <c r="H42"/>
  <c r="K42"/>
  <c r="L42"/>
  <c r="M42"/>
  <c r="N42"/>
  <c r="N43" l="1"/>
  <c r="M43"/>
  <c r="L43"/>
  <c r="K43"/>
  <c r="H43"/>
  <c r="G43"/>
  <c r="F43"/>
  <c r="E43"/>
  <c r="D43"/>
  <c r="C39"/>
  <c r="I37"/>
  <c r="J37"/>
  <c r="B33"/>
  <c r="B37" s="1"/>
  <c r="D33"/>
  <c r="E33"/>
  <c r="F33"/>
  <c r="G33"/>
  <c r="H33"/>
  <c r="K33"/>
  <c r="L33"/>
  <c r="M33"/>
  <c r="N33"/>
  <c r="D34"/>
  <c r="E34"/>
  <c r="F34"/>
  <c r="G34"/>
  <c r="H34"/>
  <c r="K34"/>
  <c r="L34"/>
  <c r="M34"/>
  <c r="N34"/>
  <c r="D35"/>
  <c r="E35"/>
  <c r="F35"/>
  <c r="G35"/>
  <c r="H35"/>
  <c r="K35"/>
  <c r="L35"/>
  <c r="M35"/>
  <c r="N35"/>
  <c r="D36"/>
  <c r="E36"/>
  <c r="F36"/>
  <c r="G36"/>
  <c r="H36"/>
  <c r="K36"/>
  <c r="L36"/>
  <c r="M36"/>
  <c r="N36"/>
  <c r="N37" l="1"/>
  <c r="M37"/>
  <c r="L37"/>
  <c r="K37"/>
  <c r="H37"/>
  <c r="G37"/>
  <c r="F37"/>
  <c r="E37"/>
  <c r="D37"/>
  <c r="C33"/>
  <c r="I31"/>
  <c r="J31"/>
  <c r="B27"/>
  <c r="B31" s="1"/>
  <c r="D27"/>
  <c r="E27"/>
  <c r="F27"/>
  <c r="G27"/>
  <c r="H27"/>
  <c r="K27"/>
  <c r="L27"/>
  <c r="M27"/>
  <c r="N27"/>
  <c r="D28"/>
  <c r="E28"/>
  <c r="F28"/>
  <c r="G28"/>
  <c r="H28"/>
  <c r="K28"/>
  <c r="L28"/>
  <c r="M28"/>
  <c r="N28"/>
  <c r="D29"/>
  <c r="E29"/>
  <c r="F29"/>
  <c r="G29"/>
  <c r="H29"/>
  <c r="K29"/>
  <c r="L29"/>
  <c r="M29"/>
  <c r="N29"/>
  <c r="D30"/>
  <c r="E30"/>
  <c r="F30"/>
  <c r="G30"/>
  <c r="H30"/>
  <c r="K30"/>
  <c r="L30"/>
  <c r="M30"/>
  <c r="N30"/>
  <c r="N31" l="1"/>
  <c r="M31"/>
  <c r="L31"/>
  <c r="K31"/>
  <c r="H31"/>
  <c r="G31"/>
  <c r="F31"/>
  <c r="E31"/>
  <c r="D31"/>
  <c r="C27"/>
  <c r="I25"/>
  <c r="J25"/>
  <c r="C21"/>
  <c r="B21"/>
  <c r="B25" s="1"/>
  <c r="D21"/>
  <c r="E21"/>
  <c r="F21"/>
  <c r="G21"/>
  <c r="H21"/>
  <c r="K21"/>
  <c r="L21"/>
  <c r="M21"/>
  <c r="N21"/>
  <c r="D22"/>
  <c r="E22"/>
  <c r="F22"/>
  <c r="G22"/>
  <c r="H22"/>
  <c r="K22"/>
  <c r="L22"/>
  <c r="M22"/>
  <c r="N22"/>
  <c r="D23"/>
  <c r="E23"/>
  <c r="F23"/>
  <c r="G23"/>
  <c r="H23"/>
  <c r="K23"/>
  <c r="L23"/>
  <c r="M23"/>
  <c r="N23"/>
  <c r="D24"/>
  <c r="E24"/>
  <c r="F24"/>
  <c r="G24"/>
  <c r="H24"/>
  <c r="K24"/>
  <c r="L24"/>
  <c r="M24"/>
  <c r="N24"/>
  <c r="N25" l="1"/>
  <c r="M25"/>
  <c r="L25"/>
  <c r="K25"/>
  <c r="H25"/>
  <c r="G25"/>
  <c r="F25"/>
  <c r="E25"/>
  <c r="D25"/>
  <c r="I19"/>
  <c r="J19"/>
  <c r="B15"/>
  <c r="B19" s="1"/>
  <c r="P4" a="1"/>
  <c r="P4" s="1"/>
  <c r="P5" a="1"/>
  <c r="P5" s="1"/>
  <c r="P6" a="1"/>
  <c r="P6" s="1"/>
  <c r="P7" a="1"/>
  <c r="P7" s="1"/>
  <c r="P8" a="1"/>
  <c r="P8" s="1"/>
  <c r="P9" a="1"/>
  <c r="P9" s="1"/>
  <c r="P10" a="1"/>
  <c r="P10" s="1"/>
  <c r="P11" a="1"/>
  <c r="P11" s="1"/>
  <c r="P12" a="1"/>
  <c r="P12" s="1"/>
  <c r="D15"/>
  <c r="E15"/>
  <c r="F15"/>
  <c r="G15"/>
  <c r="H15"/>
  <c r="K15"/>
  <c r="L15"/>
  <c r="M15"/>
  <c r="N15"/>
  <c r="D16"/>
  <c r="E16"/>
  <c r="F16"/>
  <c r="G16"/>
  <c r="H16"/>
  <c r="K16"/>
  <c r="L16"/>
  <c r="M16"/>
  <c r="N16"/>
  <c r="D17"/>
  <c r="E17"/>
  <c r="F17"/>
  <c r="G17"/>
  <c r="H17"/>
  <c r="K17"/>
  <c r="L17"/>
  <c r="M17"/>
  <c r="N17"/>
  <c r="D18"/>
  <c r="E18"/>
  <c r="F18"/>
  <c r="G18"/>
  <c r="H18"/>
  <c r="K18"/>
  <c r="L18"/>
  <c r="M18"/>
  <c r="N18"/>
  <c r="N19" l="1"/>
  <c r="M19"/>
  <c r="L19"/>
  <c r="K19"/>
  <c r="H19"/>
  <c r="G19"/>
  <c r="F19"/>
  <c r="E19"/>
  <c r="D19"/>
  <c r="C15"/>
  <c r="J13"/>
  <c r="N4" i="3"/>
  <c r="L12" i="6" l="1"/>
  <c r="L7"/>
  <c r="L2"/>
  <c r="J7" i="7" l="1"/>
  <c r="I7"/>
  <c r="B9" l="1"/>
  <c r="B13" s="1"/>
  <c r="C9"/>
  <c r="B7" l="1"/>
  <c r="C3"/>
  <c r="C7" i="6" l="1"/>
  <c r="B7"/>
  <c r="B10" s="1"/>
  <c r="B5"/>
  <c r="C2"/>
  <c r="B7" i="2"/>
  <c r="B10" s="1"/>
  <c r="B5"/>
  <c r="C2"/>
  <c r="B7" i="1"/>
  <c r="B10" s="1"/>
  <c r="B5"/>
  <c r="C2"/>
  <c r="B5" i="3"/>
  <c r="I13" i="7" l="1"/>
  <c r="C7" i="1"/>
  <c r="B12" i="6"/>
  <c r="B12" i="2"/>
  <c r="C7"/>
  <c r="B12" i="1"/>
  <c r="B17" i="6" l="1"/>
  <c r="C12"/>
  <c r="B15"/>
  <c r="B17" i="2"/>
  <c r="B15"/>
  <c r="C12"/>
  <c r="B17" i="1"/>
  <c r="C12"/>
  <c r="B15"/>
  <c r="B20" i="6" l="1"/>
  <c r="B22"/>
  <c r="C17"/>
  <c r="B22" i="2"/>
  <c r="B20"/>
  <c r="C17"/>
  <c r="B20" i="1"/>
  <c r="B22"/>
  <c r="C17"/>
  <c r="C22" i="6" l="1"/>
  <c r="B27"/>
  <c r="B25"/>
  <c r="C22" i="2"/>
  <c r="B25"/>
  <c r="B27"/>
  <c r="C22" i="1"/>
  <c r="B27"/>
  <c r="B25"/>
  <c r="B30" i="6" l="1"/>
  <c r="C27"/>
  <c r="B32"/>
  <c r="B30" i="2"/>
  <c r="B32"/>
  <c r="C27"/>
  <c r="B30" i="1"/>
  <c r="C27"/>
  <c r="B32"/>
  <c r="B37" i="6" l="1"/>
  <c r="C32"/>
  <c r="B35"/>
  <c r="B37" i="2"/>
  <c r="B35"/>
  <c r="C32"/>
  <c r="B37" i="1"/>
  <c r="C32"/>
  <c r="B35"/>
  <c r="B40" i="6" l="1"/>
  <c r="B42"/>
  <c r="C37"/>
  <c r="C37" i="2"/>
  <c r="B42"/>
  <c r="B40"/>
  <c r="B40" i="1"/>
  <c r="B42"/>
  <c r="C37"/>
  <c r="C42" i="6" l="1"/>
  <c r="B47"/>
  <c r="B45"/>
  <c r="C42" i="2"/>
  <c r="B47"/>
  <c r="B45"/>
  <c r="C42" i="1"/>
  <c r="B47"/>
  <c r="B45"/>
  <c r="B50" i="6" l="1"/>
  <c r="C47"/>
  <c r="B52"/>
  <c r="B50" i="2"/>
  <c r="C47"/>
  <c r="B52"/>
  <c r="B50" i="1"/>
  <c r="C47"/>
  <c r="B52"/>
  <c r="B57" i="6" l="1"/>
  <c r="C52"/>
  <c r="B55"/>
  <c r="B57" i="2"/>
  <c r="B55"/>
  <c r="C52"/>
  <c r="B57" i="1"/>
  <c r="C52"/>
  <c r="B55"/>
  <c r="B60" i="6" l="1"/>
  <c r="B62"/>
  <c r="C57"/>
  <c r="B62" i="2"/>
  <c r="B60"/>
  <c r="C57"/>
  <c r="B60" i="1"/>
  <c r="B62"/>
  <c r="C57"/>
  <c r="C62" i="6" l="1"/>
  <c r="B67"/>
  <c r="B65"/>
  <c r="C62" i="2"/>
  <c r="B65"/>
  <c r="B67"/>
  <c r="C62" i="1"/>
  <c r="B67"/>
  <c r="B65"/>
  <c r="B70" i="6" l="1"/>
  <c r="C67"/>
  <c r="B72"/>
  <c r="B70" i="2"/>
  <c r="B72"/>
  <c r="C67"/>
  <c r="B70" i="1"/>
  <c r="C67"/>
  <c r="B72"/>
  <c r="B77" i="6" l="1"/>
  <c r="C72"/>
  <c r="B75"/>
  <c r="B77" i="2"/>
  <c r="B75"/>
  <c r="C72"/>
  <c r="B77" i="1"/>
  <c r="C72"/>
  <c r="B75"/>
  <c r="B80" i="6" l="1"/>
  <c r="B82"/>
  <c r="C77"/>
  <c r="C77" i="2"/>
  <c r="B82"/>
  <c r="B80"/>
  <c r="B80" i="1"/>
  <c r="B82"/>
  <c r="C77"/>
  <c r="C82" i="6" l="1"/>
  <c r="B87"/>
  <c r="B85"/>
  <c r="C82" i="2"/>
  <c r="B87"/>
  <c r="B85"/>
  <c r="C82" i="1"/>
  <c r="B87"/>
  <c r="B85"/>
  <c r="B90" i="6" l="1"/>
  <c r="C87"/>
  <c r="B92"/>
  <c r="B90" i="2"/>
  <c r="C87"/>
  <c r="B92"/>
  <c r="B90" i="1"/>
  <c r="C87"/>
  <c r="B92"/>
  <c r="B97" i="6" l="1"/>
  <c r="C92"/>
  <c r="B95"/>
  <c r="B97" i="2"/>
  <c r="B95"/>
  <c r="C92"/>
  <c r="B97" i="1"/>
  <c r="C92"/>
  <c r="B95"/>
  <c r="B100" i="6" l="1"/>
  <c r="B102"/>
  <c r="C97"/>
  <c r="B100" i="2"/>
  <c r="C97"/>
  <c r="B102"/>
  <c r="B100" i="1"/>
  <c r="B102"/>
  <c r="C97"/>
  <c r="C102" i="6" l="1"/>
  <c r="B107"/>
  <c r="B105"/>
  <c r="C102" i="2"/>
  <c r="B105"/>
  <c r="B107"/>
  <c r="C102" i="1"/>
  <c r="B107"/>
  <c r="B105"/>
  <c r="B110" i="6" l="1"/>
  <c r="C107"/>
  <c r="B110" i="2"/>
  <c r="C107"/>
  <c r="B110" i="1"/>
  <c r="C107"/>
  <c r="H5" i="7"/>
  <c r="D10"/>
  <c r="E12"/>
  <c r="N6"/>
  <c r="E5"/>
  <c r="F12"/>
  <c r="L10"/>
  <c r="L6"/>
  <c r="N5"/>
  <c r="M6"/>
  <c r="M4"/>
  <c r="E4"/>
  <c r="E6"/>
  <c r="L5"/>
  <c r="G4"/>
  <c r="M5"/>
  <c r="G10"/>
  <c r="E11"/>
  <c r="F4"/>
  <c r="N4"/>
  <c r="K11"/>
  <c r="K4"/>
  <c r="M10"/>
  <c r="H4"/>
  <c r="N11"/>
  <c r="H10"/>
  <c r="H6"/>
  <c r="D12"/>
  <c r="K5"/>
  <c r="E10"/>
  <c r="G11"/>
  <c r="G12"/>
  <c r="D11"/>
  <c r="L4"/>
  <c r="F6"/>
  <c r="G6"/>
  <c r="F5"/>
  <c r="F10"/>
  <c r="D5"/>
  <c r="N12"/>
  <c r="D4"/>
  <c r="D6"/>
  <c r="L12"/>
  <c r="L11"/>
  <c r="K6"/>
  <c r="M12"/>
  <c r="M11"/>
  <c r="K10"/>
  <c r="K12"/>
  <c r="N10"/>
  <c r="G5"/>
  <c r="F11"/>
  <c r="H11"/>
  <c r="H12"/>
  <c r="C2" i="3" l="1"/>
  <c r="L2" s="1"/>
  <c r="B7"/>
  <c r="B10" l="1"/>
  <c r="B12"/>
  <c r="C7"/>
  <c r="L7" s="1"/>
  <c r="B15" l="1"/>
  <c r="B17"/>
  <c r="C12"/>
  <c r="L12" s="1"/>
  <c r="B22" l="1"/>
  <c r="C17"/>
  <c r="L17" s="1"/>
  <c r="B20"/>
  <c r="C22" l="1"/>
  <c r="L22" s="1"/>
  <c r="B27"/>
  <c r="B25"/>
  <c r="C27" l="1"/>
  <c r="L27" s="1"/>
  <c r="B30"/>
  <c r="K9" i="7"/>
  <c r="D9"/>
  <c r="F9"/>
  <c r="N3"/>
  <c r="H3"/>
  <c r="G9"/>
  <c r="D3"/>
  <c r="H9"/>
  <c r="K3"/>
  <c r="E9"/>
  <c r="E3"/>
  <c r="M3"/>
  <c r="L3"/>
  <c r="G3"/>
  <c r="N9"/>
  <c r="L9"/>
  <c r="F3"/>
  <c r="M9"/>
  <c r="L13" l="1"/>
  <c r="L7"/>
  <c r="N13"/>
  <c r="H13"/>
  <c r="F13"/>
  <c r="E13"/>
  <c r="D13"/>
  <c r="G13"/>
  <c r="K13"/>
  <c r="M13"/>
  <c r="M7"/>
  <c r="G7" l="1"/>
  <c r="E7"/>
  <c r="F7"/>
  <c r="H7" l="1"/>
  <c r="K7" l="1"/>
  <c r="D7"/>
  <c r="N7" l="1"/>
</calcChain>
</file>

<file path=xl/sharedStrings.xml><?xml version="1.0" encoding="utf-8"?>
<sst xmlns="http://schemas.openxmlformats.org/spreadsheetml/2006/main" count="1858" uniqueCount="92">
  <si>
    <t>DATE</t>
  </si>
  <si>
    <t>Sem</t>
  </si>
  <si>
    <t>Planifié</t>
  </si>
  <si>
    <t>Réalisé</t>
  </si>
  <si>
    <t>CA</t>
  </si>
  <si>
    <t>%CP</t>
  </si>
  <si>
    <t>H CP</t>
  </si>
  <si>
    <t>%ABS</t>
  </si>
  <si>
    <t>H ABS</t>
  </si>
  <si>
    <t>Heures</t>
  </si>
  <si>
    <t>Volume</t>
  </si>
  <si>
    <t>Reste à faire:</t>
  </si>
  <si>
    <t>R/O</t>
  </si>
  <si>
    <t>Trouver comment faire calcul CA automatique</t>
  </si>
  <si>
    <t/>
  </si>
  <si>
    <t>Total</t>
  </si>
  <si>
    <t>Total fait</t>
  </si>
  <si>
    <t>3,0%</t>
  </si>
  <si>
    <t>Temps</t>
  </si>
  <si>
    <t>Prévu</t>
  </si>
  <si>
    <t>Prod</t>
  </si>
  <si>
    <t>Lyon</t>
  </si>
  <si>
    <t>Bourges</t>
  </si>
  <si>
    <t>Aix</t>
  </si>
  <si>
    <t>Paris</t>
  </si>
  <si>
    <t>RechercheV avec cellule fusionnée</t>
  </si>
  <si>
    <t>semaine</t>
  </si>
  <si>
    <t>CA commandé jour</t>
  </si>
  <si>
    <t>09_17</t>
  </si>
  <si>
    <t>10_17</t>
  </si>
  <si>
    <t>11_17</t>
  </si>
  <si>
    <t>12_17</t>
  </si>
  <si>
    <t>15_17</t>
  </si>
  <si>
    <t>16_17</t>
  </si>
  <si>
    <t>17_17</t>
  </si>
  <si>
    <t>18_17</t>
  </si>
  <si>
    <t>19_17</t>
  </si>
  <si>
    <t>20_17</t>
  </si>
  <si>
    <t>21_17</t>
  </si>
  <si>
    <t>22_17</t>
  </si>
  <si>
    <t>23_17</t>
  </si>
  <si>
    <t>24_17</t>
  </si>
  <si>
    <t>25_17</t>
  </si>
  <si>
    <t>26_17</t>
  </si>
  <si>
    <t>27_17</t>
  </si>
  <si>
    <t>28_17</t>
  </si>
  <si>
    <t>29_17</t>
  </si>
  <si>
    <t>30_17</t>
  </si>
  <si>
    <t>31_17</t>
  </si>
  <si>
    <t>32_17</t>
  </si>
  <si>
    <t>33_17</t>
  </si>
  <si>
    <t>34_17</t>
  </si>
  <si>
    <t>35_17</t>
  </si>
  <si>
    <t>36_17</t>
  </si>
  <si>
    <t>37_17</t>
  </si>
  <si>
    <t>38_17</t>
  </si>
  <si>
    <t>39_17</t>
  </si>
  <si>
    <t>40_17</t>
  </si>
  <si>
    <t>41_17</t>
  </si>
  <si>
    <t>42_17</t>
  </si>
  <si>
    <t>43_17</t>
  </si>
  <si>
    <t>44_17</t>
  </si>
  <si>
    <t>45_17</t>
  </si>
  <si>
    <t>46_17</t>
  </si>
  <si>
    <t>47_17</t>
  </si>
  <si>
    <t>48_17</t>
  </si>
  <si>
    <t>49_17</t>
  </si>
  <si>
    <t>50_17</t>
  </si>
  <si>
    <t>51_17</t>
  </si>
  <si>
    <t>52_17</t>
  </si>
  <si>
    <t>01_18</t>
  </si>
  <si>
    <t>02_18</t>
  </si>
  <si>
    <t>03_18</t>
  </si>
  <si>
    <t>04_18</t>
  </si>
  <si>
    <t>05_18</t>
  </si>
  <si>
    <t>06_18</t>
  </si>
  <si>
    <t>07_18</t>
  </si>
  <si>
    <t>08_18</t>
  </si>
  <si>
    <t>09_18</t>
  </si>
  <si>
    <t>10_18</t>
  </si>
  <si>
    <t>11_18</t>
  </si>
  <si>
    <t>12_18</t>
  </si>
  <si>
    <t>13_18</t>
  </si>
  <si>
    <t>52_16</t>
  </si>
  <si>
    <t>01_17</t>
  </si>
  <si>
    <t>02_17</t>
  </si>
  <si>
    <t>03_17</t>
  </si>
  <si>
    <t>04_17</t>
  </si>
  <si>
    <t>05_17</t>
  </si>
  <si>
    <t>06_17</t>
  </si>
  <si>
    <t>07_17</t>
  </si>
  <si>
    <t>08_17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</si>
</sst>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[$-F800]dddd\,\ mmmm\ dd\,\ yyyy"/>
    <numFmt numFmtId="165" formatCode="0.0%"/>
    <numFmt numFmtId="166" formatCode="_-* #,##0\ _€_-;\-* #,##0\ _€_-;_-* &quot;-&quot;??\ _€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2060"/>
      <name val="Verdana"/>
      <family val="2"/>
    </font>
    <font>
      <sz val="11"/>
      <color rgb="FF002060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5"/>
      <color rgb="FF00206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880BE"/>
        <bgColor indexed="64"/>
      </patternFill>
    </fill>
  </fills>
  <borders count="42">
    <border>
      <left/>
      <right/>
      <top/>
      <bottom/>
      <diagonal/>
    </border>
    <border>
      <left style="double">
        <color rgb="FF0070C0"/>
      </left>
      <right style="hair">
        <color rgb="FF0070C0"/>
      </right>
      <top/>
      <bottom style="double">
        <color rgb="FF0070C0"/>
      </bottom>
      <diagonal/>
    </border>
    <border>
      <left style="hair">
        <color rgb="FF0070C0"/>
      </left>
      <right style="double">
        <color rgb="FF0070C0"/>
      </right>
      <top/>
      <bottom style="double">
        <color rgb="FF0070C0"/>
      </bottom>
      <diagonal/>
    </border>
    <border>
      <left style="hair">
        <color rgb="FF0070C0"/>
      </left>
      <right style="double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double">
        <color rgb="FF0070C0"/>
      </right>
      <top style="double">
        <color rgb="FF0070C0"/>
      </top>
      <bottom style="hair">
        <color rgb="FF0070C0"/>
      </bottom>
      <diagonal/>
    </border>
    <border>
      <left style="double">
        <color rgb="FF0070C0"/>
      </left>
      <right style="double">
        <color rgb="FF0070C0"/>
      </right>
      <top style="double">
        <color rgb="FF0070C0"/>
      </top>
      <bottom style="hair">
        <color rgb="FF0070C0"/>
      </bottom>
      <diagonal/>
    </border>
    <border>
      <left style="double">
        <color rgb="FF0070C0"/>
      </left>
      <right style="double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 style="double">
        <color rgb="FF0070C0"/>
      </top>
      <bottom style="hair">
        <color rgb="FF0070C0"/>
      </bottom>
      <diagonal/>
    </border>
    <border>
      <left style="double">
        <color rgb="FF0070C0"/>
      </left>
      <right style="hair">
        <color rgb="FF0070C0"/>
      </right>
      <top style="hair">
        <color rgb="FF0070C0"/>
      </top>
      <bottom style="double">
        <color rgb="FF0070C0"/>
      </bottom>
      <diagonal/>
    </border>
    <border>
      <left style="hair">
        <color rgb="FF0070C0"/>
      </left>
      <right style="double">
        <color rgb="FF0070C0"/>
      </right>
      <top style="hair">
        <color rgb="FF0070C0"/>
      </top>
      <bottom style="double">
        <color rgb="FF0070C0"/>
      </bottom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double">
        <color rgb="FF0070C0"/>
      </bottom>
      <diagonal/>
    </border>
    <border>
      <left style="double">
        <color rgb="FF0070C0"/>
      </left>
      <right style="double">
        <color rgb="FF0070C0"/>
      </right>
      <top style="hair">
        <color rgb="FF0070C0"/>
      </top>
      <bottom style="double">
        <color rgb="FF0070C0"/>
      </bottom>
      <diagonal/>
    </border>
    <border>
      <left style="double">
        <color rgb="FF0070C0"/>
      </left>
      <right style="hair">
        <color rgb="FF0070C0"/>
      </right>
      <top style="double">
        <color rgb="FF0070C0"/>
      </top>
      <bottom/>
      <diagonal/>
    </border>
    <border>
      <left style="double">
        <color rgb="FF0070C0"/>
      </left>
      <right style="hair">
        <color rgb="FF0070C0"/>
      </right>
      <top/>
      <bottom/>
      <diagonal/>
    </border>
    <border>
      <left/>
      <right style="hair">
        <color rgb="FF0070C0"/>
      </right>
      <top style="double">
        <color rgb="FF0070C0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 style="double">
        <color rgb="FF0070C0"/>
      </top>
      <bottom style="double">
        <color rgb="FF0070C0"/>
      </bottom>
      <diagonal/>
    </border>
    <border>
      <left style="double">
        <color rgb="FF0070C0"/>
      </left>
      <right style="hair">
        <color rgb="FF0070C0"/>
      </right>
      <top style="double">
        <color rgb="FF0070C0"/>
      </top>
      <bottom style="double">
        <color rgb="FF0070C0"/>
      </bottom>
      <diagonal/>
    </border>
    <border>
      <left style="hair">
        <color rgb="FF0070C0"/>
      </left>
      <right style="double">
        <color rgb="FF0070C0"/>
      </right>
      <top style="double">
        <color rgb="FF0070C0"/>
      </top>
      <bottom style="double">
        <color rgb="FF0070C0"/>
      </bottom>
      <diagonal/>
    </border>
    <border>
      <left/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double">
        <color rgb="FF0070C0"/>
      </right>
      <top style="double">
        <color rgb="FF0070C0"/>
      </top>
      <bottom/>
      <diagonal/>
    </border>
    <border>
      <left style="hair">
        <color rgb="FF0070C0"/>
      </left>
      <right style="double">
        <color rgb="FF0070C0"/>
      </right>
      <top/>
      <bottom/>
      <diagonal/>
    </border>
    <border>
      <left style="double">
        <color rgb="FF0070C0"/>
      </left>
      <right/>
      <top style="double">
        <color rgb="FF0070C0"/>
      </top>
      <bottom style="double">
        <color rgb="FF0070C0"/>
      </bottom>
      <diagonal/>
    </border>
    <border>
      <left/>
      <right style="double">
        <color rgb="FF0070C0"/>
      </right>
      <top style="double">
        <color rgb="FF0070C0"/>
      </top>
      <bottom style="double">
        <color rgb="FF0070C0"/>
      </bottom>
      <diagonal/>
    </border>
    <border>
      <left/>
      <right/>
      <top/>
      <bottom style="double">
        <color rgb="FF0070C0"/>
      </bottom>
      <diagonal/>
    </border>
    <border>
      <left/>
      <right/>
      <top style="double">
        <color rgb="FF0070C0"/>
      </top>
      <bottom style="double">
        <color rgb="FF0070C0"/>
      </bottom>
      <diagonal/>
    </border>
    <border>
      <left style="double">
        <color rgb="FF0070C0"/>
      </left>
      <right/>
      <top/>
      <bottom style="double">
        <color rgb="FF0070C0"/>
      </bottom>
      <diagonal/>
    </border>
    <border>
      <left/>
      <right style="hair">
        <color rgb="FF0070C0"/>
      </right>
      <top style="hair">
        <color rgb="FF0070C0"/>
      </top>
      <bottom/>
      <diagonal/>
    </border>
    <border>
      <left style="hair">
        <color rgb="FF0070C0"/>
      </left>
      <right style="hair">
        <color rgb="FF0070C0"/>
      </right>
      <top style="hair">
        <color rgb="FF0070C0"/>
      </top>
      <bottom/>
      <diagonal/>
    </border>
    <border>
      <left style="hair">
        <color rgb="FF0070C0"/>
      </left>
      <right style="double">
        <color rgb="FF0070C0"/>
      </right>
      <top style="hair">
        <color rgb="FF0070C0"/>
      </top>
      <bottom/>
      <diagonal/>
    </border>
    <border>
      <left style="double">
        <color rgb="FF0070C0"/>
      </left>
      <right style="dashed">
        <color rgb="FF0070C0"/>
      </right>
      <top style="double">
        <color rgb="FF0070C0"/>
      </top>
      <bottom style="dashed">
        <color rgb="FF0070C0"/>
      </bottom>
      <diagonal/>
    </border>
    <border>
      <left style="dashed">
        <color rgb="FF0070C0"/>
      </left>
      <right style="hair">
        <color rgb="FF0070C0"/>
      </right>
      <top style="double">
        <color rgb="FF0070C0"/>
      </top>
      <bottom style="dashed">
        <color rgb="FF0070C0"/>
      </bottom>
      <diagonal/>
    </border>
    <border>
      <left style="double">
        <color rgb="FF0070C0"/>
      </left>
      <right style="dashed">
        <color rgb="FF0070C0"/>
      </right>
      <top style="dashed">
        <color rgb="FF0070C0"/>
      </top>
      <bottom style="dashed">
        <color rgb="FF0070C0"/>
      </bottom>
      <diagonal/>
    </border>
    <border>
      <left style="dashed">
        <color rgb="FF0070C0"/>
      </left>
      <right style="hair">
        <color rgb="FF0070C0"/>
      </right>
      <top style="dashed">
        <color rgb="FF0070C0"/>
      </top>
      <bottom style="dashed">
        <color rgb="FF0070C0"/>
      </bottom>
      <diagonal/>
    </border>
    <border>
      <left style="double">
        <color rgb="FF0070C0"/>
      </left>
      <right style="dashed">
        <color rgb="FF0070C0"/>
      </right>
      <top style="dashed">
        <color rgb="FF0070C0"/>
      </top>
      <bottom style="double">
        <color rgb="FF0070C0"/>
      </bottom>
      <diagonal/>
    </border>
    <border>
      <left style="dashed">
        <color rgb="FF0070C0"/>
      </left>
      <right style="hair">
        <color rgb="FF0070C0"/>
      </right>
      <top style="dashed">
        <color rgb="FF0070C0"/>
      </top>
      <bottom style="double">
        <color rgb="FF007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rgb="FF0070C0"/>
      </left>
      <right/>
      <top style="hair">
        <color rgb="FF0070C0"/>
      </top>
      <bottom style="hair">
        <color rgb="FF0070C0"/>
      </bottom>
      <diagonal/>
    </border>
    <border>
      <left style="hair">
        <color rgb="FF0070C0"/>
      </left>
      <right/>
      <top style="hair">
        <color rgb="FF0070C0"/>
      </top>
      <bottom/>
      <diagonal/>
    </border>
    <border>
      <left style="hair">
        <color rgb="FF0070C0"/>
      </left>
      <right style="hair">
        <color rgb="FF0070C0"/>
      </right>
      <top style="double">
        <color rgb="FF0070C0"/>
      </top>
      <bottom/>
      <diagonal/>
    </border>
    <border>
      <left/>
      <right style="hair">
        <color rgb="FF0070C0"/>
      </right>
      <top/>
      <bottom style="double">
        <color rgb="FF0070C0"/>
      </bottom>
      <diagonal/>
    </border>
    <border>
      <left style="hair">
        <color rgb="FF0070C0"/>
      </left>
      <right/>
      <top style="double">
        <color rgb="FF0070C0"/>
      </top>
      <bottom style="hair">
        <color rgb="FF0070C0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</cellStyleXfs>
  <cellXfs count="107">
    <xf numFmtId="0" fontId="0" fillId="0" borderId="0" xfId="0"/>
    <xf numFmtId="0" fontId="0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2" fontId="0" fillId="0" borderId="8" xfId="0" applyNumberFormat="1" applyFont="1" applyFill="1" applyBorder="1" applyAlignment="1">
      <alignment horizontal="center" vertical="center"/>
    </xf>
    <xf numFmtId="165" fontId="0" fillId="0" borderId="4" xfId="0" applyNumberFormat="1" applyFont="1" applyFill="1" applyBorder="1" applyAlignment="1">
      <alignment horizontal="center" vertical="center"/>
    </xf>
    <xf numFmtId="165" fontId="0" fillId="0" borderId="11" xfId="0" applyNumberFormat="1" applyFont="1" applyFill="1" applyBorder="1" applyAlignment="1">
      <alignment horizontal="center" vertical="center"/>
    </xf>
    <xf numFmtId="9" fontId="0" fillId="0" borderId="8" xfId="1" applyFont="1" applyFill="1" applyBorder="1" applyAlignment="1">
      <alignment horizontal="center" vertical="center"/>
    </xf>
    <xf numFmtId="165" fontId="0" fillId="0" borderId="8" xfId="1" applyNumberFormat="1" applyFont="1" applyFill="1" applyBorder="1" applyAlignment="1">
      <alignment horizontal="center" vertical="center"/>
    </xf>
    <xf numFmtId="1" fontId="0" fillId="0" borderId="8" xfId="0" applyNumberFormat="1" applyFont="1" applyFill="1" applyBorder="1" applyAlignment="1">
      <alignment horizontal="center" vertical="center"/>
    </xf>
    <xf numFmtId="9" fontId="0" fillId="0" borderId="4" xfId="1" applyFont="1" applyFill="1" applyBorder="1" applyAlignment="1">
      <alignment horizontal="center" vertical="center"/>
    </xf>
    <xf numFmtId="3" fontId="0" fillId="0" borderId="4" xfId="0" applyNumberFormat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/>
    </xf>
    <xf numFmtId="9" fontId="0" fillId="0" borderId="11" xfId="1" applyFont="1" applyFill="1" applyBorder="1" applyAlignment="1">
      <alignment horizontal="center" vertical="center"/>
    </xf>
    <xf numFmtId="3" fontId="0" fillId="0" borderId="11" xfId="0" applyNumberFormat="1" applyFont="1" applyFill="1" applyBorder="1" applyAlignment="1">
      <alignment horizontal="center" vertical="center"/>
    </xf>
    <xf numFmtId="166" fontId="0" fillId="0" borderId="8" xfId="4" applyNumberFormat="1" applyFont="1" applyFill="1" applyBorder="1" applyAlignment="1">
      <alignment horizontal="center" vertical="center"/>
    </xf>
    <xf numFmtId="166" fontId="0" fillId="0" borderId="4" xfId="0" applyNumberFormat="1" applyFont="1" applyFill="1" applyBorder="1" applyAlignment="1">
      <alignment horizontal="center" vertical="center"/>
    </xf>
    <xf numFmtId="3" fontId="0" fillId="0" borderId="8" xfId="0" applyNumberFormat="1" applyFont="1" applyFill="1" applyBorder="1" applyAlignment="1">
      <alignment horizontal="center" vertical="center"/>
    </xf>
    <xf numFmtId="1" fontId="0" fillId="0" borderId="1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2" fontId="7" fillId="0" borderId="6" xfId="0" applyNumberFormat="1" applyFont="1" applyFill="1" applyBorder="1" applyAlignment="1">
      <alignment horizontal="center" vertical="center"/>
    </xf>
    <xf numFmtId="2" fontId="7" fillId="0" borderId="7" xfId="0" applyNumberFormat="1" applyFont="1" applyFill="1" applyBorder="1" applyAlignment="1">
      <alignment horizontal="center" vertical="center"/>
    </xf>
    <xf numFmtId="2" fontId="7" fillId="0" borderId="12" xfId="0" applyNumberFormat="1" applyFont="1" applyFill="1" applyBorder="1" applyAlignment="1">
      <alignment horizontal="center" vertical="center"/>
    </xf>
    <xf numFmtId="164" fontId="2" fillId="2" borderId="17" xfId="0" applyNumberFormat="1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164" fontId="2" fillId="2" borderId="16" xfId="0" applyNumberFormat="1" applyFont="1" applyFill="1" applyBorder="1" applyAlignment="1">
      <alignment horizontal="center" vertical="center" wrapText="1"/>
    </xf>
    <xf numFmtId="0" fontId="0" fillId="0" borderId="5" xfId="0" applyNumberFormat="1" applyFont="1" applyFill="1" applyBorder="1" applyAlignment="1">
      <alignment horizontal="center" vertical="center"/>
    </xf>
    <xf numFmtId="3" fontId="0" fillId="0" borderId="3" xfId="0" applyNumberFormat="1" applyFont="1" applyFill="1" applyBorder="1" applyAlignment="1">
      <alignment horizontal="center" vertical="center"/>
    </xf>
    <xf numFmtId="3" fontId="0" fillId="0" borderId="10" xfId="0" applyNumberFormat="1" applyFont="1" applyFill="1" applyBorder="1" applyAlignment="1">
      <alignment horizontal="center" vertical="center"/>
    </xf>
    <xf numFmtId="1" fontId="0" fillId="0" borderId="15" xfId="0" applyNumberFormat="1" applyFont="1" applyFill="1" applyBorder="1" applyAlignment="1">
      <alignment horizontal="center" vertical="center"/>
    </xf>
    <xf numFmtId="1" fontId="0" fillId="0" borderId="19" xfId="0" applyNumberFormat="1" applyFont="1" applyFill="1" applyBorder="1" applyAlignment="1">
      <alignment horizontal="center" vertical="center"/>
    </xf>
    <xf numFmtId="1" fontId="0" fillId="0" borderId="5" xfId="0" applyNumberFormat="1" applyFont="1" applyFill="1" applyBorder="1" applyAlignment="1">
      <alignment horizontal="center" vertical="center"/>
    </xf>
    <xf numFmtId="1" fontId="0" fillId="0" borderId="3" xfId="0" applyNumberFormat="1" applyFont="1" applyFill="1" applyBorder="1" applyAlignment="1">
      <alignment horizontal="center" vertical="center"/>
    </xf>
    <xf numFmtId="1" fontId="0" fillId="0" borderId="10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2" fontId="0" fillId="0" borderId="4" xfId="0" applyNumberFormat="1" applyFont="1" applyFill="1" applyBorder="1" applyAlignment="1">
      <alignment horizontal="center" vertical="center"/>
    </xf>
    <xf numFmtId="2" fontId="0" fillId="0" borderId="11" xfId="0" applyNumberFormat="1" applyFont="1" applyFill="1" applyBorder="1" applyAlignment="1">
      <alignment horizontal="center" vertical="center"/>
    </xf>
    <xf numFmtId="2" fontId="0" fillId="0" borderId="0" xfId="0" applyNumberFormat="1"/>
    <xf numFmtId="165" fontId="0" fillId="0" borderId="0" xfId="0" applyNumberFormat="1"/>
    <xf numFmtId="1" fontId="0" fillId="0" borderId="9" xfId="0" applyNumberFormat="1" applyFont="1" applyFill="1" applyBorder="1" applyAlignment="1">
      <alignment horizontal="center" vertical="center"/>
    </xf>
    <xf numFmtId="3" fontId="0" fillId="0" borderId="9" xfId="0" applyNumberFormat="1" applyFont="1" applyFill="1" applyBorder="1" applyAlignment="1">
      <alignment horizontal="center" vertical="center"/>
    </xf>
    <xf numFmtId="3" fontId="0" fillId="0" borderId="5" xfId="0" applyNumberFormat="1" applyFont="1" applyFill="1" applyBorder="1" applyAlignment="1">
      <alignment horizontal="center" vertical="center"/>
    </xf>
    <xf numFmtId="165" fontId="0" fillId="0" borderId="4" xfId="1" applyNumberFormat="1" applyFont="1" applyFill="1" applyBorder="1" applyAlignment="1">
      <alignment horizontal="center" vertical="center"/>
    </xf>
    <xf numFmtId="165" fontId="0" fillId="0" borderId="1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1" fontId="0" fillId="0" borderId="0" xfId="0" applyNumberFormat="1" applyFont="1" applyAlignment="1">
      <alignment vertical="center"/>
    </xf>
    <xf numFmtId="1" fontId="0" fillId="0" borderId="0" xfId="0" applyNumberFormat="1" applyAlignment="1">
      <alignment horizontal="center" vertical="center" wrapText="1"/>
    </xf>
    <xf numFmtId="9" fontId="0" fillId="0" borderId="9" xfId="1" applyFont="1" applyFill="1" applyBorder="1" applyAlignment="1">
      <alignment horizontal="center" vertical="center"/>
    </xf>
    <xf numFmtId="9" fontId="0" fillId="0" borderId="1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9" fontId="2" fillId="2" borderId="16" xfId="1" applyFont="1" applyFill="1" applyBorder="1" applyAlignment="1">
      <alignment horizontal="center" vertical="center" wrapText="1"/>
    </xf>
    <xf numFmtId="9" fontId="2" fillId="2" borderId="18" xfId="1" applyFont="1" applyFill="1" applyBorder="1" applyAlignment="1">
      <alignment horizontal="center" vertical="center" wrapText="1"/>
    </xf>
    <xf numFmtId="9" fontId="0" fillId="0" borderId="15" xfId="1" applyFont="1" applyFill="1" applyBorder="1" applyAlignment="1">
      <alignment horizontal="center" vertical="center"/>
    </xf>
    <xf numFmtId="9" fontId="0" fillId="0" borderId="19" xfId="1" applyFont="1" applyFill="1" applyBorder="1" applyAlignment="1">
      <alignment horizontal="center" vertical="center"/>
    </xf>
    <xf numFmtId="9" fontId="0" fillId="0" borderId="0" xfId="1" applyFont="1"/>
    <xf numFmtId="43" fontId="2" fillId="2" borderId="18" xfId="4" applyFont="1" applyFill="1" applyBorder="1" applyAlignment="1">
      <alignment horizontal="center" vertical="center" wrapText="1"/>
    </xf>
    <xf numFmtId="43" fontId="0" fillId="0" borderId="5" xfId="4" applyFont="1" applyFill="1" applyBorder="1" applyAlignment="1">
      <alignment horizontal="center" vertical="center"/>
    </xf>
    <xf numFmtId="43" fontId="0" fillId="0" borderId="3" xfId="4" applyFont="1" applyFill="1" applyBorder="1" applyAlignment="1">
      <alignment horizontal="center" vertical="center"/>
    </xf>
    <xf numFmtId="43" fontId="0" fillId="0" borderId="0" xfId="4" applyFont="1"/>
    <xf numFmtId="166" fontId="0" fillId="0" borderId="11" xfId="1" applyNumberFormat="1" applyFont="1" applyFill="1" applyBorder="1" applyAlignment="1">
      <alignment horizontal="center" vertical="center"/>
    </xf>
    <xf numFmtId="166" fontId="0" fillId="0" borderId="1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6" fontId="2" fillId="2" borderId="16" xfId="4" applyNumberFormat="1" applyFont="1" applyFill="1" applyBorder="1" applyAlignment="1">
      <alignment horizontal="center" vertical="center" wrapText="1"/>
    </xf>
    <xf numFmtId="166" fontId="0" fillId="0" borderId="4" xfId="4" applyNumberFormat="1" applyFont="1" applyFill="1" applyBorder="1" applyAlignment="1">
      <alignment horizontal="center" vertical="center"/>
    </xf>
    <xf numFmtId="166" fontId="0" fillId="0" borderId="0" xfId="4" applyNumberFormat="1" applyFont="1"/>
    <xf numFmtId="43" fontId="0" fillId="0" borderId="18" xfId="4" applyFont="1" applyFill="1" applyBorder="1" applyAlignment="1">
      <alignment horizontal="center" vertical="center"/>
    </xf>
    <xf numFmtId="9" fontId="0" fillId="0" borderId="28" xfId="1" applyFont="1" applyFill="1" applyBorder="1" applyAlignment="1">
      <alignment horizontal="center" vertical="center"/>
    </xf>
    <xf numFmtId="9" fontId="0" fillId="0" borderId="27" xfId="1" applyFont="1" applyFill="1" applyBorder="1" applyAlignment="1">
      <alignment horizontal="center" vertical="center"/>
    </xf>
    <xf numFmtId="166" fontId="0" fillId="0" borderId="28" xfId="4" applyNumberFormat="1" applyFont="1" applyFill="1" applyBorder="1" applyAlignment="1">
      <alignment horizontal="center" vertical="center"/>
    </xf>
    <xf numFmtId="43" fontId="0" fillId="0" borderId="29" xfId="4" applyFont="1" applyFill="1" applyBorder="1" applyAlignment="1">
      <alignment horizontal="center" vertical="center"/>
    </xf>
    <xf numFmtId="9" fontId="0" fillId="0" borderId="16" xfId="1" applyFont="1" applyFill="1" applyBorder="1" applyAlignment="1">
      <alignment horizontal="center" vertical="center"/>
    </xf>
    <xf numFmtId="9" fontId="0" fillId="0" borderId="18" xfId="1" applyFont="1" applyFill="1" applyBorder="1" applyAlignment="1">
      <alignment horizontal="center" vertical="center"/>
    </xf>
    <xf numFmtId="166" fontId="0" fillId="0" borderId="16" xfId="4" applyNumberFormat="1" applyFont="1" applyFill="1" applyBorder="1" applyAlignment="1">
      <alignment horizontal="center" vertical="center"/>
    </xf>
    <xf numFmtId="3" fontId="0" fillId="4" borderId="3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3" fillId="3" borderId="22" xfId="0" applyNumberFormat="1" applyFont="1" applyFill="1" applyBorder="1" applyAlignment="1">
      <alignment horizontal="center" vertical="center"/>
    </xf>
    <xf numFmtId="164" fontId="3" fillId="3" borderId="23" xfId="0" applyNumberFormat="1" applyFont="1" applyFill="1" applyBorder="1" applyAlignment="1">
      <alignment horizontal="center" vertical="center"/>
    </xf>
    <xf numFmtId="164" fontId="3" fillId="3" borderId="13" xfId="0" applyNumberFormat="1" applyFont="1" applyFill="1" applyBorder="1" applyAlignment="1">
      <alignment horizontal="center" vertical="center"/>
    </xf>
    <xf numFmtId="164" fontId="3" fillId="3" borderId="14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3" fillId="0" borderId="20" xfId="0" applyNumberFormat="1" applyFont="1" applyFill="1" applyBorder="1" applyAlignment="1">
      <alignment horizontal="center" vertical="center"/>
    </xf>
    <xf numFmtId="0" fontId="3" fillId="0" borderId="21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9" fontId="2" fillId="2" borderId="22" xfId="1" applyFont="1" applyFill="1" applyBorder="1" applyAlignment="1">
      <alignment horizontal="center" vertical="center" wrapText="1"/>
    </xf>
    <xf numFmtId="9" fontId="2" fillId="2" borderId="25" xfId="1" applyFont="1" applyFill="1" applyBorder="1" applyAlignment="1">
      <alignment horizontal="center" vertical="center" wrapText="1"/>
    </xf>
    <xf numFmtId="9" fontId="2" fillId="2" borderId="26" xfId="1" applyFont="1" applyFill="1" applyBorder="1" applyAlignment="1">
      <alignment horizontal="center" vertical="center" wrapText="1"/>
    </xf>
    <xf numFmtId="9" fontId="2" fillId="2" borderId="24" xfId="1" applyFont="1" applyFill="1" applyBorder="1" applyAlignment="1">
      <alignment horizontal="center" vertical="center" wrapText="1"/>
    </xf>
    <xf numFmtId="14" fontId="0" fillId="0" borderId="0" xfId="0" applyNumberFormat="1" applyFont="1" applyAlignment="1">
      <alignment vertical="center"/>
    </xf>
    <xf numFmtId="9" fontId="0" fillId="0" borderId="37" xfId="1" applyFont="1" applyFill="1" applyBorder="1" applyAlignment="1">
      <alignment horizontal="center" vertical="center"/>
    </xf>
    <xf numFmtId="9" fontId="0" fillId="0" borderId="38" xfId="1" applyFont="1" applyFill="1" applyBorder="1" applyAlignment="1">
      <alignment horizontal="center" vertical="center"/>
    </xf>
    <xf numFmtId="9" fontId="2" fillId="2" borderId="39" xfId="1" applyFont="1" applyFill="1" applyBorder="1" applyAlignment="1">
      <alignment horizontal="center" vertical="center" wrapText="1"/>
    </xf>
    <xf numFmtId="2" fontId="0" fillId="0" borderId="26" xfId="1" applyNumberFormat="1" applyFont="1" applyBorder="1"/>
    <xf numFmtId="2" fontId="0" fillId="0" borderId="40" xfId="1" applyNumberFormat="1" applyFont="1" applyBorder="1"/>
    <xf numFmtId="43" fontId="0" fillId="0" borderId="41" xfId="4" applyFont="1" applyFill="1" applyBorder="1" applyAlignment="1">
      <alignment horizontal="center" vertical="center"/>
    </xf>
    <xf numFmtId="1" fontId="0" fillId="0" borderId="36" xfId="0" applyNumberFormat="1" applyFont="1" applyBorder="1" applyAlignment="1">
      <alignment vertical="center"/>
    </xf>
    <xf numFmtId="9" fontId="0" fillId="0" borderId="30" xfId="1" applyFont="1" applyFill="1" applyBorder="1" applyAlignment="1">
      <alignment horizontal="center" vertical="center"/>
    </xf>
    <xf numFmtId="9" fontId="0" fillId="0" borderId="31" xfId="1" applyFont="1" applyFill="1" applyBorder="1" applyAlignment="1">
      <alignment horizontal="center" vertical="center"/>
    </xf>
    <xf numFmtId="9" fontId="0" fillId="0" borderId="32" xfId="1" applyFont="1" applyFill="1" applyBorder="1" applyAlignment="1">
      <alignment horizontal="center" vertical="center"/>
    </xf>
    <xf numFmtId="9" fontId="0" fillId="0" borderId="33" xfId="1" applyFont="1" applyFill="1" applyBorder="1" applyAlignment="1">
      <alignment horizontal="center" vertical="center"/>
    </xf>
    <xf numFmtId="9" fontId="0" fillId="0" borderId="34" xfId="1" applyFont="1" applyFill="1" applyBorder="1" applyAlignment="1">
      <alignment horizontal="center" vertical="center"/>
    </xf>
    <xf numFmtId="9" fontId="0" fillId="0" borderId="35" xfId="1" applyFont="1" applyFill="1" applyBorder="1" applyAlignment="1">
      <alignment horizontal="center" vertical="center"/>
    </xf>
  </cellXfs>
  <cellStyles count="5">
    <cellStyle name="Milliers" xfId="4" builtinId="3"/>
    <cellStyle name="Normal" xfId="0" builtinId="0"/>
    <cellStyle name="Normal 2" xfId="3"/>
    <cellStyle name="Pourcentage" xfId="1" builtinId="5"/>
    <cellStyle name="Pourcentage 2 2" xfId="2"/>
  </cellStyles>
  <dxfs count="43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A880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99"/>
  <sheetViews>
    <sheetView workbookViewId="0">
      <selection activeCell="G9" sqref="G9"/>
    </sheetView>
  </sheetViews>
  <sheetFormatPr baseColWidth="10" defaultColWidth="11.453125" defaultRowHeight="14.5"/>
  <cols>
    <col min="1" max="1" width="14.7265625" style="46" customWidth="1"/>
    <col min="2" max="2" width="17.81640625" style="46" customWidth="1"/>
    <col min="3" max="3" width="18" style="46" customWidth="1"/>
    <col min="4" max="4" width="18" style="53" customWidth="1"/>
    <col min="5" max="6" width="11.453125" style="46"/>
    <col min="7" max="7" width="17.81640625" style="50" bestFit="1" customWidth="1"/>
    <col min="8" max="9" width="11.453125" style="46"/>
    <col min="10" max="10" width="17.81640625" style="50" bestFit="1" customWidth="1"/>
    <col min="11" max="16384" width="11.453125" style="46"/>
  </cols>
  <sheetData>
    <row r="1" spans="1:10">
      <c r="A1" s="46" t="s">
        <v>11</v>
      </c>
      <c r="D1" s="47"/>
      <c r="E1" s="47"/>
      <c r="F1" s="79" t="s">
        <v>21</v>
      </c>
      <c r="G1" s="79"/>
      <c r="I1" s="79" t="s">
        <v>24</v>
      </c>
      <c r="J1" s="79"/>
    </row>
    <row r="2" spans="1:10">
      <c r="A2" s="80" t="s">
        <v>13</v>
      </c>
      <c r="B2" s="80"/>
      <c r="C2" s="80"/>
      <c r="D2" s="48"/>
      <c r="E2" s="48"/>
      <c r="F2" s="46" t="s">
        <v>26</v>
      </c>
      <c r="G2" s="50" t="s">
        <v>27</v>
      </c>
      <c r="I2" s="46" t="s">
        <v>26</v>
      </c>
      <c r="J2" s="50" t="s">
        <v>27</v>
      </c>
    </row>
    <row r="3" spans="1:10" ht="15" customHeight="1">
      <c r="A3" s="78" t="s">
        <v>25</v>
      </c>
      <c r="B3" s="78"/>
      <c r="C3" s="78"/>
      <c r="D3" s="48"/>
      <c r="E3" s="48"/>
      <c r="F3" s="46" t="s">
        <v>84</v>
      </c>
      <c r="G3" s="50">
        <v>53080.030750733502</v>
      </c>
      <c r="I3" s="46" t="s">
        <v>83</v>
      </c>
      <c r="J3" s="50">
        <v>5010.7111372751197</v>
      </c>
    </row>
    <row r="4" spans="1:10">
      <c r="A4" s="48"/>
      <c r="B4" s="48"/>
      <c r="C4" s="48"/>
      <c r="D4" s="48"/>
      <c r="E4" s="48"/>
      <c r="F4" s="46" t="s">
        <v>84</v>
      </c>
      <c r="G4" s="50">
        <v>55373.282953223803</v>
      </c>
      <c r="I4" s="46" t="s">
        <v>83</v>
      </c>
      <c r="J4" s="50">
        <v>5097.72092235119</v>
      </c>
    </row>
    <row r="5" spans="1:10">
      <c r="A5" s="48"/>
      <c r="B5" s="48"/>
      <c r="C5" s="48"/>
      <c r="D5" s="48"/>
      <c r="E5" s="48"/>
      <c r="F5" s="46" t="s">
        <v>84</v>
      </c>
      <c r="G5" s="50">
        <v>50579.302222925297</v>
      </c>
      <c r="I5" s="46" t="s">
        <v>83</v>
      </c>
      <c r="J5" s="50">
        <v>2512.1110925215198</v>
      </c>
    </row>
    <row r="6" spans="1:10">
      <c r="A6" s="48"/>
      <c r="B6" s="48"/>
      <c r="C6" s="48"/>
      <c r="D6" s="48"/>
      <c r="E6" s="48"/>
      <c r="F6" s="46" t="s">
        <v>84</v>
      </c>
      <c r="G6" s="50">
        <v>50298.573707522199</v>
      </c>
      <c r="I6" s="46" t="s">
        <v>83</v>
      </c>
      <c r="J6" s="50">
        <v>2972.5931251795</v>
      </c>
    </row>
    <row r="7" spans="1:10">
      <c r="A7" s="48"/>
      <c r="B7" s="48"/>
      <c r="C7" s="48"/>
      <c r="D7" s="48"/>
      <c r="E7" s="48"/>
      <c r="F7" s="46" t="s">
        <v>84</v>
      </c>
      <c r="G7" s="50">
        <v>50853.525932759803</v>
      </c>
      <c r="I7" s="46" t="s">
        <v>83</v>
      </c>
      <c r="J7" s="50">
        <v>2220.9199211901901</v>
      </c>
    </row>
    <row r="8" spans="1:10">
      <c r="A8" s="48"/>
      <c r="B8" s="48"/>
      <c r="C8" s="48"/>
      <c r="D8" s="48"/>
      <c r="E8" s="48"/>
      <c r="F8" s="46" t="s">
        <v>84</v>
      </c>
      <c r="G8" s="50">
        <v>5388.0393752393802</v>
      </c>
      <c r="I8" s="46" t="s">
        <v>83</v>
      </c>
      <c r="J8" s="50">
        <v>500.311939502521</v>
      </c>
    </row>
    <row r="9" spans="1:10">
      <c r="A9" s="48"/>
      <c r="B9" s="48"/>
      <c r="C9" s="48"/>
      <c r="D9" s="48"/>
      <c r="E9" s="48"/>
      <c r="F9" s="46" t="s">
        <v>84</v>
      </c>
      <c r="G9" s="50">
        <v>0</v>
      </c>
      <c r="I9" s="46" t="s">
        <v>83</v>
      </c>
      <c r="J9" s="50">
        <v>0</v>
      </c>
    </row>
    <row r="10" spans="1:10">
      <c r="A10" s="48"/>
      <c r="B10" s="48"/>
      <c r="C10" s="48"/>
      <c r="D10" s="48"/>
      <c r="E10" s="48"/>
      <c r="F10" s="46" t="s">
        <v>85</v>
      </c>
      <c r="G10" s="50">
        <v>50732.385225525002</v>
      </c>
      <c r="I10" s="46" t="s">
        <v>84</v>
      </c>
      <c r="J10" s="50">
        <v>5920.9750713397198</v>
      </c>
    </row>
    <row r="11" spans="1:10">
      <c r="E11" s="48"/>
      <c r="F11" s="46" t="s">
        <v>85</v>
      </c>
      <c r="G11" s="50">
        <v>9309.5830092022206</v>
      </c>
      <c r="I11" s="46" t="s">
        <v>84</v>
      </c>
      <c r="J11" s="50">
        <v>5229.5151513221999</v>
      </c>
    </row>
    <row r="12" spans="1:10" ht="15" customHeight="1">
      <c r="F12" s="46" t="s">
        <v>85</v>
      </c>
      <c r="G12" s="50">
        <v>8703.8357370332706</v>
      </c>
      <c r="I12" s="46" t="s">
        <v>84</v>
      </c>
      <c r="J12" s="50">
        <v>5019.9299212092901</v>
      </c>
    </row>
    <row r="13" spans="1:10">
      <c r="F13" s="46" t="s">
        <v>85</v>
      </c>
      <c r="G13" s="50">
        <v>8275.5838885593894</v>
      </c>
      <c r="I13" s="46" t="s">
        <v>84</v>
      </c>
      <c r="J13" s="50">
        <v>5072.9292273200099</v>
      </c>
    </row>
    <row r="14" spans="1:10">
      <c r="F14" s="46" t="s">
        <v>85</v>
      </c>
      <c r="G14" s="50">
        <v>8899.0375295338308</v>
      </c>
      <c r="I14" s="46" t="s">
        <v>84</v>
      </c>
      <c r="J14" s="50">
        <v>2531.3925092257</v>
      </c>
    </row>
    <row r="15" spans="1:10">
      <c r="F15" s="46" t="s">
        <v>85</v>
      </c>
      <c r="G15" s="50">
        <v>2232.2809232005202</v>
      </c>
      <c r="I15" s="46" t="s">
        <v>84</v>
      </c>
      <c r="J15" s="50">
        <v>292.13139923199901</v>
      </c>
    </row>
    <row r="16" spans="1:10">
      <c r="F16" s="46" t="s">
        <v>85</v>
      </c>
      <c r="G16" s="50">
        <v>0</v>
      </c>
      <c r="I16" s="46" t="s">
        <v>84</v>
      </c>
      <c r="J16" s="50">
        <v>0</v>
      </c>
    </row>
    <row r="17" spans="6:10">
      <c r="F17" s="46" t="s">
        <v>86</v>
      </c>
      <c r="G17" s="50">
        <v>50355.293988237798</v>
      </c>
      <c r="I17" s="46" t="s">
        <v>85</v>
      </c>
      <c r="J17" s="50">
        <v>2219.2537931321199</v>
      </c>
    </row>
    <row r="18" spans="6:10">
      <c r="F18" s="46" t="s">
        <v>86</v>
      </c>
      <c r="G18" s="50">
        <v>0</v>
      </c>
      <c r="I18" s="46" t="s">
        <v>85</v>
      </c>
      <c r="J18" s="50">
        <v>2502.9299032529202</v>
      </c>
    </row>
    <row r="19" spans="6:10">
      <c r="F19" s="46" t="s">
        <v>86</v>
      </c>
      <c r="G19" s="50">
        <v>3382.05388523073</v>
      </c>
      <c r="I19" s="46" t="s">
        <v>85</v>
      </c>
      <c r="J19" s="50">
        <v>2111.2570793273098</v>
      </c>
    </row>
    <row r="20" spans="6:10">
      <c r="F20" s="46" t="s">
        <v>86</v>
      </c>
      <c r="G20" s="50">
        <v>3298.72955887328</v>
      </c>
      <c r="I20" s="46" t="s">
        <v>85</v>
      </c>
      <c r="J20" s="50">
        <v>2172.2711121392899</v>
      </c>
    </row>
    <row r="21" spans="6:10">
      <c r="F21" s="46" t="s">
        <v>86</v>
      </c>
      <c r="G21" s="50">
        <v>3339.2729252295198</v>
      </c>
      <c r="I21" s="46" t="s">
        <v>85</v>
      </c>
      <c r="J21" s="50">
        <v>3792.0132103255301</v>
      </c>
    </row>
    <row r="22" spans="6:10">
      <c r="F22" s="46" t="s">
        <v>86</v>
      </c>
      <c r="G22" s="50">
        <v>3990.27533022338</v>
      </c>
      <c r="I22" s="46" t="s">
        <v>85</v>
      </c>
      <c r="J22" s="50">
        <v>201.911799222073</v>
      </c>
    </row>
    <row r="23" spans="6:10">
      <c r="F23" s="46" t="s">
        <v>86</v>
      </c>
      <c r="G23" s="50">
        <v>0</v>
      </c>
      <c r="I23" s="46" t="s">
        <v>85</v>
      </c>
      <c r="J23" s="50">
        <v>0</v>
      </c>
    </row>
    <row r="24" spans="6:10">
      <c r="F24" s="46" t="s">
        <v>87</v>
      </c>
      <c r="G24" s="50">
        <v>7732.7835239835704</v>
      </c>
      <c r="I24" s="46" t="s">
        <v>86</v>
      </c>
      <c r="J24" s="50">
        <v>2927.71279990222</v>
      </c>
    </row>
    <row r="25" spans="6:10">
      <c r="F25" s="46" t="s">
        <v>87</v>
      </c>
      <c r="G25" s="50">
        <v>3935.5902252732299</v>
      </c>
      <c r="I25" s="46" t="s">
        <v>86</v>
      </c>
      <c r="J25" s="50">
        <v>2955.7951597513302</v>
      </c>
    </row>
    <row r="26" spans="6:10">
      <c r="F26" s="46" t="s">
        <v>87</v>
      </c>
      <c r="G26" s="50">
        <v>3280.2253932275198</v>
      </c>
      <c r="I26" s="46" t="s">
        <v>86</v>
      </c>
      <c r="J26" s="50">
        <v>2292.2591323901702</v>
      </c>
    </row>
    <row r="27" spans="6:10">
      <c r="F27" s="46" t="s">
        <v>87</v>
      </c>
      <c r="G27" s="50">
        <v>3553.3533555255499</v>
      </c>
      <c r="I27" s="46" t="s">
        <v>86</v>
      </c>
      <c r="J27" s="50">
        <v>2392.9521351091698</v>
      </c>
    </row>
    <row r="28" spans="6:10">
      <c r="F28" s="46" t="s">
        <v>87</v>
      </c>
      <c r="G28" s="50">
        <v>3259.0802995335498</v>
      </c>
      <c r="I28" s="46" t="s">
        <v>86</v>
      </c>
      <c r="J28" s="50">
        <v>3191.25927391915</v>
      </c>
    </row>
    <row r="29" spans="6:10">
      <c r="F29" s="46" t="s">
        <v>87</v>
      </c>
      <c r="G29" s="50">
        <v>3598.5382052273499</v>
      </c>
      <c r="I29" s="46" t="s">
        <v>86</v>
      </c>
      <c r="J29" s="50">
        <v>215.252273322929</v>
      </c>
    </row>
    <row r="30" spans="6:10">
      <c r="F30" s="46" t="s">
        <v>87</v>
      </c>
      <c r="G30" s="50">
        <v>0</v>
      </c>
      <c r="I30" s="46" t="s">
        <v>86</v>
      </c>
      <c r="J30" s="50">
        <v>0</v>
      </c>
    </row>
    <row r="31" spans="6:10">
      <c r="F31" s="46" t="s">
        <v>88</v>
      </c>
      <c r="G31" s="50">
        <v>3578.5528859330698</v>
      </c>
      <c r="I31" s="46" t="s">
        <v>87</v>
      </c>
      <c r="J31" s="50">
        <v>2273.5229129525501</v>
      </c>
    </row>
    <row r="32" spans="6:10">
      <c r="F32" s="46" t="s">
        <v>88</v>
      </c>
      <c r="G32" s="50">
        <v>5555.20923207552</v>
      </c>
      <c r="I32" s="46" t="s">
        <v>87</v>
      </c>
      <c r="J32" s="50">
        <v>2291.2925375711102</v>
      </c>
    </row>
    <row r="33" spans="6:10">
      <c r="F33" s="46" t="s">
        <v>88</v>
      </c>
      <c r="G33" s="50">
        <v>2997.5523932559699</v>
      </c>
      <c r="I33" s="46" t="s">
        <v>87</v>
      </c>
      <c r="J33" s="50">
        <v>2121.9725910913198</v>
      </c>
    </row>
    <row r="34" spans="6:10">
      <c r="F34" s="46" t="s">
        <v>88</v>
      </c>
      <c r="G34" s="50">
        <v>2832.3755332329301</v>
      </c>
      <c r="I34" s="46" t="s">
        <v>87</v>
      </c>
      <c r="J34" s="50">
        <v>3912.1909125212901</v>
      </c>
    </row>
    <row r="35" spans="6:10">
      <c r="F35" s="46" t="s">
        <v>88</v>
      </c>
      <c r="G35" s="50">
        <v>5507.2222537525304</v>
      </c>
      <c r="I35" s="46" t="s">
        <v>87</v>
      </c>
      <c r="J35" s="50">
        <v>3952.9201993290999</v>
      </c>
    </row>
    <row r="36" spans="6:10">
      <c r="F36" s="46" t="s">
        <v>88</v>
      </c>
      <c r="G36" s="50">
        <v>2522.9583077720499</v>
      </c>
      <c r="I36" s="46" t="s">
        <v>87</v>
      </c>
      <c r="J36" s="50">
        <v>355.53115225533497</v>
      </c>
    </row>
    <row r="37" spans="6:10">
      <c r="F37" s="46" t="s">
        <v>88</v>
      </c>
      <c r="G37" s="50">
        <v>0</v>
      </c>
      <c r="I37" s="46" t="s">
        <v>87</v>
      </c>
      <c r="J37" s="50">
        <v>0</v>
      </c>
    </row>
    <row r="38" spans="6:10">
      <c r="F38" s="46" t="s">
        <v>89</v>
      </c>
      <c r="G38" s="50">
        <v>8227.7322855238799</v>
      </c>
      <c r="I38" s="46" t="s">
        <v>88</v>
      </c>
      <c r="J38" s="50">
        <v>2197.37922901299</v>
      </c>
    </row>
    <row r="39" spans="6:10">
      <c r="F39" s="46" t="s">
        <v>89</v>
      </c>
      <c r="G39" s="50">
        <v>7322.8885777955202</v>
      </c>
      <c r="I39" s="46" t="s">
        <v>88</v>
      </c>
      <c r="J39" s="50">
        <v>2097.2251021339098</v>
      </c>
    </row>
    <row r="40" spans="6:10">
      <c r="F40" s="46" t="s">
        <v>89</v>
      </c>
      <c r="G40" s="50">
        <v>3352.95508202372</v>
      </c>
      <c r="I40" s="46" t="s">
        <v>88</v>
      </c>
      <c r="J40" s="50">
        <v>3909.1927770331699</v>
      </c>
    </row>
    <row r="41" spans="6:10">
      <c r="F41" s="46" t="s">
        <v>89</v>
      </c>
      <c r="G41" s="50">
        <v>3278.5395022022499</v>
      </c>
      <c r="I41" s="46" t="s">
        <v>88</v>
      </c>
      <c r="J41" s="50">
        <v>3929.2503910912001</v>
      </c>
    </row>
    <row r="42" spans="6:10">
      <c r="F42" s="46" t="s">
        <v>89</v>
      </c>
      <c r="G42" s="50">
        <v>3805.8202750820901</v>
      </c>
      <c r="I42" s="46" t="s">
        <v>88</v>
      </c>
      <c r="J42" s="50">
        <v>3531.9079323091901</v>
      </c>
    </row>
    <row r="43" spans="6:10">
      <c r="F43" s="46" t="s">
        <v>89</v>
      </c>
      <c r="G43" s="50">
        <v>3389.25209050885</v>
      </c>
      <c r="I43" s="46" t="s">
        <v>88</v>
      </c>
      <c r="J43" s="50">
        <v>350.57395155025102</v>
      </c>
    </row>
    <row r="44" spans="6:10">
      <c r="F44" s="46" t="s">
        <v>89</v>
      </c>
      <c r="G44" s="50">
        <v>0</v>
      </c>
      <c r="I44" s="46" t="s">
        <v>88</v>
      </c>
      <c r="J44" s="50">
        <v>0</v>
      </c>
    </row>
    <row r="45" spans="6:10">
      <c r="F45" s="46" t="s">
        <v>32</v>
      </c>
      <c r="G45" s="50">
        <v>8572.0275392380699</v>
      </c>
      <c r="I45" s="46" t="s">
        <v>89</v>
      </c>
      <c r="J45" s="50">
        <v>2909.5221511772202</v>
      </c>
    </row>
    <row r="46" spans="6:10">
      <c r="F46" s="46" t="s">
        <v>32</v>
      </c>
      <c r="G46" s="50">
        <v>7293.9353237323803</v>
      </c>
      <c r="I46" s="46" t="s">
        <v>89</v>
      </c>
      <c r="J46" s="50">
        <v>2592.2119535132101</v>
      </c>
    </row>
    <row r="47" spans="6:10">
      <c r="F47" s="46" t="s">
        <v>32</v>
      </c>
      <c r="G47" s="50">
        <v>3355.23352238589</v>
      </c>
      <c r="I47" s="46" t="s">
        <v>89</v>
      </c>
      <c r="J47" s="50">
        <v>2270.9919229110901</v>
      </c>
    </row>
    <row r="48" spans="6:10">
      <c r="F48" s="46" t="s">
        <v>32</v>
      </c>
      <c r="G48" s="50">
        <v>3235.82509339035</v>
      </c>
      <c r="I48" s="46" t="s">
        <v>89</v>
      </c>
      <c r="J48" s="50">
        <v>2291.3157019559198</v>
      </c>
    </row>
    <row r="49" spans="6:10">
      <c r="F49" s="46" t="s">
        <v>32</v>
      </c>
      <c r="G49" s="50">
        <v>3757.25235838252</v>
      </c>
      <c r="I49" s="46" t="s">
        <v>89</v>
      </c>
      <c r="J49" s="50">
        <v>2000.5101721901899</v>
      </c>
    </row>
    <row r="50" spans="6:10">
      <c r="F50" s="46" t="s">
        <v>32</v>
      </c>
      <c r="G50" s="50">
        <v>3337.5223772302502</v>
      </c>
      <c r="I50" s="46" t="s">
        <v>89</v>
      </c>
      <c r="J50" s="50">
        <v>390.19217307150097</v>
      </c>
    </row>
    <row r="51" spans="6:10">
      <c r="F51" s="46" t="s">
        <v>32</v>
      </c>
      <c r="G51" s="50">
        <v>0</v>
      </c>
      <c r="I51" s="46" t="s">
        <v>89</v>
      </c>
      <c r="J51" s="50">
        <v>0</v>
      </c>
    </row>
    <row r="52" spans="6:10">
      <c r="F52" s="46" t="s">
        <v>33</v>
      </c>
      <c r="G52" s="50">
        <v>7892.0532533952201</v>
      </c>
      <c r="I52" s="46" t="s">
        <v>90</v>
      </c>
      <c r="J52" s="50">
        <v>2912.92021915021</v>
      </c>
    </row>
    <row r="53" spans="6:10">
      <c r="F53" s="46" t="s">
        <v>33</v>
      </c>
      <c r="G53" s="50">
        <v>7023.9502922772999</v>
      </c>
      <c r="I53" s="46" t="s">
        <v>90</v>
      </c>
      <c r="J53" s="50">
        <v>2512.77711200979</v>
      </c>
    </row>
    <row r="54" spans="6:10">
      <c r="F54" s="46" t="s">
        <v>33</v>
      </c>
      <c r="G54" s="50">
        <v>3382.9350875533501</v>
      </c>
      <c r="I54" s="46" t="s">
        <v>90</v>
      </c>
      <c r="J54" s="50">
        <v>2235.9191717550898</v>
      </c>
    </row>
    <row r="55" spans="6:10">
      <c r="F55" s="46" t="s">
        <v>33</v>
      </c>
      <c r="G55" s="50">
        <v>3255.33023093373</v>
      </c>
      <c r="I55" s="46" t="s">
        <v>90</v>
      </c>
      <c r="J55" s="50">
        <v>2219.17221271279</v>
      </c>
    </row>
    <row r="56" spans="6:10">
      <c r="F56" s="46" t="s">
        <v>33</v>
      </c>
      <c r="G56" s="50">
        <v>3525.9552520825</v>
      </c>
      <c r="I56" s="46" t="s">
        <v>90</v>
      </c>
      <c r="J56" s="50">
        <v>3102.9022019229701</v>
      </c>
    </row>
    <row r="57" spans="6:10">
      <c r="F57" s="46" t="s">
        <v>33</v>
      </c>
      <c r="G57" s="50">
        <v>3255.7702579832198</v>
      </c>
      <c r="I57" s="46" t="s">
        <v>90</v>
      </c>
      <c r="J57" s="50">
        <v>391.959799199759</v>
      </c>
    </row>
    <row r="58" spans="6:10">
      <c r="F58" s="46" t="s">
        <v>33</v>
      </c>
      <c r="G58" s="50">
        <v>0</v>
      </c>
      <c r="I58" s="46" t="s">
        <v>90</v>
      </c>
      <c r="J58" s="50">
        <v>0</v>
      </c>
    </row>
    <row r="59" spans="6:10">
      <c r="F59" s="46" t="s">
        <v>34</v>
      </c>
      <c r="G59" s="50">
        <v>8222.2550975025006</v>
      </c>
      <c r="I59" s="46" t="s">
        <v>91</v>
      </c>
      <c r="J59" s="50">
        <v>5222.3122515123896</v>
      </c>
    </row>
    <row r="60" spans="6:10">
      <c r="F60" s="46" t="s">
        <v>34</v>
      </c>
      <c r="G60" s="50">
        <v>7325.9323052281998</v>
      </c>
      <c r="I60" s="46" t="s">
        <v>91</v>
      </c>
      <c r="J60" s="50">
        <v>5391.7995132299202</v>
      </c>
    </row>
    <row r="61" spans="6:10">
      <c r="F61" s="46" t="s">
        <v>34</v>
      </c>
      <c r="G61" s="50">
        <v>3352.2383338999698</v>
      </c>
      <c r="I61" s="46" t="s">
        <v>91</v>
      </c>
      <c r="J61" s="50">
        <v>5001.2799109723201</v>
      </c>
    </row>
    <row r="62" spans="6:10">
      <c r="F62" s="46" t="s">
        <v>34</v>
      </c>
      <c r="G62" s="50">
        <v>3275.5338550055899</v>
      </c>
      <c r="I62" s="46" t="s">
        <v>91</v>
      </c>
      <c r="J62" s="50">
        <v>5020.3977720933099</v>
      </c>
    </row>
    <row r="63" spans="6:10">
      <c r="F63" s="46" t="s">
        <v>34</v>
      </c>
      <c r="G63" s="50">
        <v>3799.0822325077902</v>
      </c>
      <c r="I63" s="46" t="s">
        <v>91</v>
      </c>
      <c r="J63" s="50">
        <v>2297.9922077972101</v>
      </c>
    </row>
    <row r="64" spans="6:10">
      <c r="F64" s="46" t="s">
        <v>34</v>
      </c>
      <c r="G64" s="50">
        <v>3387.8888303372</v>
      </c>
      <c r="I64" s="46" t="s">
        <v>91</v>
      </c>
      <c r="J64" s="50">
        <v>255.732152719927</v>
      </c>
    </row>
    <row r="65" spans="6:10">
      <c r="F65" s="46" t="s">
        <v>34</v>
      </c>
      <c r="G65" s="50">
        <v>0</v>
      </c>
      <c r="I65" s="46" t="s">
        <v>91</v>
      </c>
      <c r="J65" s="50">
        <v>0</v>
      </c>
    </row>
    <row r="66" spans="6:10">
      <c r="F66" s="46" t="s">
        <v>35</v>
      </c>
      <c r="G66" s="50">
        <v>5592.3290277552296</v>
      </c>
      <c r="I66" s="46" t="s">
        <v>28</v>
      </c>
      <c r="J66" s="50">
        <v>5170.7211122225199</v>
      </c>
    </row>
    <row r="67" spans="6:10">
      <c r="F67" s="46" t="s">
        <v>35</v>
      </c>
      <c r="G67" s="50">
        <v>2992.5328085870301</v>
      </c>
      <c r="I67" s="46" t="s">
        <v>28</v>
      </c>
      <c r="J67" s="50">
        <v>5107.2913072557703</v>
      </c>
    </row>
    <row r="68" spans="6:10">
      <c r="F68" s="46" t="s">
        <v>35</v>
      </c>
      <c r="G68" s="50">
        <v>2523.5379052303501</v>
      </c>
      <c r="I68" s="46" t="s">
        <v>28</v>
      </c>
      <c r="J68" s="50">
        <v>2903.0275205795001</v>
      </c>
    </row>
    <row r="69" spans="6:10">
      <c r="F69" s="46" t="s">
        <v>35</v>
      </c>
      <c r="G69" s="50">
        <v>2203.3782390357501</v>
      </c>
      <c r="I69" s="46" t="s">
        <v>28</v>
      </c>
      <c r="J69" s="50">
        <v>2959.9313157913198</v>
      </c>
    </row>
    <row r="70" spans="6:10">
      <c r="F70" s="46" t="s">
        <v>35</v>
      </c>
      <c r="G70" s="50">
        <v>2323.39330255092</v>
      </c>
      <c r="I70" s="46" t="s">
        <v>28</v>
      </c>
      <c r="J70" s="50">
        <v>2221.19912552293</v>
      </c>
    </row>
    <row r="71" spans="6:10">
      <c r="F71" s="46" t="s">
        <v>35</v>
      </c>
      <c r="G71" s="50">
        <v>2303.7722952833301</v>
      </c>
      <c r="I71" s="46" t="s">
        <v>28</v>
      </c>
      <c r="J71" s="50">
        <v>271.11199551171899</v>
      </c>
    </row>
    <row r="72" spans="6:10">
      <c r="F72" s="46" t="s">
        <v>35</v>
      </c>
      <c r="G72" s="50">
        <v>0</v>
      </c>
      <c r="I72" s="46" t="s">
        <v>28</v>
      </c>
      <c r="J72" s="50">
        <v>0</v>
      </c>
    </row>
    <row r="73" spans="6:10">
      <c r="F73" s="46" t="s">
        <v>36</v>
      </c>
      <c r="G73" s="50">
        <v>2227.23255255202</v>
      </c>
      <c r="I73" s="46" t="s">
        <v>29</v>
      </c>
      <c r="J73" s="50">
        <v>2993.00922112029</v>
      </c>
    </row>
    <row r="74" spans="6:10">
      <c r="F74" s="46" t="s">
        <v>36</v>
      </c>
      <c r="G74" s="50">
        <v>2533.8082572282201</v>
      </c>
      <c r="I74" s="46" t="s">
        <v>29</v>
      </c>
      <c r="J74" s="50">
        <v>2979.9311301201301</v>
      </c>
    </row>
    <row r="75" spans="6:10">
      <c r="F75" s="46" t="s">
        <v>36</v>
      </c>
      <c r="G75" s="50">
        <v>5933.2598282273502</v>
      </c>
      <c r="I75" s="46" t="s">
        <v>29</v>
      </c>
      <c r="J75" s="50">
        <v>2990.21279951223</v>
      </c>
    </row>
    <row r="76" spans="6:10">
      <c r="F76" s="46" t="s">
        <v>36</v>
      </c>
      <c r="G76" s="50">
        <v>5955.5092252372497</v>
      </c>
      <c r="I76" s="46" t="s">
        <v>29</v>
      </c>
      <c r="J76" s="50">
        <v>2991.5919901135499</v>
      </c>
    </row>
    <row r="77" spans="6:10">
      <c r="F77" s="46" t="s">
        <v>36</v>
      </c>
      <c r="G77" s="50">
        <v>2003.5985802233199</v>
      </c>
      <c r="I77" s="46" t="s">
        <v>29</v>
      </c>
      <c r="J77" s="50">
        <v>2132.2715911997502</v>
      </c>
    </row>
    <row r="78" spans="6:10">
      <c r="F78" s="46" t="s">
        <v>36</v>
      </c>
      <c r="G78" s="50">
        <v>999.85983203325702</v>
      </c>
      <c r="I78" s="46" t="s">
        <v>29</v>
      </c>
      <c r="J78" s="50">
        <v>219.90013127737899</v>
      </c>
    </row>
    <row r="79" spans="6:10">
      <c r="F79" s="46" t="s">
        <v>36</v>
      </c>
      <c r="G79" s="50">
        <v>0</v>
      </c>
      <c r="I79" s="46" t="s">
        <v>29</v>
      </c>
      <c r="J79" s="50">
        <v>0</v>
      </c>
    </row>
    <row r="80" spans="6:10">
      <c r="F80" s="46" t="s">
        <v>37</v>
      </c>
      <c r="G80" s="50">
        <v>5935.9930293853704</v>
      </c>
      <c r="I80" s="46" t="s">
        <v>30</v>
      </c>
      <c r="J80" s="50">
        <v>3932.0227917213501</v>
      </c>
    </row>
    <row r="81" spans="6:10">
      <c r="F81" s="46" t="s">
        <v>37</v>
      </c>
      <c r="G81" s="50">
        <v>5755.0335905983502</v>
      </c>
      <c r="I81" s="46" t="s">
        <v>30</v>
      </c>
      <c r="J81" s="50">
        <v>3921.9510322199199</v>
      </c>
    </row>
    <row r="82" spans="6:10">
      <c r="F82" s="46" t="s">
        <v>37</v>
      </c>
      <c r="G82" s="50">
        <v>5590.5333285055804</v>
      </c>
      <c r="I82" s="46" t="s">
        <v>30</v>
      </c>
      <c r="J82" s="50">
        <v>3951.3903355217199</v>
      </c>
    </row>
    <row r="83" spans="6:10">
      <c r="F83" s="46" t="s">
        <v>37</v>
      </c>
      <c r="G83" s="50">
        <v>5527.9237955700901</v>
      </c>
      <c r="I83" s="46" t="s">
        <v>30</v>
      </c>
      <c r="J83" s="50">
        <v>3700.11213151222</v>
      </c>
    </row>
    <row r="84" spans="6:10">
      <c r="F84" s="46" t="s">
        <v>37</v>
      </c>
      <c r="G84" s="50">
        <v>5325.2390838503497</v>
      </c>
      <c r="I84" s="46" t="s">
        <v>30</v>
      </c>
      <c r="J84" s="50">
        <v>3329.7079552055902</v>
      </c>
    </row>
    <row r="85" spans="6:10">
      <c r="F85" s="46" t="s">
        <v>37</v>
      </c>
      <c r="G85" s="50">
        <v>809.82889338275004</v>
      </c>
      <c r="I85" s="46" t="s">
        <v>30</v>
      </c>
      <c r="J85" s="50">
        <v>372.122325920121</v>
      </c>
    </row>
    <row r="86" spans="6:10">
      <c r="F86" s="46" t="s">
        <v>37</v>
      </c>
      <c r="G86" s="50">
        <v>0</v>
      </c>
      <c r="I86" s="46" t="s">
        <v>30</v>
      </c>
      <c r="J86" s="50">
        <v>0</v>
      </c>
    </row>
    <row r="87" spans="6:10">
      <c r="F87" s="46" t="s">
        <v>38</v>
      </c>
      <c r="G87" s="50">
        <v>2590.2552033237898</v>
      </c>
      <c r="I87" s="46" t="s">
        <v>31</v>
      </c>
      <c r="J87" s="50">
        <v>2320.2005933333298</v>
      </c>
    </row>
    <row r="88" spans="6:10">
      <c r="F88" s="46" t="s">
        <v>38</v>
      </c>
      <c r="G88" s="50">
        <v>5955.2097285828304</v>
      </c>
      <c r="I88" s="46" t="s">
        <v>31</v>
      </c>
      <c r="J88" s="50">
        <v>2309.2520591920102</v>
      </c>
    </row>
    <row r="89" spans="6:10">
      <c r="F89" s="46" t="s">
        <v>38</v>
      </c>
      <c r="G89" s="50">
        <v>5775.75997789557</v>
      </c>
      <c r="I89" s="46" t="s">
        <v>31</v>
      </c>
      <c r="J89" s="50">
        <v>3971.9927319015501</v>
      </c>
    </row>
    <row r="90" spans="6:10">
      <c r="F90" s="46" t="s">
        <v>38</v>
      </c>
      <c r="G90" s="50">
        <v>5722.3572923022302</v>
      </c>
      <c r="I90" s="46" t="s">
        <v>31</v>
      </c>
      <c r="J90" s="50">
        <v>2015.9121199272099</v>
      </c>
    </row>
    <row r="91" spans="6:10">
      <c r="F91" s="46" t="s">
        <v>38</v>
      </c>
      <c r="G91" s="50">
        <v>5850.8305270323799</v>
      </c>
      <c r="I91" s="46" t="s">
        <v>31</v>
      </c>
      <c r="J91" s="50">
        <v>3512.0002223911001</v>
      </c>
    </row>
    <row r="92" spans="6:10">
      <c r="F92" s="46" t="s">
        <v>38</v>
      </c>
      <c r="G92" s="50">
        <v>902.35538382802304</v>
      </c>
      <c r="I92" s="46" t="s">
        <v>31</v>
      </c>
      <c r="J92" s="50">
        <v>375.99915075131503</v>
      </c>
    </row>
    <row r="93" spans="6:10">
      <c r="F93" s="46" t="s">
        <v>38</v>
      </c>
      <c r="G93" s="50">
        <v>0</v>
      </c>
      <c r="I93" s="46" t="s">
        <v>31</v>
      </c>
      <c r="J93" s="50">
        <v>0</v>
      </c>
    </row>
    <row r="94" spans="6:10">
      <c r="F94" s="46" t="s">
        <v>39</v>
      </c>
      <c r="G94" s="50">
        <v>3335.2570532292798</v>
      </c>
      <c r="I94" s="46" t="s">
        <v>88</v>
      </c>
      <c r="J94" s="50">
        <v>2095.9919271202298</v>
      </c>
    </row>
    <row r="95" spans="6:10">
      <c r="F95" s="46" t="s">
        <v>39</v>
      </c>
      <c r="G95" s="50">
        <v>2532.0557780220902</v>
      </c>
      <c r="I95" s="46" t="s">
        <v>88</v>
      </c>
      <c r="J95" s="50">
        <v>2070.9339102113199</v>
      </c>
    </row>
    <row r="96" spans="6:10">
      <c r="F96" s="46" t="s">
        <v>39</v>
      </c>
      <c r="G96" s="50">
        <v>0</v>
      </c>
      <c r="I96" s="46" t="s">
        <v>88</v>
      </c>
      <c r="J96" s="50">
        <v>3799.1310129950698</v>
      </c>
    </row>
    <row r="97" spans="6:10">
      <c r="F97" s="46" t="s">
        <v>39</v>
      </c>
      <c r="G97" s="50">
        <v>2502.5573207399302</v>
      </c>
      <c r="I97" s="46" t="s">
        <v>88</v>
      </c>
      <c r="J97" s="50">
        <v>3113.2025172559001</v>
      </c>
    </row>
    <row r="98" spans="6:10">
      <c r="F98" s="46" t="s">
        <v>39</v>
      </c>
      <c r="G98" s="50">
        <v>2527.5783375829001</v>
      </c>
      <c r="I98" s="46" t="s">
        <v>88</v>
      </c>
      <c r="J98" s="50">
        <v>3212.9701759129698</v>
      </c>
    </row>
    <row r="99" spans="6:10">
      <c r="F99" s="46" t="s">
        <v>39</v>
      </c>
      <c r="G99" s="50">
        <v>5290.7539285073299</v>
      </c>
      <c r="I99" s="46" t="s">
        <v>88</v>
      </c>
      <c r="J99" s="50">
        <v>337.12393222952102</v>
      </c>
    </row>
    <row r="100" spans="6:10">
      <c r="F100" s="46" t="s">
        <v>39</v>
      </c>
      <c r="G100" s="50">
        <v>0</v>
      </c>
      <c r="I100" s="46" t="s">
        <v>88</v>
      </c>
      <c r="J100" s="50">
        <v>0</v>
      </c>
    </row>
    <row r="101" spans="6:10">
      <c r="F101" s="46" t="s">
        <v>40</v>
      </c>
      <c r="G101" s="50">
        <v>2955.8503239577799</v>
      </c>
      <c r="I101" s="46" t="s">
        <v>89</v>
      </c>
      <c r="J101" s="50">
        <v>3501.3511219779498</v>
      </c>
    </row>
    <row r="102" spans="6:10">
      <c r="F102" s="46" t="s">
        <v>40</v>
      </c>
      <c r="G102" s="50">
        <v>3583.8833852952198</v>
      </c>
      <c r="I102" s="46" t="s">
        <v>89</v>
      </c>
      <c r="J102" s="50">
        <v>3271.5199119920999</v>
      </c>
    </row>
    <row r="103" spans="6:10">
      <c r="F103" s="46" t="s">
        <v>40</v>
      </c>
      <c r="G103" s="50">
        <v>3095.32305250023</v>
      </c>
      <c r="I103" s="46" t="s">
        <v>89</v>
      </c>
      <c r="J103" s="50">
        <v>3331.2903921321199</v>
      </c>
    </row>
    <row r="104" spans="6:10">
      <c r="F104" s="46" t="s">
        <v>40</v>
      </c>
      <c r="G104" s="50">
        <v>3532.5729073525299</v>
      </c>
      <c r="I104" s="46" t="s">
        <v>89</v>
      </c>
      <c r="J104" s="50">
        <v>3397.1220111213702</v>
      </c>
    </row>
    <row r="105" spans="6:10">
      <c r="F105" s="46" t="s">
        <v>40</v>
      </c>
      <c r="G105" s="50">
        <v>5900.73899082352</v>
      </c>
      <c r="I105" s="46" t="s">
        <v>89</v>
      </c>
      <c r="J105" s="50">
        <v>3007.2193100732902</v>
      </c>
    </row>
    <row r="106" spans="6:10">
      <c r="F106" s="46" t="s">
        <v>40</v>
      </c>
      <c r="G106" s="50">
        <v>0</v>
      </c>
      <c r="I106" s="46" t="s">
        <v>89</v>
      </c>
      <c r="J106" s="50">
        <v>319.91259992912899</v>
      </c>
    </row>
    <row r="107" spans="6:10">
      <c r="F107" s="46" t="s">
        <v>40</v>
      </c>
      <c r="G107" s="50">
        <v>0</v>
      </c>
      <c r="I107" s="46" t="s">
        <v>89</v>
      </c>
      <c r="J107" s="50">
        <v>0</v>
      </c>
    </row>
    <row r="108" spans="6:10">
      <c r="F108" s="46" t="s">
        <v>41</v>
      </c>
      <c r="G108" s="50">
        <v>3328.0905557975502</v>
      </c>
      <c r="I108" s="46" t="s">
        <v>32</v>
      </c>
      <c r="J108" s="50">
        <v>3290.1731925731901</v>
      </c>
    </row>
    <row r="109" spans="6:10">
      <c r="F109" s="46" t="s">
        <v>41</v>
      </c>
      <c r="G109" s="50">
        <v>3253.33253025572</v>
      </c>
      <c r="I109" s="46" t="s">
        <v>32</v>
      </c>
      <c r="J109" s="50">
        <v>3223.22972291931</v>
      </c>
    </row>
    <row r="110" spans="6:10">
      <c r="F110" s="46" t="s">
        <v>41</v>
      </c>
      <c r="G110" s="50">
        <v>2950.7082873793302</v>
      </c>
      <c r="I110" s="46" t="s">
        <v>32</v>
      </c>
      <c r="J110" s="50">
        <v>2919.5995990309698</v>
      </c>
    </row>
    <row r="111" spans="6:10">
      <c r="F111" s="46" t="s">
        <v>41</v>
      </c>
      <c r="G111" s="50">
        <v>2872.3285273229999</v>
      </c>
      <c r="I111" s="46" t="s">
        <v>32</v>
      </c>
      <c r="J111" s="50">
        <v>3033.9919791219299</v>
      </c>
    </row>
    <row r="112" spans="6:10">
      <c r="F112" s="46" t="s">
        <v>41</v>
      </c>
      <c r="G112" s="50">
        <v>3055.82225795777</v>
      </c>
      <c r="I112" s="46" t="s">
        <v>32</v>
      </c>
      <c r="J112" s="50">
        <v>2711.9991502592902</v>
      </c>
    </row>
    <row r="113" spans="6:10">
      <c r="F113" s="46" t="s">
        <v>41</v>
      </c>
      <c r="G113" s="50">
        <v>5502.7530937935799</v>
      </c>
      <c r="I113" s="46" t="s">
        <v>32</v>
      </c>
      <c r="J113" s="50">
        <v>292.73291505391001</v>
      </c>
    </row>
    <row r="114" spans="6:10">
      <c r="F114" s="46" t="s">
        <v>41</v>
      </c>
      <c r="G114" s="50">
        <v>0</v>
      </c>
      <c r="I114" s="46" t="s">
        <v>32</v>
      </c>
      <c r="J114" s="50">
        <v>0</v>
      </c>
    </row>
    <row r="115" spans="6:10">
      <c r="F115" s="46" t="s">
        <v>42</v>
      </c>
      <c r="G115" s="50">
        <v>3583.3053953779199</v>
      </c>
      <c r="I115" s="46" t="s">
        <v>33</v>
      </c>
      <c r="J115" s="50">
        <v>0</v>
      </c>
    </row>
    <row r="116" spans="6:10">
      <c r="F116" s="46" t="s">
        <v>42</v>
      </c>
      <c r="G116" s="50">
        <v>3205.2752232233502</v>
      </c>
      <c r="I116" s="46" t="s">
        <v>33</v>
      </c>
      <c r="J116" s="50">
        <v>2722.90323579195</v>
      </c>
    </row>
    <row r="117" spans="6:10">
      <c r="F117" s="46" t="s">
        <v>42</v>
      </c>
      <c r="G117" s="50">
        <v>2900.7309709370279</v>
      </c>
      <c r="I117" s="46" t="s">
        <v>33</v>
      </c>
      <c r="J117" s="50">
        <v>3921.7222935118998</v>
      </c>
    </row>
    <row r="118" spans="6:10">
      <c r="F118" s="46" t="s">
        <v>42</v>
      </c>
      <c r="G118" s="50">
        <v>2823.3783833953798</v>
      </c>
      <c r="I118" s="46" t="s">
        <v>33</v>
      </c>
      <c r="J118" s="50">
        <v>3992.0522927212301</v>
      </c>
    </row>
    <row r="119" spans="6:10">
      <c r="F119" s="46" t="s">
        <v>42</v>
      </c>
      <c r="G119" s="50">
        <v>2932.7337077554998</v>
      </c>
      <c r="I119" s="46" t="s">
        <v>33</v>
      </c>
      <c r="J119" s="50">
        <v>3302.1012351209502</v>
      </c>
    </row>
    <row r="120" spans="6:10">
      <c r="F120" s="46" t="s">
        <v>42</v>
      </c>
      <c r="G120" s="50">
        <v>5277.3003383883297</v>
      </c>
      <c r="I120" s="46" t="s">
        <v>33</v>
      </c>
      <c r="J120" s="50">
        <v>219.29075721119</v>
      </c>
    </row>
    <row r="121" spans="6:10">
      <c r="F121" s="46" t="s">
        <v>42</v>
      </c>
      <c r="G121" s="50">
        <v>0</v>
      </c>
      <c r="I121" s="46" t="s">
        <v>33</v>
      </c>
      <c r="J121" s="50">
        <v>0</v>
      </c>
    </row>
    <row r="122" spans="6:10">
      <c r="F122" s="46" t="s">
        <v>43</v>
      </c>
      <c r="G122" s="50">
        <v>7323.3832255293701</v>
      </c>
      <c r="I122" s="46" t="s">
        <v>34</v>
      </c>
      <c r="J122" s="50">
        <v>3291.3729921109302</v>
      </c>
    </row>
    <row r="123" spans="6:10">
      <c r="F123" s="46" t="s">
        <v>43</v>
      </c>
      <c r="G123" s="50">
        <v>3823.28270777739</v>
      </c>
      <c r="I123" s="46" t="s">
        <v>34</v>
      </c>
      <c r="J123" s="50">
        <v>3230.9995291352898</v>
      </c>
    </row>
    <row r="124" spans="6:10">
      <c r="F124" s="46" t="s">
        <v>43</v>
      </c>
      <c r="G124" s="50">
        <v>3582.2955525552702</v>
      </c>
      <c r="I124" s="46" t="s">
        <v>34</v>
      </c>
      <c r="J124" s="50">
        <v>3301.1392330952999</v>
      </c>
    </row>
    <row r="125" spans="6:10">
      <c r="F125" s="46" t="s">
        <v>43</v>
      </c>
      <c r="G125" s="50">
        <v>3058.2329935203702</v>
      </c>
      <c r="I125" s="46" t="s">
        <v>34</v>
      </c>
      <c r="J125" s="50">
        <v>3331.7359193112702</v>
      </c>
    </row>
    <row r="126" spans="6:10">
      <c r="F126" s="46" t="s">
        <v>43</v>
      </c>
      <c r="G126" s="50">
        <v>3358.93809777757</v>
      </c>
      <c r="I126" s="46" t="s">
        <v>34</v>
      </c>
      <c r="J126" s="50">
        <v>2997.9917529190102</v>
      </c>
    </row>
    <row r="127" spans="6:10">
      <c r="F127" s="46" t="s">
        <v>43</v>
      </c>
      <c r="G127" s="50">
        <v>3528.3535929328</v>
      </c>
      <c r="I127" s="46" t="s">
        <v>34</v>
      </c>
      <c r="J127" s="50">
        <v>291.02257915371899</v>
      </c>
    </row>
    <row r="128" spans="6:10">
      <c r="F128" s="46" t="s">
        <v>43</v>
      </c>
      <c r="G128" s="50">
        <v>0</v>
      </c>
      <c r="I128" s="46" t="s">
        <v>34</v>
      </c>
      <c r="J128" s="50">
        <v>0</v>
      </c>
    </row>
    <row r="129" spans="6:10">
      <c r="F129" s="46" t="s">
        <v>44</v>
      </c>
      <c r="G129" s="50">
        <v>55385.959580225302</v>
      </c>
      <c r="I129" s="46" t="s">
        <v>35</v>
      </c>
      <c r="J129" s="50">
        <v>0</v>
      </c>
    </row>
    <row r="130" spans="6:10">
      <c r="F130" s="46" t="s">
        <v>44</v>
      </c>
      <c r="G130" s="50">
        <v>50228.232723955298</v>
      </c>
      <c r="I130" s="46" t="s">
        <v>35</v>
      </c>
      <c r="J130" s="50">
        <v>5017.52272253512</v>
      </c>
    </row>
    <row r="131" spans="6:10">
      <c r="F131" s="46" t="s">
        <v>44</v>
      </c>
      <c r="G131" s="50">
        <v>9228.7933552520208</v>
      </c>
      <c r="I131" s="46" t="s">
        <v>35</v>
      </c>
      <c r="J131" s="50">
        <v>3922.7121593352899</v>
      </c>
    </row>
    <row r="132" spans="6:10">
      <c r="F132" s="46" t="s">
        <v>44</v>
      </c>
      <c r="G132" s="50">
        <v>9597.8035328252299</v>
      </c>
      <c r="I132" s="46" t="s">
        <v>35</v>
      </c>
      <c r="J132" s="50">
        <v>3951.0119392122101</v>
      </c>
    </row>
    <row r="133" spans="6:10">
      <c r="F133" s="46" t="s">
        <v>44</v>
      </c>
      <c r="G133" s="50">
        <v>9357.3725390522504</v>
      </c>
      <c r="I133" s="46" t="s">
        <v>35</v>
      </c>
      <c r="J133" s="50">
        <v>3529.3311293219899</v>
      </c>
    </row>
    <row r="134" spans="6:10">
      <c r="F134" s="46" t="s">
        <v>44</v>
      </c>
      <c r="G134" s="50">
        <v>2852.5339233202299</v>
      </c>
      <c r="I134" s="46" t="s">
        <v>35</v>
      </c>
      <c r="J134" s="50">
        <v>257.70272151117899</v>
      </c>
    </row>
    <row r="135" spans="6:10">
      <c r="F135" s="46" t="s">
        <v>44</v>
      </c>
      <c r="G135" s="50">
        <v>0</v>
      </c>
      <c r="I135" s="46" t="s">
        <v>35</v>
      </c>
      <c r="J135" s="50">
        <v>0</v>
      </c>
    </row>
    <row r="136" spans="6:10">
      <c r="F136" s="46" t="s">
        <v>45</v>
      </c>
      <c r="G136" s="50">
        <v>53285.570337899502</v>
      </c>
      <c r="I136" s="46" t="s">
        <v>36</v>
      </c>
      <c r="J136" s="50">
        <v>0</v>
      </c>
    </row>
    <row r="137" spans="6:10">
      <c r="F137" s="46" t="s">
        <v>45</v>
      </c>
      <c r="G137" s="50">
        <v>8725.2238575051997</v>
      </c>
      <c r="I137" s="46" t="s">
        <v>36</v>
      </c>
      <c r="J137" s="50">
        <v>2772.9210119792001</v>
      </c>
    </row>
    <row r="138" spans="6:10">
      <c r="F138" s="46" t="s">
        <v>45</v>
      </c>
      <c r="G138" s="50">
        <v>8298.9557522282994</v>
      </c>
      <c r="I138" s="46" t="s">
        <v>36</v>
      </c>
      <c r="J138" s="50">
        <v>3125.2011122212498</v>
      </c>
    </row>
    <row r="139" spans="6:10">
      <c r="F139" s="46" t="s">
        <v>45</v>
      </c>
      <c r="G139" s="50">
        <v>8382.7553058208705</v>
      </c>
      <c r="I139" s="46" t="s">
        <v>36</v>
      </c>
      <c r="J139" s="50">
        <v>3792.2721019051901</v>
      </c>
    </row>
    <row r="140" spans="6:10">
      <c r="F140" s="46" t="s">
        <v>45</v>
      </c>
      <c r="G140" s="50">
        <v>0</v>
      </c>
      <c r="I140" s="46" t="s">
        <v>36</v>
      </c>
      <c r="J140" s="50">
        <v>3225.9319291123902</v>
      </c>
    </row>
    <row r="141" spans="6:10">
      <c r="F141" s="46" t="s">
        <v>45</v>
      </c>
      <c r="G141" s="50">
        <v>5258.39937893355</v>
      </c>
      <c r="I141" s="46" t="s">
        <v>36</v>
      </c>
      <c r="J141" s="50">
        <v>275.29221221977201</v>
      </c>
    </row>
    <row r="142" spans="6:10">
      <c r="F142" s="46" t="s">
        <v>45</v>
      </c>
      <c r="G142" s="50">
        <v>0</v>
      </c>
      <c r="I142" s="46" t="s">
        <v>36</v>
      </c>
      <c r="J142" s="50">
        <v>0</v>
      </c>
    </row>
    <row r="143" spans="6:10">
      <c r="F143" s="46" t="s">
        <v>46</v>
      </c>
      <c r="G143" s="50">
        <v>55557.379357202801</v>
      </c>
      <c r="I143" s="46" t="s">
        <v>37</v>
      </c>
      <c r="J143" s="50">
        <v>3792.9930121013699</v>
      </c>
    </row>
    <row r="144" spans="6:10">
      <c r="F144" s="46" t="s">
        <v>46</v>
      </c>
      <c r="G144" s="50">
        <v>50357.2208300083</v>
      </c>
      <c r="I144" s="46" t="s">
        <v>37</v>
      </c>
      <c r="J144" s="50">
        <v>3107.2295990359898</v>
      </c>
    </row>
    <row r="145" spans="6:10">
      <c r="F145" s="46" t="s">
        <v>46</v>
      </c>
      <c r="G145" s="50">
        <v>9328.0283323332696</v>
      </c>
      <c r="I145" s="46" t="s">
        <v>37</v>
      </c>
      <c r="J145" s="50">
        <v>3529.2202121223199</v>
      </c>
    </row>
    <row r="146" spans="6:10">
      <c r="F146" s="46" t="s">
        <v>46</v>
      </c>
      <c r="G146" s="50">
        <v>9099.7552253287904</v>
      </c>
      <c r="I146" s="46" t="s">
        <v>37</v>
      </c>
      <c r="J146" s="50">
        <v>3971.9552731173899</v>
      </c>
    </row>
    <row r="147" spans="6:10">
      <c r="F147" s="46" t="s">
        <v>46</v>
      </c>
      <c r="G147" s="50">
        <v>9552.3832359228199</v>
      </c>
      <c r="I147" s="46" t="s">
        <v>37</v>
      </c>
      <c r="J147" s="50">
        <v>3222.9997310991198</v>
      </c>
    </row>
    <row r="148" spans="6:10">
      <c r="F148" s="46" t="s">
        <v>46</v>
      </c>
      <c r="G148" s="50">
        <v>2730.8559058722299</v>
      </c>
      <c r="I148" s="46" t="s">
        <v>37</v>
      </c>
      <c r="J148" s="50">
        <v>327.91132719928999</v>
      </c>
    </row>
    <row r="149" spans="6:10">
      <c r="F149" s="46" t="s">
        <v>46</v>
      </c>
      <c r="G149" s="50">
        <v>0</v>
      </c>
      <c r="I149" s="46" t="s">
        <v>37</v>
      </c>
      <c r="J149" s="50">
        <v>0</v>
      </c>
    </row>
    <row r="150" spans="6:10">
      <c r="F150" s="46" t="s">
        <v>47</v>
      </c>
      <c r="G150" s="50">
        <v>52352.737278839297</v>
      </c>
      <c r="I150" s="46" t="s">
        <v>38</v>
      </c>
      <c r="J150" s="50">
        <v>5102.9910921198998</v>
      </c>
    </row>
    <row r="151" spans="6:10">
      <c r="F151" s="46" t="s">
        <v>47</v>
      </c>
      <c r="G151" s="50">
        <v>55027.233535993299</v>
      </c>
      <c r="I151" s="46" t="s">
        <v>38</v>
      </c>
      <c r="J151" s="50">
        <v>5099.9333299195096</v>
      </c>
    </row>
    <row r="152" spans="6:10">
      <c r="F152" s="46" t="s">
        <v>47</v>
      </c>
      <c r="G152" s="50">
        <v>9995.3232337053196</v>
      </c>
      <c r="I152" s="46" t="s">
        <v>38</v>
      </c>
      <c r="J152" s="50">
        <v>5257.2099939312902</v>
      </c>
    </row>
    <row r="153" spans="6:10">
      <c r="F153" s="46" t="s">
        <v>47</v>
      </c>
      <c r="G153" s="50">
        <v>9725.9255732390193</v>
      </c>
      <c r="I153" s="46" t="s">
        <v>38</v>
      </c>
      <c r="J153" s="50">
        <v>207.07112192</v>
      </c>
    </row>
    <row r="154" spans="6:10">
      <c r="F154" s="46" t="s">
        <v>47</v>
      </c>
      <c r="G154" s="50">
        <v>50255.899037339703</v>
      </c>
      <c r="I154" s="46" t="s">
        <v>38</v>
      </c>
      <c r="J154" s="50">
        <v>3091.2225221959202</v>
      </c>
    </row>
    <row r="155" spans="6:10">
      <c r="F155" s="46" t="s">
        <v>47</v>
      </c>
      <c r="G155" s="50">
        <v>5088.2237333039902</v>
      </c>
      <c r="I155" s="46" t="s">
        <v>38</v>
      </c>
      <c r="J155" s="50">
        <v>270.17701377720999</v>
      </c>
    </row>
    <row r="156" spans="6:10">
      <c r="F156" s="46" t="s">
        <v>47</v>
      </c>
      <c r="G156" s="50">
        <v>0</v>
      </c>
      <c r="I156" s="46" t="s">
        <v>38</v>
      </c>
      <c r="J156" s="50">
        <v>0</v>
      </c>
    </row>
    <row r="157" spans="6:10">
      <c r="F157" s="46" t="s">
        <v>48</v>
      </c>
      <c r="G157" s="50">
        <v>53080.030750733502</v>
      </c>
      <c r="I157" s="46" t="s">
        <v>39</v>
      </c>
      <c r="J157" s="50">
        <v>2299.0903222921302</v>
      </c>
    </row>
    <row r="158" spans="6:10">
      <c r="F158" s="46" t="s">
        <v>48</v>
      </c>
      <c r="G158" s="50">
        <v>55373.282953223803</v>
      </c>
      <c r="I158" s="46" t="s">
        <v>39</v>
      </c>
      <c r="J158" s="50">
        <v>2279.9203710572201</v>
      </c>
    </row>
    <row r="159" spans="6:10">
      <c r="F159" s="46" t="s">
        <v>48</v>
      </c>
      <c r="G159" s="50">
        <v>50579.302222925297</v>
      </c>
      <c r="I159" s="46" t="s">
        <v>39</v>
      </c>
      <c r="J159" s="50">
        <v>2177.2317397922102</v>
      </c>
    </row>
    <row r="160" spans="6:10">
      <c r="F160" s="46" t="s">
        <v>48</v>
      </c>
      <c r="G160" s="50">
        <v>50298.573707522199</v>
      </c>
      <c r="I160" s="46" t="s">
        <v>39</v>
      </c>
      <c r="J160" s="50">
        <v>2029.1222052099099</v>
      </c>
    </row>
    <row r="161" spans="6:10">
      <c r="F161" s="46" t="s">
        <v>48</v>
      </c>
      <c r="G161" s="50">
        <v>50853.525932759803</v>
      </c>
      <c r="I161" s="46" t="s">
        <v>39</v>
      </c>
      <c r="J161" s="50">
        <v>1952.5225735925101</v>
      </c>
    </row>
    <row r="162" spans="6:10">
      <c r="F162" s="46" t="s">
        <v>48</v>
      </c>
      <c r="G162" s="50">
        <v>5388.0393752393802</v>
      </c>
      <c r="I162" s="46" t="s">
        <v>39</v>
      </c>
      <c r="J162" s="50">
        <v>157.027115111353</v>
      </c>
    </row>
    <row r="163" spans="6:10">
      <c r="F163" s="46" t="s">
        <v>48</v>
      </c>
      <c r="G163" s="50">
        <v>0</v>
      </c>
      <c r="I163" s="46" t="s">
        <v>39</v>
      </c>
      <c r="J163" s="50">
        <v>0</v>
      </c>
    </row>
    <row r="164" spans="6:10">
      <c r="F164" s="46" t="s">
        <v>49</v>
      </c>
      <c r="G164" s="50">
        <v>50732.385225525002</v>
      </c>
      <c r="I164" s="46" t="s">
        <v>40</v>
      </c>
      <c r="J164" s="50">
        <v>251.07970092795901</v>
      </c>
    </row>
    <row r="165" spans="6:10">
      <c r="F165" s="46" t="s">
        <v>49</v>
      </c>
      <c r="G165" s="50">
        <v>9309.5830092022206</v>
      </c>
      <c r="I165" s="46" t="s">
        <v>40</v>
      </c>
      <c r="J165" s="50">
        <v>3279.3119211728999</v>
      </c>
    </row>
    <row r="166" spans="6:10">
      <c r="F166" s="46" t="s">
        <v>49</v>
      </c>
      <c r="G166" s="50">
        <v>8703.8357370332706</v>
      </c>
      <c r="I166" s="46" t="s">
        <v>40</v>
      </c>
      <c r="J166" s="50">
        <v>2130.9355052192</v>
      </c>
    </row>
    <row r="167" spans="6:10">
      <c r="F167" s="46" t="s">
        <v>49</v>
      </c>
      <c r="G167" s="50">
        <v>8275.5838885593894</v>
      </c>
      <c r="I167" s="46" t="s">
        <v>40</v>
      </c>
      <c r="J167" s="50">
        <v>2111.9222521299098</v>
      </c>
    </row>
    <row r="168" spans="6:10">
      <c r="F168" s="46" t="s">
        <v>49</v>
      </c>
      <c r="G168" s="50">
        <v>8899.0375295338308</v>
      </c>
      <c r="I168" s="46" t="s">
        <v>40</v>
      </c>
      <c r="J168" s="50">
        <v>2921.10109130192</v>
      </c>
    </row>
    <row r="169" spans="6:10">
      <c r="F169" s="46" t="s">
        <v>49</v>
      </c>
      <c r="G169" s="50">
        <v>2232.2809232005202</v>
      </c>
      <c r="I169" s="46" t="s">
        <v>40</v>
      </c>
      <c r="J169" s="50">
        <v>199.932922102205</v>
      </c>
    </row>
    <row r="170" spans="6:10">
      <c r="F170" s="46" t="s">
        <v>49</v>
      </c>
      <c r="G170" s="50">
        <v>0</v>
      </c>
      <c r="I170" s="46" t="s">
        <v>40</v>
      </c>
      <c r="J170" s="50">
        <v>1329.9039972201199</v>
      </c>
    </row>
    <row r="171" spans="6:10">
      <c r="F171" s="46" t="s">
        <v>50</v>
      </c>
      <c r="G171" s="50">
        <v>50355.293988237798</v>
      </c>
      <c r="I171" s="46" t="s">
        <v>41</v>
      </c>
      <c r="J171" s="50">
        <v>2599.3920133121101</v>
      </c>
    </row>
    <row r="172" spans="6:10">
      <c r="F172" s="46" t="s">
        <v>50</v>
      </c>
      <c r="G172" s="50">
        <v>0</v>
      </c>
      <c r="I172" s="46" t="s">
        <v>41</v>
      </c>
      <c r="J172" s="50">
        <v>2927.1197927553198</v>
      </c>
    </row>
    <row r="173" spans="6:10">
      <c r="F173" s="46" t="s">
        <v>50</v>
      </c>
      <c r="G173" s="50">
        <v>3382.05388523073</v>
      </c>
      <c r="I173" s="46" t="s">
        <v>41</v>
      </c>
      <c r="J173" s="50">
        <v>2599.37119119212</v>
      </c>
    </row>
    <row r="174" spans="6:10">
      <c r="F174" s="46" t="s">
        <v>50</v>
      </c>
      <c r="G174" s="50">
        <v>3298.72955887328</v>
      </c>
      <c r="I174" s="46" t="s">
        <v>41</v>
      </c>
      <c r="J174" s="50">
        <v>2357.2092512919298</v>
      </c>
    </row>
    <row r="175" spans="6:10">
      <c r="F175" s="46" t="s">
        <v>50</v>
      </c>
      <c r="G175" s="50">
        <v>3339.2729252295198</v>
      </c>
      <c r="I175" s="46" t="s">
        <v>41</v>
      </c>
      <c r="J175" s="50">
        <v>1907.2030727523099</v>
      </c>
    </row>
    <row r="176" spans="6:10">
      <c r="F176" s="46" t="s">
        <v>50</v>
      </c>
      <c r="G176" s="50">
        <v>3990.27533022338</v>
      </c>
      <c r="I176" s="46" t="s">
        <v>41</v>
      </c>
      <c r="J176" s="50">
        <v>193.09779033290499</v>
      </c>
    </row>
    <row r="177" spans="6:10">
      <c r="F177" s="46" t="s">
        <v>50</v>
      </c>
      <c r="G177" s="50">
        <v>0</v>
      </c>
      <c r="I177" s="46" t="s">
        <v>41</v>
      </c>
      <c r="J177" s="50">
        <v>0</v>
      </c>
    </row>
    <row r="178" spans="6:10">
      <c r="F178" s="46" t="s">
        <v>51</v>
      </c>
      <c r="G178" s="50">
        <v>7732.7835239835704</v>
      </c>
      <c r="I178" s="46" t="s">
        <v>42</v>
      </c>
      <c r="J178" s="50">
        <v>2910.5127521239901</v>
      </c>
    </row>
    <row r="179" spans="6:10">
      <c r="F179" s="46" t="s">
        <v>51</v>
      </c>
      <c r="G179" s="50">
        <v>3935.5902252732299</v>
      </c>
      <c r="I179" s="46" t="s">
        <v>42</v>
      </c>
      <c r="J179" s="50">
        <v>2931.31127259199</v>
      </c>
    </row>
    <row r="180" spans="6:10">
      <c r="F180" s="46" t="s">
        <v>51</v>
      </c>
      <c r="G180" s="50">
        <v>3280.2253932275198</v>
      </c>
      <c r="I180" s="46" t="s">
        <v>42</v>
      </c>
      <c r="J180" s="50">
        <v>2257.0993915113099</v>
      </c>
    </row>
    <row r="181" spans="6:10">
      <c r="F181" s="46" t="s">
        <v>51</v>
      </c>
      <c r="G181" s="50">
        <v>3553.3533555255499</v>
      </c>
      <c r="I181" s="46" t="s">
        <v>42</v>
      </c>
      <c r="J181" s="50">
        <v>2297.91122519073</v>
      </c>
    </row>
    <row r="182" spans="6:10">
      <c r="F182" s="46" t="s">
        <v>51</v>
      </c>
      <c r="G182" s="50">
        <v>3259.0802995335498</v>
      </c>
      <c r="I182" s="46" t="s">
        <v>42</v>
      </c>
      <c r="J182" s="50">
        <v>2113.9122730105901</v>
      </c>
    </row>
    <row r="183" spans="6:10">
      <c r="F183" s="46" t="s">
        <v>51</v>
      </c>
      <c r="G183" s="50">
        <v>3598.5382052273499</v>
      </c>
      <c r="I183" s="46" t="s">
        <v>42</v>
      </c>
      <c r="J183" s="50">
        <v>159.37125572591199</v>
      </c>
    </row>
    <row r="184" spans="6:10">
      <c r="F184" s="46" t="s">
        <v>51</v>
      </c>
      <c r="G184" s="50">
        <v>0</v>
      </c>
      <c r="I184" s="46" t="s">
        <v>42</v>
      </c>
      <c r="J184" s="50">
        <v>0</v>
      </c>
    </row>
    <row r="185" spans="6:10">
      <c r="F185" s="46" t="s">
        <v>52</v>
      </c>
      <c r="G185" s="50">
        <v>3578.5528859330698</v>
      </c>
      <c r="I185" s="46" t="s">
        <v>43</v>
      </c>
      <c r="J185" s="50">
        <v>2711.0195237979001</v>
      </c>
    </row>
    <row r="186" spans="6:10">
      <c r="F186" s="46" t="s">
        <v>52</v>
      </c>
      <c r="G186" s="50">
        <v>5555.20923207552</v>
      </c>
      <c r="I186" s="46" t="s">
        <v>43</v>
      </c>
      <c r="J186" s="50">
        <v>2159.39721911572</v>
      </c>
    </row>
    <row r="187" spans="6:10">
      <c r="F187" s="46" t="s">
        <v>52</v>
      </c>
      <c r="G187" s="50">
        <v>2997.5523932559699</v>
      </c>
      <c r="I187" s="46" t="s">
        <v>43</v>
      </c>
      <c r="J187" s="50">
        <v>2315.2297072732899</v>
      </c>
    </row>
    <row r="188" spans="6:10">
      <c r="F188" s="46" t="s">
        <v>52</v>
      </c>
      <c r="G188" s="50">
        <v>2832.3755332329301</v>
      </c>
      <c r="I188" s="46" t="s">
        <v>43</v>
      </c>
      <c r="J188" s="50">
        <v>2193.7511291977198</v>
      </c>
    </row>
    <row r="189" spans="6:10">
      <c r="F189" s="46" t="s">
        <v>52</v>
      </c>
      <c r="G189" s="50">
        <v>5507.2222537525304</v>
      </c>
      <c r="I189" s="46" t="s">
        <v>43</v>
      </c>
      <c r="J189" s="50">
        <v>2271.9502799535098</v>
      </c>
    </row>
    <row r="190" spans="6:10">
      <c r="F190" s="46" t="s">
        <v>52</v>
      </c>
      <c r="G190" s="50">
        <v>2522.9583077720499</v>
      </c>
      <c r="I190" s="46" t="s">
        <v>43</v>
      </c>
      <c r="J190" s="50">
        <v>112.72127527207699</v>
      </c>
    </row>
    <row r="191" spans="6:10">
      <c r="F191" s="46" t="s">
        <v>52</v>
      </c>
      <c r="G191" s="50">
        <v>0</v>
      </c>
      <c r="I191" s="46" t="s">
        <v>43</v>
      </c>
      <c r="J191" s="50">
        <v>0</v>
      </c>
    </row>
    <row r="192" spans="6:10">
      <c r="F192" s="46" t="s">
        <v>53</v>
      </c>
      <c r="G192" s="50">
        <v>8227.7322855238799</v>
      </c>
      <c r="I192" s="46" t="s">
        <v>44</v>
      </c>
      <c r="J192" s="50">
        <v>3270.0119539530101</v>
      </c>
    </row>
    <row r="193" spans="6:10">
      <c r="F193" s="46" t="s">
        <v>53</v>
      </c>
      <c r="G193" s="50">
        <v>7322.8885777955202</v>
      </c>
      <c r="I193" s="46" t="s">
        <v>44</v>
      </c>
      <c r="J193" s="50">
        <v>3019.0115159039001</v>
      </c>
    </row>
    <row r="194" spans="6:10">
      <c r="F194" s="46" t="s">
        <v>53</v>
      </c>
      <c r="G194" s="50">
        <v>3352.95508202372</v>
      </c>
      <c r="I194" s="46" t="s">
        <v>44</v>
      </c>
      <c r="J194" s="50">
        <v>2902.2273129201299</v>
      </c>
    </row>
    <row r="195" spans="6:10">
      <c r="F195" s="46" t="s">
        <v>53</v>
      </c>
      <c r="G195" s="50">
        <v>3278.5395022022499</v>
      </c>
      <c r="I195" s="46" t="s">
        <v>44</v>
      </c>
      <c r="J195" s="50">
        <v>2751.2929257115202</v>
      </c>
    </row>
    <row r="196" spans="6:10">
      <c r="F196" s="46" t="s">
        <v>53</v>
      </c>
      <c r="G196" s="50">
        <v>3805.8202750820901</v>
      </c>
      <c r="I196" s="46" t="s">
        <v>44</v>
      </c>
      <c r="J196" s="50">
        <v>2339.92151323091</v>
      </c>
    </row>
    <row r="197" spans="6:10">
      <c r="F197" s="46" t="s">
        <v>53</v>
      </c>
      <c r="G197" s="50">
        <v>3389.25209050885</v>
      </c>
      <c r="I197" s="46" t="s">
        <v>44</v>
      </c>
      <c r="J197" s="50">
        <v>207.991959925527</v>
      </c>
    </row>
    <row r="198" spans="6:10">
      <c r="F198" s="46" t="s">
        <v>53</v>
      </c>
      <c r="G198" s="50">
        <v>0</v>
      </c>
      <c r="I198" s="46" t="s">
        <v>44</v>
      </c>
      <c r="J198" s="50">
        <v>0</v>
      </c>
    </row>
    <row r="199" spans="6:10">
      <c r="F199" s="46" t="s">
        <v>54</v>
      </c>
      <c r="G199" s="50">
        <v>8572.0275392380699</v>
      </c>
      <c r="I199" s="46" t="s">
        <v>45</v>
      </c>
      <c r="J199" s="50">
        <v>3309.0351797550902</v>
      </c>
    </row>
    <row r="200" spans="6:10">
      <c r="F200" s="46" t="s">
        <v>54</v>
      </c>
      <c r="G200" s="50">
        <v>7293.9353237323803</v>
      </c>
      <c r="I200" s="46" t="s">
        <v>45</v>
      </c>
      <c r="J200" s="50">
        <v>3279.1009173579901</v>
      </c>
    </row>
    <row r="201" spans="6:10">
      <c r="F201" s="46" t="s">
        <v>54</v>
      </c>
      <c r="G201" s="50">
        <v>3355.23352238589</v>
      </c>
      <c r="I201" s="46" t="s">
        <v>45</v>
      </c>
      <c r="J201" s="50">
        <v>3123.55953171275</v>
      </c>
    </row>
    <row r="202" spans="6:10">
      <c r="F202" s="46" t="s">
        <v>54</v>
      </c>
      <c r="G202" s="50">
        <v>3235.82509339035</v>
      </c>
      <c r="I202" s="46" t="s">
        <v>45</v>
      </c>
      <c r="J202" s="50">
        <v>3399.5900723305899</v>
      </c>
    </row>
    <row r="203" spans="6:10">
      <c r="F203" s="46" t="s">
        <v>54</v>
      </c>
      <c r="G203" s="50">
        <v>3757.25235838252</v>
      </c>
      <c r="I203" s="46" t="s">
        <v>45</v>
      </c>
      <c r="J203" s="50">
        <v>72.292359992295204</v>
      </c>
    </row>
    <row r="204" spans="6:10">
      <c r="F204" s="46" t="s">
        <v>54</v>
      </c>
      <c r="G204" s="50">
        <v>3337.5223772302502</v>
      </c>
      <c r="I204" s="46" t="s">
        <v>45</v>
      </c>
      <c r="J204" s="50">
        <v>217.29297795912899</v>
      </c>
    </row>
    <row r="205" spans="6:10">
      <c r="F205" s="46" t="s">
        <v>54</v>
      </c>
      <c r="G205" s="50">
        <v>0</v>
      </c>
      <c r="I205" s="46" t="s">
        <v>45</v>
      </c>
      <c r="J205" s="50">
        <v>0</v>
      </c>
    </row>
    <row r="206" spans="6:10">
      <c r="F206" s="46" t="s">
        <v>55</v>
      </c>
      <c r="G206" s="50">
        <v>7892.0532533952201</v>
      </c>
      <c r="I206" s="46" t="s">
        <v>46</v>
      </c>
      <c r="J206" s="50">
        <v>2911.9151973729199</v>
      </c>
    </row>
    <row r="207" spans="6:10">
      <c r="F207" s="46" t="s">
        <v>55</v>
      </c>
      <c r="G207" s="50">
        <v>7023.9502922772999</v>
      </c>
      <c r="I207" s="46" t="s">
        <v>46</v>
      </c>
      <c r="J207" s="50">
        <v>2290.15351375712</v>
      </c>
    </row>
    <row r="208" spans="6:10">
      <c r="F208" s="46" t="s">
        <v>55</v>
      </c>
      <c r="G208" s="50">
        <v>3382.9350875533501</v>
      </c>
      <c r="I208" s="46" t="s">
        <v>46</v>
      </c>
      <c r="J208" s="50">
        <v>2727.29027227299</v>
      </c>
    </row>
    <row r="209" spans="6:10">
      <c r="F209" s="46" t="s">
        <v>55</v>
      </c>
      <c r="G209" s="50">
        <v>3255.33023093373</v>
      </c>
      <c r="I209" s="46" t="s">
        <v>46</v>
      </c>
      <c r="J209" s="50">
        <v>2103.0952230231701</v>
      </c>
    </row>
    <row r="210" spans="6:10">
      <c r="F210" s="46" t="s">
        <v>55</v>
      </c>
      <c r="G210" s="50">
        <v>3525.9552520825</v>
      </c>
      <c r="I210" s="46" t="s">
        <v>46</v>
      </c>
      <c r="J210" s="50">
        <v>2200.2319021151902</v>
      </c>
    </row>
    <row r="211" spans="6:10">
      <c r="F211" s="46" t="s">
        <v>55</v>
      </c>
      <c r="G211" s="50">
        <v>3255.7702579832198</v>
      </c>
      <c r="I211" s="46" t="s">
        <v>46</v>
      </c>
      <c r="J211" s="50">
        <v>322.25231992717698</v>
      </c>
    </row>
    <row r="212" spans="6:10">
      <c r="F212" s="46" t="s">
        <v>55</v>
      </c>
      <c r="G212" s="50">
        <v>0</v>
      </c>
      <c r="I212" s="46" t="s">
        <v>46</v>
      </c>
      <c r="J212" s="50">
        <v>0</v>
      </c>
    </row>
    <row r="213" spans="6:10">
      <c r="F213" s="46" t="s">
        <v>56</v>
      </c>
      <c r="G213" s="50">
        <v>8222.2550975025006</v>
      </c>
      <c r="I213" s="46" t="s">
        <v>47</v>
      </c>
      <c r="J213" s="50">
        <v>2120.0120195090999</v>
      </c>
    </row>
    <row r="214" spans="6:10">
      <c r="F214" s="46" t="s">
        <v>56</v>
      </c>
      <c r="G214" s="50">
        <v>7325.9323052281998</v>
      </c>
      <c r="I214" s="46" t="s">
        <v>47</v>
      </c>
      <c r="J214" s="50">
        <v>2705.2021322119899</v>
      </c>
    </row>
    <row r="215" spans="6:10">
      <c r="F215" s="46" t="s">
        <v>56</v>
      </c>
      <c r="G215" s="50">
        <v>3352.2383338999698</v>
      </c>
      <c r="I215" s="46" t="s">
        <v>47</v>
      </c>
      <c r="J215" s="50">
        <v>2752.5975579571</v>
      </c>
    </row>
    <row r="216" spans="6:10">
      <c r="F216" s="46" t="s">
        <v>56</v>
      </c>
      <c r="G216" s="50">
        <v>3275.5338550055899</v>
      </c>
      <c r="I216" s="46" t="s">
        <v>47</v>
      </c>
      <c r="J216" s="50">
        <v>2272.0251921951899</v>
      </c>
    </row>
    <row r="217" spans="6:10">
      <c r="F217" s="46" t="s">
        <v>56</v>
      </c>
      <c r="G217" s="50">
        <v>3799.0822325077902</v>
      </c>
      <c r="I217" s="46" t="s">
        <v>47</v>
      </c>
      <c r="J217" s="50">
        <v>2395.9295329003899</v>
      </c>
    </row>
    <row r="218" spans="6:10">
      <c r="F218" s="46" t="s">
        <v>56</v>
      </c>
      <c r="G218" s="50">
        <v>3387.8888303372</v>
      </c>
      <c r="I218" s="46" t="s">
        <v>47</v>
      </c>
      <c r="J218" s="50">
        <v>393.20205551109899</v>
      </c>
    </row>
    <row r="219" spans="6:10">
      <c r="F219" s="46" t="s">
        <v>56</v>
      </c>
      <c r="G219" s="50">
        <v>0</v>
      </c>
      <c r="I219" s="46" t="s">
        <v>47</v>
      </c>
      <c r="J219" s="50">
        <v>0</v>
      </c>
    </row>
    <row r="220" spans="6:10">
      <c r="F220" s="46" t="s">
        <v>57</v>
      </c>
      <c r="G220" s="50">
        <v>5592.3290277552296</v>
      </c>
      <c r="I220" s="46" t="s">
        <v>48</v>
      </c>
      <c r="J220" s="50">
        <v>2992.2223222911098</v>
      </c>
    </row>
    <row r="221" spans="6:10">
      <c r="F221" s="46" t="s">
        <v>57</v>
      </c>
      <c r="G221" s="50">
        <v>2992.5328085870301</v>
      </c>
      <c r="I221" s="46" t="s">
        <v>48</v>
      </c>
      <c r="J221" s="50">
        <v>2272.2337595199101</v>
      </c>
    </row>
    <row r="222" spans="6:10">
      <c r="F222" s="46" t="s">
        <v>57</v>
      </c>
      <c r="G222" s="50">
        <v>2523.5379052303501</v>
      </c>
      <c r="I222" s="46" t="s">
        <v>48</v>
      </c>
      <c r="J222" s="50">
        <v>2590.1902922750901</v>
      </c>
    </row>
    <row r="223" spans="6:10">
      <c r="F223" s="46" t="s">
        <v>57</v>
      </c>
      <c r="G223" s="50">
        <v>2203.3782390357501</v>
      </c>
      <c r="I223" s="46" t="s">
        <v>48</v>
      </c>
      <c r="J223" s="50">
        <v>2297.2090231721199</v>
      </c>
    </row>
    <row r="224" spans="6:10">
      <c r="F224" s="46" t="s">
        <v>57</v>
      </c>
      <c r="G224" s="50">
        <v>2323.39330255092</v>
      </c>
      <c r="I224" s="46" t="s">
        <v>48</v>
      </c>
      <c r="J224" s="50">
        <v>2019.19120321319</v>
      </c>
    </row>
    <row r="225" spans="6:10">
      <c r="F225" s="46" t="s">
        <v>57</v>
      </c>
      <c r="G225" s="50">
        <v>2303.7722952833301</v>
      </c>
      <c r="I225" s="46" t="s">
        <v>48</v>
      </c>
      <c r="J225" s="50">
        <v>299.15511559905099</v>
      </c>
    </row>
    <row r="226" spans="6:10">
      <c r="F226" s="46" t="s">
        <v>57</v>
      </c>
      <c r="G226" s="50">
        <v>0</v>
      </c>
      <c r="I226" s="46" t="s">
        <v>48</v>
      </c>
      <c r="J226" s="50">
        <v>0</v>
      </c>
    </row>
    <row r="227" spans="6:10">
      <c r="F227" s="46" t="s">
        <v>58</v>
      </c>
      <c r="G227" s="50">
        <v>2227.23255255202</v>
      </c>
      <c r="I227" s="46" t="s">
        <v>49</v>
      </c>
      <c r="J227" s="50">
        <v>2279.3917799350202</v>
      </c>
    </row>
    <row r="228" spans="6:10">
      <c r="F228" s="46" t="s">
        <v>58</v>
      </c>
      <c r="G228" s="50">
        <v>2533.8082572282201</v>
      </c>
      <c r="I228" s="46" t="s">
        <v>49</v>
      </c>
      <c r="J228" s="50">
        <v>2731.0797119725098</v>
      </c>
    </row>
    <row r="229" spans="6:10">
      <c r="F229" s="46" t="s">
        <v>58</v>
      </c>
      <c r="G229" s="50">
        <v>5933.2598282273502</v>
      </c>
      <c r="I229" s="46" t="s">
        <v>49</v>
      </c>
      <c r="J229" s="50">
        <v>2110.2010797139301</v>
      </c>
    </row>
    <row r="230" spans="6:10">
      <c r="F230" s="46" t="s">
        <v>58</v>
      </c>
      <c r="G230" s="50">
        <v>5955.5092252372497</v>
      </c>
      <c r="I230" s="46" t="s">
        <v>49</v>
      </c>
      <c r="J230" s="50">
        <v>1971.29037911111</v>
      </c>
    </row>
    <row r="231" spans="6:10">
      <c r="F231" s="46" t="s">
        <v>58</v>
      </c>
      <c r="G231" s="50">
        <v>2003.5985802233199</v>
      </c>
      <c r="I231" s="46" t="s">
        <v>49</v>
      </c>
      <c r="J231" s="50">
        <v>1797.2211932579501</v>
      </c>
    </row>
    <row r="232" spans="6:10">
      <c r="F232" s="46" t="s">
        <v>58</v>
      </c>
      <c r="G232" s="50">
        <v>999.85983203325702</v>
      </c>
      <c r="I232" s="46" t="s">
        <v>49</v>
      </c>
      <c r="J232" s="50">
        <v>105.529029002237</v>
      </c>
    </row>
    <row r="233" spans="6:10">
      <c r="F233" s="46" t="s">
        <v>58</v>
      </c>
      <c r="G233" s="50">
        <v>0</v>
      </c>
      <c r="I233" s="46" t="s">
        <v>49</v>
      </c>
      <c r="J233" s="50">
        <v>0</v>
      </c>
    </row>
    <row r="234" spans="6:10">
      <c r="F234" s="46" t="s">
        <v>59</v>
      </c>
      <c r="G234" s="50">
        <v>5935.9930293853704</v>
      </c>
      <c r="I234" s="46" t="s">
        <v>50</v>
      </c>
      <c r="J234" s="50">
        <v>1530.9779272739099</v>
      </c>
    </row>
    <row r="235" spans="6:10">
      <c r="F235" s="46" t="s">
        <v>59</v>
      </c>
      <c r="G235" s="50">
        <v>5755.0335905983502</v>
      </c>
      <c r="I235" s="46" t="s">
        <v>50</v>
      </c>
      <c r="J235" s="50">
        <v>0</v>
      </c>
    </row>
    <row r="236" spans="6:10">
      <c r="F236" s="46" t="s">
        <v>59</v>
      </c>
      <c r="G236" s="50">
        <v>5590.5333285055804</v>
      </c>
      <c r="I236" s="46" t="s">
        <v>50</v>
      </c>
      <c r="J236" s="50">
        <v>2112.5130399019199</v>
      </c>
    </row>
    <row r="237" spans="6:10">
      <c r="F237" s="46" t="s">
        <v>59</v>
      </c>
      <c r="G237" s="50">
        <v>5527.9237955700901</v>
      </c>
      <c r="I237" s="46" t="s">
        <v>50</v>
      </c>
      <c r="J237" s="50">
        <v>2120.0291119172098</v>
      </c>
    </row>
    <row r="238" spans="6:10">
      <c r="F238" s="46" t="s">
        <v>59</v>
      </c>
      <c r="G238" s="50">
        <v>5325.2390838503497</v>
      </c>
      <c r="I238" s="46" t="s">
        <v>50</v>
      </c>
      <c r="J238" s="50">
        <v>1925.2099152972901</v>
      </c>
    </row>
    <row r="239" spans="6:10">
      <c r="F239" s="46" t="s">
        <v>59</v>
      </c>
      <c r="G239" s="50">
        <v>809.82889338275004</v>
      </c>
      <c r="I239" s="46" t="s">
        <v>50</v>
      </c>
      <c r="J239" s="50">
        <v>0</v>
      </c>
    </row>
    <row r="240" spans="6:10">
      <c r="F240" s="46" t="s">
        <v>59</v>
      </c>
      <c r="G240" s="50">
        <v>0</v>
      </c>
      <c r="I240" s="46" t="s">
        <v>50</v>
      </c>
      <c r="J240" s="50">
        <v>0</v>
      </c>
    </row>
    <row r="241" spans="6:10">
      <c r="F241" s="46" t="s">
        <v>60</v>
      </c>
      <c r="G241" s="50">
        <v>2590.2552033237898</v>
      </c>
      <c r="I241" s="46" t="s">
        <v>51</v>
      </c>
      <c r="J241" s="50">
        <v>2255.5112127911302</v>
      </c>
    </row>
    <row r="242" spans="6:10">
      <c r="F242" s="46" t="s">
        <v>60</v>
      </c>
      <c r="G242" s="50">
        <v>5955.2097285828304</v>
      </c>
      <c r="I242" s="46" t="s">
        <v>51</v>
      </c>
      <c r="J242" s="50">
        <v>2977.1912319029102</v>
      </c>
    </row>
    <row r="243" spans="6:10">
      <c r="F243" s="46" t="s">
        <v>60</v>
      </c>
      <c r="G243" s="50">
        <v>5775.75997789557</v>
      </c>
      <c r="I243" s="46" t="s">
        <v>51</v>
      </c>
      <c r="J243" s="50">
        <v>1921.0591171752501</v>
      </c>
    </row>
    <row r="244" spans="6:10">
      <c r="F244" s="46" t="s">
        <v>60</v>
      </c>
      <c r="G244" s="50">
        <v>5722.3572923022302</v>
      </c>
      <c r="I244" s="46" t="s">
        <v>51</v>
      </c>
      <c r="J244" s="50">
        <v>2255.9733111353898</v>
      </c>
    </row>
    <row r="245" spans="6:10">
      <c r="F245" s="46" t="s">
        <v>60</v>
      </c>
      <c r="G245" s="50">
        <v>5850.8305270323799</v>
      </c>
      <c r="I245" s="46" t="s">
        <v>51</v>
      </c>
      <c r="J245" s="50">
        <v>1902.01119192592</v>
      </c>
    </row>
    <row r="246" spans="6:10">
      <c r="F246" s="46" t="s">
        <v>60</v>
      </c>
      <c r="G246" s="50">
        <v>902.35538382802304</v>
      </c>
      <c r="I246" s="46" t="s">
        <v>51</v>
      </c>
      <c r="J246" s="50">
        <v>0</v>
      </c>
    </row>
    <row r="247" spans="6:10">
      <c r="F247" s="46" t="s">
        <v>60</v>
      </c>
      <c r="G247" s="50">
        <v>0</v>
      </c>
      <c r="I247" s="46" t="s">
        <v>51</v>
      </c>
      <c r="J247" s="50">
        <v>0</v>
      </c>
    </row>
    <row r="248" spans="6:10">
      <c r="F248" s="46" t="s">
        <v>61</v>
      </c>
      <c r="G248" s="50">
        <v>3335.2570532292798</v>
      </c>
      <c r="I248" s="46" t="s">
        <v>52</v>
      </c>
      <c r="J248" s="50">
        <v>2175.9212291102899</v>
      </c>
    </row>
    <row r="249" spans="6:10">
      <c r="F249" s="46" t="s">
        <v>61</v>
      </c>
      <c r="G249" s="50">
        <v>2532.0557780220902</v>
      </c>
      <c r="I249" s="46" t="s">
        <v>52</v>
      </c>
      <c r="J249" s="50">
        <v>2919.1205352731899</v>
      </c>
    </row>
    <row r="250" spans="6:10">
      <c r="F250" s="46" t="s">
        <v>61</v>
      </c>
      <c r="G250" s="50">
        <v>0</v>
      </c>
      <c r="I250" s="46" t="s">
        <v>52</v>
      </c>
      <c r="J250" s="50">
        <v>2522.90091271139</v>
      </c>
    </row>
    <row r="251" spans="6:10">
      <c r="F251" s="46" t="s">
        <v>61</v>
      </c>
      <c r="G251" s="50">
        <v>2502.5573207399302</v>
      </c>
      <c r="I251" s="46" t="s">
        <v>52</v>
      </c>
      <c r="J251" s="50">
        <v>2223.0535217339202</v>
      </c>
    </row>
    <row r="252" spans="6:10">
      <c r="F252" s="46" t="s">
        <v>61</v>
      </c>
      <c r="G252" s="50">
        <v>2527.5783375829001</v>
      </c>
      <c r="I252" s="46" t="s">
        <v>52</v>
      </c>
      <c r="J252" s="50">
        <v>2502.1121999027901</v>
      </c>
    </row>
    <row r="253" spans="6:10">
      <c r="F253" s="46" t="s">
        <v>61</v>
      </c>
      <c r="G253" s="50">
        <v>5290.7539285073299</v>
      </c>
      <c r="I253" s="46" t="s">
        <v>52</v>
      </c>
      <c r="J253" s="50">
        <v>0</v>
      </c>
    </row>
    <row r="254" spans="6:10">
      <c r="F254" s="46" t="s">
        <v>61</v>
      </c>
      <c r="G254" s="50">
        <v>0</v>
      </c>
      <c r="I254" s="46" t="s">
        <v>52</v>
      </c>
      <c r="J254" s="50">
        <v>0</v>
      </c>
    </row>
    <row r="255" spans="6:10">
      <c r="F255" s="46" t="s">
        <v>62</v>
      </c>
      <c r="G255" s="50">
        <v>2955.8503239577799</v>
      </c>
      <c r="I255" s="46" t="s">
        <v>53</v>
      </c>
      <c r="J255" s="50">
        <v>3121.3122229211299</v>
      </c>
    </row>
    <row r="256" spans="6:10">
      <c r="F256" s="46" t="s">
        <v>62</v>
      </c>
      <c r="G256" s="50">
        <v>3583.8833852952198</v>
      </c>
      <c r="I256" s="46" t="s">
        <v>53</v>
      </c>
      <c r="J256" s="50">
        <v>3351.9700295257499</v>
      </c>
    </row>
    <row r="257" spans="6:10">
      <c r="F257" s="46" t="s">
        <v>62</v>
      </c>
      <c r="G257" s="50">
        <v>3095.32305250023</v>
      </c>
      <c r="I257" s="46" t="s">
        <v>53</v>
      </c>
      <c r="J257" s="50">
        <v>3059.2379917512999</v>
      </c>
    </row>
    <row r="258" spans="6:10">
      <c r="F258" s="46" t="s">
        <v>62</v>
      </c>
      <c r="G258" s="50">
        <v>3532.5729073525299</v>
      </c>
      <c r="I258" s="46" t="s">
        <v>53</v>
      </c>
      <c r="J258" s="50">
        <v>2933.55192227727</v>
      </c>
    </row>
    <row r="259" spans="6:10">
      <c r="F259" s="46" t="s">
        <v>62</v>
      </c>
      <c r="G259" s="50">
        <v>5900.73899082352</v>
      </c>
      <c r="I259" s="46" t="s">
        <v>53</v>
      </c>
      <c r="J259" s="50">
        <v>2129.9973725950699</v>
      </c>
    </row>
    <row r="260" spans="6:10">
      <c r="F260" s="46" t="s">
        <v>62</v>
      </c>
      <c r="G260" s="50">
        <v>0</v>
      </c>
      <c r="I260" s="46" t="s">
        <v>53</v>
      </c>
      <c r="J260" s="50">
        <v>0</v>
      </c>
    </row>
    <row r="261" spans="6:10">
      <c r="F261" s="46" t="s">
        <v>62</v>
      </c>
      <c r="G261" s="50">
        <v>0</v>
      </c>
      <c r="I261" s="46" t="s">
        <v>53</v>
      </c>
      <c r="J261" s="50">
        <v>0</v>
      </c>
    </row>
    <row r="262" spans="6:10">
      <c r="F262" s="46" t="s">
        <v>63</v>
      </c>
      <c r="G262" s="50">
        <v>3328.0905557975502</v>
      </c>
      <c r="I262" s="46" t="s">
        <v>54</v>
      </c>
      <c r="J262" s="50">
        <v>3330.22750235277</v>
      </c>
    </row>
    <row r="263" spans="6:10">
      <c r="F263" s="46" t="s">
        <v>63</v>
      </c>
      <c r="G263" s="50">
        <v>3253.33253025572</v>
      </c>
      <c r="I263" s="46" t="s">
        <v>54</v>
      </c>
      <c r="J263" s="50">
        <v>3119.0017519222201</v>
      </c>
    </row>
    <row r="264" spans="6:10">
      <c r="F264" s="46" t="s">
        <v>63</v>
      </c>
      <c r="G264" s="50">
        <v>2950.7082873793302</v>
      </c>
      <c r="I264" s="46" t="s">
        <v>54</v>
      </c>
      <c r="J264" s="50">
        <v>2939.2119275120299</v>
      </c>
    </row>
    <row r="265" spans="6:10">
      <c r="F265" s="46" t="s">
        <v>63</v>
      </c>
      <c r="G265" s="50">
        <v>2872.3285273229999</v>
      </c>
      <c r="I265" s="46" t="s">
        <v>54</v>
      </c>
      <c r="J265" s="50">
        <v>2797.23229239393</v>
      </c>
    </row>
    <row r="266" spans="6:10">
      <c r="F266" s="46" t="s">
        <v>63</v>
      </c>
      <c r="G266" s="50">
        <v>3055.82225795777</v>
      </c>
      <c r="I266" s="46" t="s">
        <v>54</v>
      </c>
      <c r="J266" s="50">
        <v>2522.7303353235502</v>
      </c>
    </row>
    <row r="267" spans="6:10">
      <c r="F267" s="46" t="s">
        <v>63</v>
      </c>
      <c r="G267" s="50">
        <v>5502.7530937935799</v>
      </c>
      <c r="I267" s="46" t="s">
        <v>54</v>
      </c>
      <c r="J267" s="50">
        <v>0</v>
      </c>
    </row>
    <row r="268" spans="6:10">
      <c r="F268" s="46" t="s">
        <v>63</v>
      </c>
      <c r="G268" s="50">
        <v>0</v>
      </c>
      <c r="I268" s="46" t="s">
        <v>54</v>
      </c>
      <c r="J268" s="50">
        <v>0</v>
      </c>
    </row>
    <row r="269" spans="6:10">
      <c r="F269" s="46" t="s">
        <v>64</v>
      </c>
      <c r="G269" s="50">
        <v>3583.3053953779199</v>
      </c>
      <c r="I269" s="46" t="s">
        <v>55</v>
      </c>
      <c r="J269" s="50">
        <v>3002.3729001291199</v>
      </c>
    </row>
    <row r="270" spans="6:10">
      <c r="F270" s="46" t="s">
        <v>64</v>
      </c>
      <c r="G270" s="50">
        <v>3205.2752232233502</v>
      </c>
      <c r="I270" s="46" t="s">
        <v>55</v>
      </c>
      <c r="J270" s="50">
        <v>3220.19520912079</v>
      </c>
    </row>
    <row r="271" spans="6:10">
      <c r="F271" s="46" t="s">
        <v>64</v>
      </c>
      <c r="G271" s="50">
        <v>2900.7309709370279</v>
      </c>
      <c r="I271" s="46" t="s">
        <v>55</v>
      </c>
      <c r="J271" s="50">
        <v>2172.1777159291</v>
      </c>
    </row>
    <row r="272" spans="6:10">
      <c r="F272" s="46" t="s">
        <v>64</v>
      </c>
      <c r="G272" s="50">
        <v>2823.3783833953798</v>
      </c>
      <c r="I272" s="46" t="s">
        <v>55</v>
      </c>
      <c r="J272" s="50">
        <v>2112.9351171272901</v>
      </c>
    </row>
    <row r="273" spans="6:10">
      <c r="F273" s="46" t="s">
        <v>64</v>
      </c>
      <c r="G273" s="50">
        <v>2932.7337077554998</v>
      </c>
      <c r="I273" s="46" t="s">
        <v>55</v>
      </c>
      <c r="J273" s="50">
        <v>2217.2979295919899</v>
      </c>
    </row>
    <row r="274" spans="6:10">
      <c r="F274" s="46" t="s">
        <v>64</v>
      </c>
      <c r="G274" s="50">
        <v>5277.3003383883297</v>
      </c>
      <c r="I274" s="46" t="s">
        <v>55</v>
      </c>
      <c r="J274" s="50">
        <v>0</v>
      </c>
    </row>
    <row r="275" spans="6:10">
      <c r="F275" s="46" t="s">
        <v>64</v>
      </c>
      <c r="G275" s="50">
        <v>0</v>
      </c>
      <c r="I275" s="46" t="s">
        <v>55</v>
      </c>
      <c r="J275" s="50">
        <v>0</v>
      </c>
    </row>
    <row r="276" spans="6:10">
      <c r="F276" s="46" t="s">
        <v>65</v>
      </c>
      <c r="G276" s="50">
        <v>3383.0529883882</v>
      </c>
      <c r="I276" s="46" t="s">
        <v>56</v>
      </c>
      <c r="J276" s="50">
        <v>2773.7139399773</v>
      </c>
    </row>
    <row r="277" spans="6:10">
      <c r="F277" s="46" t="s">
        <v>65</v>
      </c>
      <c r="G277" s="50">
        <v>3287.8550583593801</v>
      </c>
      <c r="I277" s="46" t="s">
        <v>56</v>
      </c>
      <c r="J277" s="50">
        <v>3551.7715221099302</v>
      </c>
    </row>
    <row r="278" spans="6:10">
      <c r="F278" s="46" t="s">
        <v>65</v>
      </c>
      <c r="G278" s="50">
        <v>2978.9532255897998</v>
      </c>
      <c r="I278" s="46" t="s">
        <v>56</v>
      </c>
      <c r="J278" s="50">
        <v>2990.2119993933202</v>
      </c>
    </row>
    <row r="279" spans="6:10">
      <c r="F279" s="46" t="s">
        <v>65</v>
      </c>
      <c r="G279" s="50">
        <v>2899.8259255308199</v>
      </c>
      <c r="I279" s="46" t="s">
        <v>56</v>
      </c>
      <c r="J279" s="50">
        <v>3502.5233731999201</v>
      </c>
    </row>
    <row r="280" spans="6:10">
      <c r="F280" s="46" t="s">
        <v>65</v>
      </c>
      <c r="G280" s="50">
        <v>3022.7559853736998</v>
      </c>
      <c r="I280" s="46" t="s">
        <v>56</v>
      </c>
      <c r="J280" s="50">
        <v>2519.2999112915199</v>
      </c>
    </row>
    <row r="281" spans="6:10">
      <c r="F281" s="46" t="s">
        <v>65</v>
      </c>
      <c r="G281" s="50">
        <v>5557.5392705520298</v>
      </c>
      <c r="I281" s="46" t="s">
        <v>56</v>
      </c>
      <c r="J281" s="50">
        <v>0</v>
      </c>
    </row>
    <row r="282" spans="6:10">
      <c r="F282" s="46" t="s">
        <v>65</v>
      </c>
      <c r="G282" s="50">
        <v>0</v>
      </c>
      <c r="I282" s="46" t="s">
        <v>56</v>
      </c>
      <c r="J282" s="50">
        <v>0</v>
      </c>
    </row>
    <row r="283" spans="6:10">
      <c r="F283" s="46" t="s">
        <v>66</v>
      </c>
      <c r="G283" s="50">
        <v>3373.3282335025201</v>
      </c>
      <c r="I283" s="46" t="s">
        <v>57</v>
      </c>
      <c r="J283" s="50">
        <v>3299.9250213531</v>
      </c>
    </row>
    <row r="284" spans="6:10">
      <c r="F284" s="46" t="s">
        <v>66</v>
      </c>
      <c r="G284" s="50">
        <v>3285.82578553952</v>
      </c>
      <c r="I284" s="46" t="s">
        <v>57</v>
      </c>
      <c r="J284" s="50">
        <v>2799.0711515210101</v>
      </c>
    </row>
    <row r="285" spans="6:10">
      <c r="F285" s="46" t="s">
        <v>66</v>
      </c>
      <c r="G285" s="50">
        <v>2973.5279535275499</v>
      </c>
      <c r="I285" s="46" t="s">
        <v>57</v>
      </c>
      <c r="J285" s="50">
        <v>2193.7920130921898</v>
      </c>
    </row>
    <row r="286" spans="6:10">
      <c r="F286" s="46" t="s">
        <v>66</v>
      </c>
      <c r="G286" s="50">
        <v>2892.5355200383001</v>
      </c>
      <c r="I286" s="46" t="s">
        <v>57</v>
      </c>
      <c r="J286" s="50">
        <v>2911.35921237291</v>
      </c>
    </row>
    <row r="287" spans="6:10">
      <c r="F287" s="46" t="s">
        <v>66</v>
      </c>
      <c r="G287" s="50">
        <v>3039.5885023522501</v>
      </c>
      <c r="I287" s="46" t="s">
        <v>57</v>
      </c>
      <c r="J287" s="50">
        <v>2299.9937912230098</v>
      </c>
    </row>
    <row r="288" spans="6:10">
      <c r="F288" s="46" t="s">
        <v>66</v>
      </c>
      <c r="G288" s="50">
        <v>5552.3850057352502</v>
      </c>
      <c r="I288" s="46" t="s">
        <v>57</v>
      </c>
      <c r="J288" s="50">
        <v>0</v>
      </c>
    </row>
    <row r="289" spans="6:10">
      <c r="F289" s="46" t="s">
        <v>66</v>
      </c>
      <c r="G289" s="50">
        <v>0</v>
      </c>
      <c r="I289" s="46" t="s">
        <v>57</v>
      </c>
      <c r="J289" s="50">
        <v>0</v>
      </c>
    </row>
    <row r="290" spans="6:10">
      <c r="F290" s="46" t="s">
        <v>67</v>
      </c>
      <c r="G290" s="50">
        <v>3373.3282335025201</v>
      </c>
      <c r="I290" s="46" t="s">
        <v>58</v>
      </c>
      <c r="J290" s="50">
        <v>2953.2222025539099</v>
      </c>
    </row>
    <row r="291" spans="6:10">
      <c r="F291" s="46" t="s">
        <v>67</v>
      </c>
      <c r="G291" s="50">
        <v>3285.82578553952</v>
      </c>
      <c r="I291" s="46" t="s">
        <v>58</v>
      </c>
      <c r="J291" s="50">
        <v>2973.1975311125502</v>
      </c>
    </row>
    <row r="292" spans="6:10">
      <c r="F292" s="46" t="s">
        <v>67</v>
      </c>
      <c r="G292" s="50">
        <v>2973.5279535275499</v>
      </c>
      <c r="I292" s="46" t="s">
        <v>58</v>
      </c>
      <c r="J292" s="50">
        <v>2215.11927252139</v>
      </c>
    </row>
    <row r="293" spans="6:10">
      <c r="F293" s="46" t="s">
        <v>67</v>
      </c>
      <c r="G293" s="50">
        <v>2892.5355200383001</v>
      </c>
      <c r="I293" s="46" t="s">
        <v>58</v>
      </c>
      <c r="J293" s="50">
        <v>2972.2112223019899</v>
      </c>
    </row>
    <row r="294" spans="6:10">
      <c r="F294" s="46" t="s">
        <v>67</v>
      </c>
      <c r="G294" s="50">
        <v>3039.5885023522501</v>
      </c>
      <c r="I294" s="46" t="s">
        <v>58</v>
      </c>
      <c r="J294" s="50">
        <v>2712.0221133995101</v>
      </c>
    </row>
    <row r="295" spans="6:10">
      <c r="F295" s="46" t="s">
        <v>67</v>
      </c>
      <c r="G295" s="50">
        <v>5552.3850057352502</v>
      </c>
      <c r="I295" s="46" t="s">
        <v>58</v>
      </c>
      <c r="J295" s="50">
        <v>0</v>
      </c>
    </row>
    <row r="296" spans="6:10">
      <c r="F296" s="46" t="s">
        <v>67</v>
      </c>
      <c r="G296" s="50">
        <v>0</v>
      </c>
      <c r="I296" s="46" t="s">
        <v>58</v>
      </c>
      <c r="J296" s="50">
        <v>0</v>
      </c>
    </row>
    <row r="297" spans="6:10">
      <c r="F297" s="46" t="s">
        <v>68</v>
      </c>
      <c r="G297" s="50">
        <v>3372.5722355385201</v>
      </c>
      <c r="I297" s="46" t="s">
        <v>59</v>
      </c>
      <c r="J297" s="50">
        <v>3125.5117909090659</v>
      </c>
    </row>
    <row r="298" spans="6:10">
      <c r="F298" s="46" t="s">
        <v>68</v>
      </c>
      <c r="G298" s="50">
        <v>3280.2759959832802</v>
      </c>
      <c r="I298" s="46" t="s">
        <v>59</v>
      </c>
      <c r="J298" s="50">
        <v>2775.0972909917</v>
      </c>
    </row>
    <row r="299" spans="6:10">
      <c r="F299" s="46" t="s">
        <v>68</v>
      </c>
      <c r="G299" s="50">
        <v>2972.52925323932</v>
      </c>
      <c r="I299" s="46" t="s">
        <v>59</v>
      </c>
      <c r="J299" s="50">
        <v>2710.7193592275098</v>
      </c>
    </row>
    <row r="300" spans="6:10">
      <c r="F300" s="46" t="s">
        <v>68</v>
      </c>
      <c r="G300" s="50">
        <v>2893.5805055383198</v>
      </c>
      <c r="I300" s="46" t="s">
        <v>59</v>
      </c>
      <c r="J300" s="50">
        <v>2175.7299117171501</v>
      </c>
    </row>
    <row r="301" spans="6:10">
      <c r="F301" s="46" t="s">
        <v>68</v>
      </c>
      <c r="G301" s="50">
        <v>3037.7380855923202</v>
      </c>
      <c r="I301" s="46" t="s">
        <v>59</v>
      </c>
      <c r="J301" s="50">
        <v>2229.0700130151899</v>
      </c>
    </row>
    <row r="302" spans="6:10">
      <c r="F302" s="46" t="s">
        <v>68</v>
      </c>
      <c r="G302" s="50">
        <v>5553.3322822951995</v>
      </c>
      <c r="I302" s="46" t="s">
        <v>59</v>
      </c>
      <c r="J302" s="50">
        <v>0</v>
      </c>
    </row>
    <row r="303" spans="6:10">
      <c r="F303" s="46" t="s">
        <v>68</v>
      </c>
      <c r="G303" s="50">
        <v>0</v>
      </c>
      <c r="I303" s="46" t="s">
        <v>59</v>
      </c>
      <c r="J303" s="50">
        <v>0</v>
      </c>
    </row>
    <row r="304" spans="6:10">
      <c r="F304" s="46" t="s">
        <v>69</v>
      </c>
      <c r="G304" s="50">
        <v>0</v>
      </c>
      <c r="I304" s="46" t="s">
        <v>60</v>
      </c>
      <c r="J304" s="50">
        <v>2992.1071232522199</v>
      </c>
    </row>
    <row r="305" spans="6:10">
      <c r="F305" s="46" t="s">
        <v>69</v>
      </c>
      <c r="G305" s="50">
        <v>3872.5537222257699</v>
      </c>
      <c r="I305" s="46" t="s">
        <v>60</v>
      </c>
      <c r="J305" s="50">
        <v>2992.9170091227102</v>
      </c>
    </row>
    <row r="306" spans="6:10">
      <c r="F306" s="46" t="s">
        <v>69</v>
      </c>
      <c r="G306" s="50">
        <v>3358.5325529985798</v>
      </c>
      <c r="I306" s="46" t="s">
        <v>60</v>
      </c>
      <c r="J306" s="50">
        <v>2531.7701930177</v>
      </c>
    </row>
    <row r="307" spans="6:10">
      <c r="F307" s="46" t="s">
        <v>69</v>
      </c>
      <c r="G307" s="50">
        <v>3702.7955235235299</v>
      </c>
      <c r="I307" s="46" t="s">
        <v>60</v>
      </c>
      <c r="J307" s="50">
        <v>3019.3993397120098</v>
      </c>
    </row>
    <row r="308" spans="6:10">
      <c r="F308" s="46" t="s">
        <v>69</v>
      </c>
      <c r="G308" s="50">
        <v>3383.28533305255</v>
      </c>
      <c r="I308" s="46" t="s">
        <v>60</v>
      </c>
      <c r="J308" s="50">
        <v>2799.2015299132199</v>
      </c>
    </row>
    <row r="309" spans="6:10">
      <c r="F309" s="46" t="s">
        <v>69</v>
      </c>
      <c r="G309" s="50">
        <v>5525.3875555507502</v>
      </c>
      <c r="I309" s="46" t="s">
        <v>60</v>
      </c>
      <c r="J309" s="50">
        <v>0</v>
      </c>
    </row>
    <row r="310" spans="6:10">
      <c r="F310" s="46" t="s">
        <v>69</v>
      </c>
      <c r="G310" s="50">
        <v>0</v>
      </c>
      <c r="I310" s="46" t="s">
        <v>60</v>
      </c>
      <c r="J310" s="50">
        <v>0</v>
      </c>
    </row>
    <row r="311" spans="6:10">
      <c r="F311" s="46" t="s">
        <v>70</v>
      </c>
      <c r="G311" s="50" t="e">
        <v>#DIV/0!</v>
      </c>
      <c r="I311" s="46" t="s">
        <v>61</v>
      </c>
      <c r="J311" s="50">
        <v>1901.7910130911901</v>
      </c>
    </row>
    <row r="312" spans="6:10">
      <c r="F312" s="46" t="s">
        <v>70</v>
      </c>
      <c r="G312" s="50" t="e">
        <v>#DIV/0!</v>
      </c>
      <c r="I312" s="46" t="s">
        <v>61</v>
      </c>
      <c r="J312" s="50">
        <v>3991.5109521712202</v>
      </c>
    </row>
    <row r="313" spans="6:10">
      <c r="F313" s="46" t="s">
        <v>70</v>
      </c>
      <c r="G313" s="50" t="e">
        <v>#DIV/0!</v>
      </c>
      <c r="I313" s="46" t="s">
        <v>61</v>
      </c>
      <c r="J313" s="50">
        <v>0</v>
      </c>
    </row>
    <row r="314" spans="6:10">
      <c r="F314" s="46" t="s">
        <v>70</v>
      </c>
      <c r="G314" s="50" t="e">
        <v>#DIV/0!</v>
      </c>
      <c r="I314" s="46" t="s">
        <v>61</v>
      </c>
      <c r="J314" s="50">
        <v>3917.1221970932502</v>
      </c>
    </row>
    <row r="315" spans="6:10">
      <c r="F315" s="46" t="s">
        <v>70</v>
      </c>
      <c r="G315" s="50" t="e">
        <v>#DIV/0!</v>
      </c>
      <c r="I315" s="46" t="s">
        <v>61</v>
      </c>
      <c r="J315" s="50">
        <v>3393.3350299930198</v>
      </c>
    </row>
    <row r="316" spans="6:10">
      <c r="F316" s="46" t="s">
        <v>70</v>
      </c>
      <c r="G316" s="50" t="e">
        <v>#DIV/0!</v>
      </c>
      <c r="I316" s="46" t="s">
        <v>61</v>
      </c>
      <c r="J316" s="50">
        <v>0</v>
      </c>
    </row>
    <row r="317" spans="6:10">
      <c r="F317" s="46" t="s">
        <v>70</v>
      </c>
      <c r="G317" s="50" t="e">
        <v>#DIV/0!</v>
      </c>
      <c r="I317" s="46" t="s">
        <v>61</v>
      </c>
      <c r="J317" s="50">
        <v>0</v>
      </c>
    </row>
    <row r="318" spans="6:10">
      <c r="F318" s="46" t="s">
        <v>71</v>
      </c>
      <c r="G318" s="50" t="e">
        <v>#DIV/0!</v>
      </c>
      <c r="I318" s="46" t="s">
        <v>62</v>
      </c>
      <c r="J318" s="50">
        <v>2175.0999119005101</v>
      </c>
    </row>
    <row r="319" spans="6:10">
      <c r="F319" s="46" t="s">
        <v>71</v>
      </c>
      <c r="G319" s="50" t="e">
        <v>#DIV/0!</v>
      </c>
      <c r="I319" s="46" t="s">
        <v>62</v>
      </c>
      <c r="J319" s="50">
        <v>2529.1913132139898</v>
      </c>
    </row>
    <row r="320" spans="6:10">
      <c r="F320" s="46" t="s">
        <v>71</v>
      </c>
      <c r="G320" s="50" t="e">
        <v>#DIV/0!</v>
      </c>
      <c r="I320" s="46" t="s">
        <v>62</v>
      </c>
      <c r="J320" s="50">
        <v>2222.7717973192698</v>
      </c>
    </row>
    <row r="321" spans="6:10">
      <c r="F321" s="46" t="s">
        <v>71</v>
      </c>
      <c r="G321" s="50" t="e">
        <v>#DIV/0!</v>
      </c>
      <c r="I321" s="46" t="s">
        <v>62</v>
      </c>
      <c r="J321" s="50">
        <v>2929.9223739191898</v>
      </c>
    </row>
    <row r="322" spans="6:10">
      <c r="F322" s="46" t="s">
        <v>71</v>
      </c>
      <c r="G322" s="50" t="e">
        <v>#DIV/0!</v>
      </c>
      <c r="I322" s="46" t="s">
        <v>62</v>
      </c>
      <c r="J322" s="50">
        <v>1937.0119915259299</v>
      </c>
    </row>
    <row r="323" spans="6:10">
      <c r="F323" s="46" t="s">
        <v>71</v>
      </c>
      <c r="G323" s="50" t="e">
        <v>#DIV/0!</v>
      </c>
      <c r="I323" s="46" t="s">
        <v>62</v>
      </c>
      <c r="J323" s="50">
        <v>0</v>
      </c>
    </row>
    <row r="324" spans="6:10">
      <c r="F324" s="46" t="s">
        <v>71</v>
      </c>
      <c r="G324" s="50" t="e">
        <v>#DIV/0!</v>
      </c>
      <c r="I324" s="46" t="s">
        <v>62</v>
      </c>
      <c r="J324" s="50">
        <v>0</v>
      </c>
    </row>
    <row r="325" spans="6:10">
      <c r="F325" s="46" t="s">
        <v>72</v>
      </c>
      <c r="G325" s="50" t="e">
        <v>#DIV/0!</v>
      </c>
      <c r="I325" s="46" t="s">
        <v>63</v>
      </c>
      <c r="J325" s="50">
        <v>2291.92277029251</v>
      </c>
    </row>
    <row r="326" spans="6:10">
      <c r="F326" s="46" t="s">
        <v>72</v>
      </c>
      <c r="G326" s="50" t="e">
        <v>#DIV/0!</v>
      </c>
      <c r="I326" s="46" t="s">
        <v>63</v>
      </c>
      <c r="J326" s="50">
        <v>2991.1530997271998</v>
      </c>
    </row>
    <row r="327" spans="6:10">
      <c r="F327" s="46" t="s">
        <v>72</v>
      </c>
      <c r="G327" s="50" t="e">
        <v>#DIV/0!</v>
      </c>
      <c r="I327" s="46" t="s">
        <v>63</v>
      </c>
      <c r="J327" s="50">
        <v>2311.21222255779</v>
      </c>
    </row>
    <row r="328" spans="6:10">
      <c r="F328" s="46" t="s">
        <v>72</v>
      </c>
      <c r="G328" s="50" t="e">
        <v>#DIV/0!</v>
      </c>
      <c r="I328" s="46" t="s">
        <v>63</v>
      </c>
      <c r="J328" s="50">
        <v>3112.92230013159</v>
      </c>
    </row>
    <row r="329" spans="6:10">
      <c r="F329" s="46" t="s">
        <v>72</v>
      </c>
      <c r="G329" s="50" t="e">
        <v>#DIV/0!</v>
      </c>
      <c r="I329" s="46" t="s">
        <v>63</v>
      </c>
      <c r="J329" s="50">
        <v>2301.0923019901902</v>
      </c>
    </row>
    <row r="330" spans="6:10">
      <c r="F330" s="46" t="s">
        <v>72</v>
      </c>
      <c r="G330" s="50" t="e">
        <v>#DIV/0!</v>
      </c>
      <c r="I330" s="46" t="s">
        <v>63</v>
      </c>
      <c r="J330" s="50">
        <v>0</v>
      </c>
    </row>
    <row r="331" spans="6:10">
      <c r="F331" s="46" t="s">
        <v>72</v>
      </c>
      <c r="G331" s="50" t="e">
        <v>#DIV/0!</v>
      </c>
      <c r="I331" s="46" t="s">
        <v>63</v>
      </c>
      <c r="J331" s="50">
        <v>0</v>
      </c>
    </row>
    <row r="332" spans="6:10">
      <c r="F332" s="46" t="s">
        <v>73</v>
      </c>
      <c r="G332" s="50" t="e">
        <v>#DIV/0!</v>
      </c>
      <c r="I332" s="46" t="s">
        <v>64</v>
      </c>
      <c r="J332" s="50">
        <v>2913.9959021207101</v>
      </c>
    </row>
    <row r="333" spans="6:10">
      <c r="F333" s="46" t="s">
        <v>73</v>
      </c>
      <c r="G333" s="50" t="e">
        <v>#DIV/0!</v>
      </c>
      <c r="I333" s="46" t="s">
        <v>64</v>
      </c>
      <c r="J333" s="50">
        <v>3012.7295790102198</v>
      </c>
    </row>
    <row r="334" spans="6:10">
      <c r="F334" s="46" t="s">
        <v>73</v>
      </c>
      <c r="G334" s="50" t="e">
        <v>#DIV/0!</v>
      </c>
      <c r="I334" s="46" t="s">
        <v>64</v>
      </c>
      <c r="J334" s="50">
        <v>2520.31219707219</v>
      </c>
    </row>
    <row r="335" spans="6:10">
      <c r="F335" s="46" t="s">
        <v>73</v>
      </c>
      <c r="G335" s="50" t="e">
        <v>#DIV/0!</v>
      </c>
      <c r="I335" s="46" t="s">
        <v>64</v>
      </c>
      <c r="J335" s="50">
        <v>3122.2575020110698</v>
      </c>
    </row>
    <row r="336" spans="6:10">
      <c r="F336" s="46" t="s">
        <v>73</v>
      </c>
      <c r="G336" s="50" t="e">
        <v>#DIV/0!</v>
      </c>
      <c r="I336" s="46" t="s">
        <v>64</v>
      </c>
      <c r="J336" s="50">
        <v>2211.1379109230202</v>
      </c>
    </row>
    <row r="337" spans="6:10">
      <c r="F337" s="46" t="s">
        <v>73</v>
      </c>
      <c r="G337" s="50" t="e">
        <v>#DIV/0!</v>
      </c>
      <c r="I337" s="46" t="s">
        <v>64</v>
      </c>
      <c r="J337" s="50">
        <v>0</v>
      </c>
    </row>
    <row r="338" spans="6:10">
      <c r="F338" s="46" t="s">
        <v>73</v>
      </c>
      <c r="G338" s="50" t="e">
        <v>#DIV/0!</v>
      </c>
      <c r="I338" s="46" t="s">
        <v>64</v>
      </c>
      <c r="J338" s="50">
        <v>0</v>
      </c>
    </row>
    <row r="339" spans="6:10">
      <c r="F339" s="46" t="s">
        <v>74</v>
      </c>
      <c r="G339" s="50" t="e">
        <v>#DIV/0!</v>
      </c>
      <c r="I339" s="46" t="s">
        <v>65</v>
      </c>
      <c r="J339" s="50">
        <v>3019.5025599231099</v>
      </c>
    </row>
    <row r="340" spans="6:10">
      <c r="F340" s="46" t="s">
        <v>74</v>
      </c>
      <c r="G340" s="50" t="e">
        <v>#DIV/0!</v>
      </c>
      <c r="I340" s="46" t="s">
        <v>65</v>
      </c>
      <c r="J340" s="50">
        <v>2757.2019992929499</v>
      </c>
    </row>
    <row r="341" spans="6:10">
      <c r="F341" s="46" t="s">
        <v>74</v>
      </c>
      <c r="G341" s="50" t="e">
        <v>#DIV/0!</v>
      </c>
      <c r="I341" s="46" t="s">
        <v>65</v>
      </c>
      <c r="J341" s="50">
        <v>2793.9929997110999</v>
      </c>
    </row>
    <row r="342" spans="6:10">
      <c r="F342" s="46" t="s">
        <v>74</v>
      </c>
      <c r="G342" s="50" t="e">
        <v>#DIV/0!</v>
      </c>
      <c r="I342" s="46" t="s">
        <v>65</v>
      </c>
      <c r="J342" s="50">
        <v>2709.9399929122301</v>
      </c>
    </row>
    <row r="343" spans="6:10">
      <c r="F343" s="46" t="s">
        <v>74</v>
      </c>
      <c r="G343" s="50" t="e">
        <v>#DIV/0!</v>
      </c>
      <c r="I343" s="46" t="s">
        <v>65</v>
      </c>
      <c r="J343" s="50">
        <v>1921.9011212190101</v>
      </c>
    </row>
    <row r="344" spans="6:10">
      <c r="F344" s="46" t="s">
        <v>74</v>
      </c>
      <c r="G344" s="50" t="e">
        <v>#DIV/0!</v>
      </c>
      <c r="I344" s="46" t="s">
        <v>65</v>
      </c>
      <c r="J344" s="50">
        <v>0</v>
      </c>
    </row>
    <row r="345" spans="6:10">
      <c r="F345" s="46" t="s">
        <v>74</v>
      </c>
      <c r="G345" s="50" t="e">
        <v>#DIV/0!</v>
      </c>
      <c r="I345" s="46" t="s">
        <v>65</v>
      </c>
      <c r="J345" s="50">
        <v>0</v>
      </c>
    </row>
    <row r="346" spans="6:10">
      <c r="F346" s="46" t="s">
        <v>75</v>
      </c>
      <c r="G346" s="50" t="e">
        <v>#DIV/0!</v>
      </c>
      <c r="I346" s="46" t="s">
        <v>66</v>
      </c>
      <c r="J346" s="50">
        <v>2212.3713591331898</v>
      </c>
    </row>
    <row r="347" spans="6:10">
      <c r="F347" s="46" t="s">
        <v>75</v>
      </c>
      <c r="G347" s="50" t="e">
        <v>#DIV/0!</v>
      </c>
      <c r="I347" s="46" t="s">
        <v>66</v>
      </c>
      <c r="J347" s="50">
        <v>2973.9392530195501</v>
      </c>
    </row>
    <row r="348" spans="6:10">
      <c r="F348" s="46" t="s">
        <v>75</v>
      </c>
      <c r="G348" s="50" t="e">
        <v>#DIV/0!</v>
      </c>
      <c r="I348" s="46" t="s">
        <v>66</v>
      </c>
      <c r="J348" s="50">
        <v>2111.3531399059202</v>
      </c>
    </row>
    <row r="349" spans="6:10">
      <c r="F349" s="46" t="s">
        <v>75</v>
      </c>
      <c r="G349" s="50" t="e">
        <v>#DIV/0!</v>
      </c>
      <c r="I349" s="46" t="s">
        <v>66</v>
      </c>
      <c r="J349" s="50">
        <v>3079.2929909029699</v>
      </c>
    </row>
    <row r="350" spans="6:10">
      <c r="F350" s="46" t="s">
        <v>75</v>
      </c>
      <c r="G350" s="50" t="e">
        <v>#DIV/0!</v>
      </c>
      <c r="I350" s="46" t="s">
        <v>66</v>
      </c>
      <c r="J350" s="50">
        <v>2192.2353959505299</v>
      </c>
    </row>
    <row r="351" spans="6:10">
      <c r="F351" s="46" t="s">
        <v>75</v>
      </c>
      <c r="G351" s="50" t="e">
        <v>#DIV/0!</v>
      </c>
      <c r="I351" s="46" t="s">
        <v>66</v>
      </c>
      <c r="J351" s="50">
        <v>0</v>
      </c>
    </row>
    <row r="352" spans="6:10">
      <c r="F352" s="46" t="s">
        <v>75</v>
      </c>
      <c r="G352" s="50" t="e">
        <v>#DIV/0!</v>
      </c>
      <c r="I352" s="46" t="s">
        <v>66</v>
      </c>
      <c r="J352" s="50">
        <v>0</v>
      </c>
    </row>
    <row r="353" spans="6:10">
      <c r="F353" s="46" t="s">
        <v>76</v>
      </c>
      <c r="G353" s="50" t="e">
        <v>#DIV/0!</v>
      </c>
      <c r="I353" s="46" t="s">
        <v>67</v>
      </c>
      <c r="J353" s="50">
        <v>2599.5391151199201</v>
      </c>
    </row>
    <row r="354" spans="6:10">
      <c r="F354" s="46" t="s">
        <v>76</v>
      </c>
      <c r="G354" s="50" t="e">
        <v>#DIV/0!</v>
      </c>
      <c r="I354" s="46" t="s">
        <v>67</v>
      </c>
      <c r="J354" s="50">
        <v>3171.37195119222</v>
      </c>
    </row>
    <row r="355" spans="6:10">
      <c r="F355" s="46" t="s">
        <v>76</v>
      </c>
      <c r="G355" s="50" t="e">
        <v>#DIV/0!</v>
      </c>
      <c r="I355" s="46" t="s">
        <v>67</v>
      </c>
      <c r="J355" s="50">
        <v>2271.5015911112</v>
      </c>
    </row>
    <row r="356" spans="6:10">
      <c r="F356" s="46" t="s">
        <v>76</v>
      </c>
      <c r="G356" s="50" t="e">
        <v>#DIV/0!</v>
      </c>
      <c r="I356" s="46" t="s">
        <v>67</v>
      </c>
      <c r="J356" s="50">
        <v>2571.10070353229</v>
      </c>
    </row>
    <row r="357" spans="6:10">
      <c r="F357" s="46" t="s">
        <v>76</v>
      </c>
      <c r="G357" s="50" t="e">
        <v>#DIV/0!</v>
      </c>
      <c r="I357" s="46" t="s">
        <v>67</v>
      </c>
      <c r="J357" s="50">
        <v>2113.2105012131901</v>
      </c>
    </row>
    <row r="358" spans="6:10">
      <c r="F358" s="46" t="s">
        <v>76</v>
      </c>
      <c r="G358" s="50" t="e">
        <v>#DIV/0!</v>
      </c>
      <c r="I358" s="46" t="s">
        <v>67</v>
      </c>
      <c r="J358" s="50">
        <v>0</v>
      </c>
    </row>
    <row r="359" spans="6:10">
      <c r="F359" s="46" t="s">
        <v>76</v>
      </c>
      <c r="G359" s="50" t="e">
        <v>#DIV/0!</v>
      </c>
      <c r="I359" s="46" t="s">
        <v>67</v>
      </c>
      <c r="J359" s="50">
        <v>0</v>
      </c>
    </row>
    <row r="360" spans="6:10">
      <c r="F360" s="46" t="s">
        <v>77</v>
      </c>
      <c r="G360" s="50" t="e">
        <v>#DIV/0!</v>
      </c>
      <c r="I360" s="46" t="s">
        <v>68</v>
      </c>
      <c r="J360" s="50">
        <v>3031.13013792017</v>
      </c>
    </row>
    <row r="361" spans="6:10">
      <c r="F361" s="46" t="s">
        <v>77</v>
      </c>
      <c r="G361" s="50" t="e">
        <v>#DIV/0!</v>
      </c>
      <c r="I361" s="46" t="s">
        <v>68</v>
      </c>
      <c r="J361" s="50">
        <v>2122.0921530371502</v>
      </c>
    </row>
    <row r="362" spans="6:10">
      <c r="F362" s="46" t="s">
        <v>77</v>
      </c>
      <c r="G362" s="50" t="e">
        <v>#DIV/0!</v>
      </c>
      <c r="I362" s="46" t="s">
        <v>68</v>
      </c>
      <c r="J362" s="50">
        <v>2572.9912105352</v>
      </c>
    </row>
    <row r="363" spans="6:10">
      <c r="F363" s="46" t="s">
        <v>77</v>
      </c>
      <c r="G363" s="50" t="e">
        <v>#DIV/0!</v>
      </c>
      <c r="I363" s="46" t="s">
        <v>68</v>
      </c>
      <c r="J363" s="50">
        <v>2201.2217171593302</v>
      </c>
    </row>
    <row r="364" spans="6:10">
      <c r="F364" s="46" t="s">
        <v>77</v>
      </c>
      <c r="G364" s="50" t="e">
        <v>#DIV/0!</v>
      </c>
      <c r="I364" s="46" t="s">
        <v>68</v>
      </c>
      <c r="J364" s="50">
        <v>2209.5122197119099</v>
      </c>
    </row>
    <row r="365" spans="6:10">
      <c r="F365" s="46" t="s">
        <v>77</v>
      </c>
      <c r="G365" s="50" t="e">
        <v>#DIV/0!</v>
      </c>
      <c r="I365" s="46" t="s">
        <v>68</v>
      </c>
      <c r="J365" s="50">
        <v>0</v>
      </c>
    </row>
    <row r="366" spans="6:10">
      <c r="F366" s="46" t="s">
        <v>77</v>
      </c>
      <c r="G366" s="50" t="e">
        <v>#DIV/0!</v>
      </c>
      <c r="I366" s="46" t="s">
        <v>68</v>
      </c>
      <c r="J366" s="50">
        <v>0</v>
      </c>
    </row>
    <row r="367" spans="6:10">
      <c r="F367" s="46" t="s">
        <v>78</v>
      </c>
      <c r="G367" s="50" t="e">
        <v>#DIV/0!</v>
      </c>
      <c r="I367" s="46" t="s">
        <v>69</v>
      </c>
      <c r="J367" s="50">
        <v>0</v>
      </c>
    </row>
    <row r="368" spans="6:10">
      <c r="F368" s="46" t="s">
        <v>78</v>
      </c>
      <c r="G368" s="50" t="e">
        <v>#DIV/0!</v>
      </c>
      <c r="I368" s="46" t="s">
        <v>69</v>
      </c>
      <c r="J368" s="50">
        <v>2299.99227751531</v>
      </c>
    </row>
    <row r="369" spans="6:10">
      <c r="F369" s="46" t="s">
        <v>78</v>
      </c>
      <c r="G369" s="50" t="e">
        <v>#DIV/0!</v>
      </c>
      <c r="I369" s="46" t="s">
        <v>69</v>
      </c>
      <c r="J369" s="50">
        <v>3221.2992293110001</v>
      </c>
    </row>
    <row r="370" spans="6:10">
      <c r="F370" s="46" t="s">
        <v>78</v>
      </c>
      <c r="G370" s="50" t="e">
        <v>#DIV/0!</v>
      </c>
      <c r="I370" s="46" t="s">
        <v>69</v>
      </c>
      <c r="J370" s="50">
        <v>3239.9391172713122</v>
      </c>
    </row>
    <row r="371" spans="6:10">
      <c r="F371" s="46" t="s">
        <v>78</v>
      </c>
      <c r="G371" s="50" t="e">
        <v>#DIV/0!</v>
      </c>
      <c r="I371" s="46" t="s">
        <v>69</v>
      </c>
      <c r="J371" s="50">
        <v>2223.1119179512302</v>
      </c>
    </row>
    <row r="372" spans="6:10">
      <c r="F372" s="46" t="s">
        <v>78</v>
      </c>
      <c r="G372" s="50" t="e">
        <v>#DIV/0!</v>
      </c>
      <c r="I372" s="46" t="s">
        <v>69</v>
      </c>
      <c r="J372" s="50">
        <v>0</v>
      </c>
    </row>
    <row r="373" spans="6:10">
      <c r="F373" s="46" t="s">
        <v>78</v>
      </c>
      <c r="G373" s="50" t="e">
        <v>#DIV/0!</v>
      </c>
      <c r="I373" s="46" t="s">
        <v>69</v>
      </c>
      <c r="J373" s="50">
        <v>0</v>
      </c>
    </row>
    <row r="374" spans="6:10">
      <c r="F374" s="46" t="s">
        <v>79</v>
      </c>
      <c r="G374" s="50" t="e">
        <v>#DIV/0!</v>
      </c>
      <c r="I374" s="46" t="s">
        <v>70</v>
      </c>
      <c r="J374" s="50">
        <v>0</v>
      </c>
    </row>
    <row r="375" spans="6:10">
      <c r="F375" s="46" t="s">
        <v>79</v>
      </c>
      <c r="G375" s="50" t="e">
        <v>#DIV/0!</v>
      </c>
      <c r="I375" s="46" t="s">
        <v>70</v>
      </c>
      <c r="J375" s="50">
        <v>0</v>
      </c>
    </row>
    <row r="376" spans="6:10">
      <c r="F376" s="46" t="s">
        <v>79</v>
      </c>
      <c r="G376" s="50" t="e">
        <v>#DIV/0!</v>
      </c>
      <c r="I376" s="46" t="s">
        <v>70</v>
      </c>
      <c r="J376" s="50">
        <v>0</v>
      </c>
    </row>
    <row r="377" spans="6:10">
      <c r="F377" s="46" t="s">
        <v>79</v>
      </c>
      <c r="G377" s="50" t="e">
        <v>#DIV/0!</v>
      </c>
      <c r="I377" s="46" t="s">
        <v>70</v>
      </c>
      <c r="J377" s="50">
        <v>0</v>
      </c>
    </row>
    <row r="378" spans="6:10">
      <c r="F378" s="46" t="s">
        <v>79</v>
      </c>
      <c r="G378" s="50" t="e">
        <v>#DIV/0!</v>
      </c>
      <c r="I378" s="46" t="s">
        <v>70</v>
      </c>
      <c r="J378" s="50">
        <v>0</v>
      </c>
    </row>
    <row r="379" spans="6:10">
      <c r="F379" s="46" t="s">
        <v>79</v>
      </c>
      <c r="G379" s="50" t="e">
        <v>#DIV/0!</v>
      </c>
      <c r="I379" s="46" t="s">
        <v>70</v>
      </c>
      <c r="J379" s="50">
        <v>0</v>
      </c>
    </row>
    <row r="380" spans="6:10">
      <c r="F380" s="46" t="s">
        <v>79</v>
      </c>
      <c r="G380" s="50" t="e">
        <v>#DIV/0!</v>
      </c>
      <c r="I380" s="46" t="s">
        <v>70</v>
      </c>
      <c r="J380" s="50">
        <v>0</v>
      </c>
    </row>
    <row r="381" spans="6:10">
      <c r="F381" s="46" t="s">
        <v>80</v>
      </c>
      <c r="G381" s="50">
        <v>0</v>
      </c>
      <c r="I381" s="46" t="s">
        <v>71</v>
      </c>
      <c r="J381" s="50">
        <v>0</v>
      </c>
    </row>
    <row r="382" spans="6:10">
      <c r="F382" s="46" t="s">
        <v>80</v>
      </c>
      <c r="G382" s="50">
        <v>0</v>
      </c>
      <c r="I382" s="46" t="s">
        <v>71</v>
      </c>
      <c r="J382" s="50">
        <v>0</v>
      </c>
    </row>
    <row r="383" spans="6:10">
      <c r="F383" s="46" t="s">
        <v>80</v>
      </c>
      <c r="G383" s="50">
        <v>0</v>
      </c>
      <c r="I383" s="46" t="s">
        <v>71</v>
      </c>
      <c r="J383" s="50">
        <v>0</v>
      </c>
    </row>
    <row r="384" spans="6:10">
      <c r="F384" s="46" t="s">
        <v>80</v>
      </c>
      <c r="G384" s="50">
        <v>0</v>
      </c>
      <c r="I384" s="46" t="s">
        <v>71</v>
      </c>
      <c r="J384" s="50">
        <v>0</v>
      </c>
    </row>
    <row r="385" spans="6:10">
      <c r="F385" s="46" t="s">
        <v>80</v>
      </c>
      <c r="G385" s="50">
        <v>0</v>
      </c>
      <c r="I385" s="46" t="s">
        <v>71</v>
      </c>
      <c r="J385" s="50">
        <v>0</v>
      </c>
    </row>
    <row r="386" spans="6:10">
      <c r="F386" s="46" t="s">
        <v>80</v>
      </c>
      <c r="G386" s="50">
        <v>0</v>
      </c>
      <c r="I386" s="46" t="s">
        <v>71</v>
      </c>
      <c r="J386" s="50">
        <v>0</v>
      </c>
    </row>
    <row r="387" spans="6:10">
      <c r="F387" s="46" t="s">
        <v>80</v>
      </c>
      <c r="G387" s="50">
        <v>0</v>
      </c>
      <c r="I387" s="46" t="s">
        <v>71</v>
      </c>
      <c r="J387" s="50">
        <v>0</v>
      </c>
    </row>
    <row r="388" spans="6:10">
      <c r="F388" s="46" t="s">
        <v>81</v>
      </c>
      <c r="G388" s="50">
        <v>0</v>
      </c>
      <c r="I388" s="46" t="s">
        <v>72</v>
      </c>
      <c r="J388" s="50">
        <v>0</v>
      </c>
    </row>
    <row r="389" spans="6:10">
      <c r="F389" s="46" t="s">
        <v>81</v>
      </c>
      <c r="G389" s="50">
        <v>0</v>
      </c>
      <c r="I389" s="46" t="s">
        <v>72</v>
      </c>
      <c r="J389" s="50">
        <v>0</v>
      </c>
    </row>
    <row r="390" spans="6:10">
      <c r="F390" s="46" t="s">
        <v>81</v>
      </c>
      <c r="G390" s="50">
        <v>0</v>
      </c>
      <c r="I390" s="46" t="s">
        <v>72</v>
      </c>
      <c r="J390" s="50">
        <v>0</v>
      </c>
    </row>
    <row r="391" spans="6:10">
      <c r="F391" s="46" t="s">
        <v>81</v>
      </c>
      <c r="G391" s="50">
        <v>0</v>
      </c>
      <c r="I391" s="46" t="s">
        <v>72</v>
      </c>
      <c r="J391" s="50">
        <v>0</v>
      </c>
    </row>
    <row r="392" spans="6:10">
      <c r="F392" s="46" t="s">
        <v>81</v>
      </c>
      <c r="G392" s="50">
        <v>0</v>
      </c>
      <c r="I392" s="46" t="s">
        <v>72</v>
      </c>
      <c r="J392" s="50">
        <v>0</v>
      </c>
    </row>
    <row r="393" spans="6:10">
      <c r="F393" s="46" t="s">
        <v>81</v>
      </c>
      <c r="G393" s="50">
        <v>0</v>
      </c>
      <c r="I393" s="46" t="s">
        <v>72</v>
      </c>
      <c r="J393" s="50">
        <v>0</v>
      </c>
    </row>
    <row r="394" spans="6:10">
      <c r="F394" s="46" t="s">
        <v>81</v>
      </c>
      <c r="G394" s="50">
        <v>0</v>
      </c>
      <c r="I394" s="46" t="s">
        <v>72</v>
      </c>
      <c r="J394" s="50">
        <v>0</v>
      </c>
    </row>
    <row r="395" spans="6:10">
      <c r="F395" s="46" t="s">
        <v>82</v>
      </c>
      <c r="G395" s="50">
        <v>0</v>
      </c>
      <c r="I395" s="46" t="s">
        <v>73</v>
      </c>
      <c r="J395" s="50">
        <v>0</v>
      </c>
    </row>
    <row r="396" spans="6:10">
      <c r="F396" s="46" t="s">
        <v>82</v>
      </c>
      <c r="G396" s="50">
        <v>0</v>
      </c>
      <c r="I396" s="46" t="s">
        <v>73</v>
      </c>
      <c r="J396" s="50">
        <v>0</v>
      </c>
    </row>
    <row r="397" spans="6:10">
      <c r="F397" s="46" t="s">
        <v>82</v>
      </c>
      <c r="G397" s="50">
        <v>0</v>
      </c>
      <c r="I397" s="46" t="s">
        <v>73</v>
      </c>
      <c r="J397" s="50">
        <v>0</v>
      </c>
    </row>
    <row r="398" spans="6:10">
      <c r="F398" s="46" t="s">
        <v>82</v>
      </c>
      <c r="G398" s="50">
        <v>0</v>
      </c>
      <c r="I398" s="46" t="s">
        <v>73</v>
      </c>
      <c r="J398" s="50">
        <v>0</v>
      </c>
    </row>
    <row r="399" spans="6:10">
      <c r="F399" s="46" t="s">
        <v>82</v>
      </c>
      <c r="G399" s="50">
        <v>0</v>
      </c>
      <c r="I399" s="46" t="s">
        <v>73</v>
      </c>
      <c r="J399" s="50">
        <v>0</v>
      </c>
    </row>
  </sheetData>
  <sortState ref="C4:C6">
    <sortCondition ref="C4"/>
  </sortState>
  <mergeCells count="4">
    <mergeCell ref="A3:C3"/>
    <mergeCell ref="I1:J1"/>
    <mergeCell ref="A2:C2"/>
    <mergeCell ref="F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84"/>
  <sheetViews>
    <sheetView showZeros="0" zoomScale="80" zoomScaleNormal="80" workbookViewId="0">
      <pane ySplit="1" topLeftCell="A2" activePane="bottomLeft" state="frozen"/>
      <selection pane="bottomLeft" activeCell="I4" sqref="I4"/>
    </sheetView>
  </sheetViews>
  <sheetFormatPr baseColWidth="10" defaultRowHeight="19.5"/>
  <cols>
    <col min="1" max="1" width="16.453125" style="19" customWidth="1"/>
    <col min="2" max="2" width="25.26953125" bestFit="1" customWidth="1"/>
    <col min="3" max="3" width="6.54296875" bestFit="1" customWidth="1"/>
    <col min="4" max="4" width="11.453125" bestFit="1" customWidth="1"/>
    <col min="5" max="5" width="8.453125" bestFit="1" customWidth="1"/>
    <col min="6" max="6" width="9.81640625" bestFit="1" customWidth="1"/>
    <col min="7" max="7" width="7.81640625" bestFit="1" customWidth="1"/>
    <col min="8" max="8" width="10.1796875" style="65" bestFit="1" customWidth="1"/>
    <col min="9" max="9" width="9.26953125" bestFit="1" customWidth="1"/>
    <col min="10" max="10" width="21" customWidth="1"/>
    <col min="11" max="11" width="16.1796875" customWidth="1"/>
    <col min="12" max="12" width="10.1796875" bestFit="1" customWidth="1"/>
    <col min="13" max="13" width="18.7265625" bestFit="1" customWidth="1"/>
  </cols>
  <sheetData>
    <row r="1" spans="1:14" s="1" customFormat="1" ht="20.5" thickTop="1" thickBot="1">
      <c r="A1" s="18"/>
      <c r="B1" s="23" t="s">
        <v>0</v>
      </c>
      <c r="C1" s="24" t="s">
        <v>1</v>
      </c>
      <c r="D1" s="25" t="s">
        <v>20</v>
      </c>
      <c r="E1" s="25" t="s">
        <v>5</v>
      </c>
      <c r="F1" s="25" t="s">
        <v>6</v>
      </c>
      <c r="G1" s="26" t="s">
        <v>7</v>
      </c>
      <c r="H1" s="24" t="s">
        <v>8</v>
      </c>
      <c r="I1" s="23" t="s">
        <v>9</v>
      </c>
      <c r="J1" s="25" t="s">
        <v>10</v>
      </c>
      <c r="K1" s="26" t="s">
        <v>18</v>
      </c>
      <c r="L1" s="24" t="s">
        <v>4</v>
      </c>
    </row>
    <row r="2" spans="1:14" s="2" customFormat="1" ht="20" collapsed="1" thickTop="1">
      <c r="A2" s="20" t="s">
        <v>19</v>
      </c>
      <c r="B2" s="83">
        <v>42736</v>
      </c>
      <c r="C2" s="86" t="str">
        <f>TEXT(WEEKNUM(B2,1),"00")&amp;"_"&amp;RIGHT(YEAR(B2),2)</f>
        <v>01_17</v>
      </c>
      <c r="D2" s="3">
        <v>67.11999999999999</v>
      </c>
      <c r="E2" s="7">
        <v>0.13772494596683957</v>
      </c>
      <c r="F2" s="14">
        <v>342</v>
      </c>
      <c r="G2" s="6">
        <v>0.06</v>
      </c>
      <c r="H2" s="32">
        <v>148.99261608670849</v>
      </c>
      <c r="I2" s="30">
        <v>2483.2102681118081</v>
      </c>
      <c r="J2" s="16">
        <v>10308.549331742808</v>
      </c>
      <c r="K2" s="8">
        <v>580</v>
      </c>
      <c r="L2" s="77">
        <f ca="1">SUMIF(Autre!F:G,$C2,Autre!G:G)</f>
        <v>265572.75494240399</v>
      </c>
    </row>
    <row r="3" spans="1:14" s="2" customFormat="1">
      <c r="A3" s="21" t="s">
        <v>2</v>
      </c>
      <c r="B3" s="84"/>
      <c r="C3" s="87"/>
      <c r="D3" s="37">
        <v>39.9365451301083</v>
      </c>
      <c r="E3" s="4">
        <v>0.23146965625539587</v>
      </c>
      <c r="F3" s="15">
        <v>342</v>
      </c>
      <c r="G3" s="9">
        <v>0.06</v>
      </c>
      <c r="H3" s="33">
        <v>88.65092873062774</v>
      </c>
      <c r="I3" s="31">
        <v>1477.5154788437956</v>
      </c>
      <c r="J3" s="10">
        <v>9170.7857307545928</v>
      </c>
      <c r="K3" s="10">
        <v>580</v>
      </c>
      <c r="L3" s="28">
        <v>55011.002023510264</v>
      </c>
    </row>
    <row r="4" spans="1:14" s="2" customFormat="1" ht="20" thickBot="1">
      <c r="A4" s="22" t="s">
        <v>3</v>
      </c>
      <c r="B4" s="85"/>
      <c r="C4" s="88"/>
      <c r="D4" s="38">
        <v>35.50624998929235</v>
      </c>
      <c r="E4" s="5">
        <v>0.26035130085779329</v>
      </c>
      <c r="F4" s="64">
        <v>342</v>
      </c>
      <c r="G4" s="12">
        <v>9.1899999999999996E-2</v>
      </c>
      <c r="H4" s="34">
        <v>120.72073347222221</v>
      </c>
      <c r="I4" s="41">
        <v>1313.6097222222222</v>
      </c>
      <c r="J4" s="13">
        <v>7933</v>
      </c>
      <c r="K4" s="13">
        <v>596.11685364931304</v>
      </c>
      <c r="L4" s="29">
        <v>47586.138403497389</v>
      </c>
      <c r="N4" s="49">
        <f>SUM(I2:I4)</f>
        <v>5274.3354691778259</v>
      </c>
    </row>
    <row r="5" spans="1:14" s="2" customFormat="1" ht="20.5" thickTop="1" thickBot="1">
      <c r="A5" s="22" t="s">
        <v>12</v>
      </c>
      <c r="B5" s="81" t="str">
        <f>TEXT(WEEKNUM(B2,1),"00")&amp;"_"&amp;RIGHT(YEAR(B2),4)</f>
        <v>01_2017</v>
      </c>
      <c r="C5" s="82"/>
      <c r="D5" s="12">
        <v>0.88906663993135615</v>
      </c>
      <c r="E5" s="45">
        <v>0.26035130085779329</v>
      </c>
      <c r="F5" s="63">
        <v>342</v>
      </c>
      <c r="G5" s="12">
        <v>9.1899999999999996E-2</v>
      </c>
      <c r="H5" s="34">
        <v>120.72073347222221</v>
      </c>
      <c r="I5" s="51">
        <v>0.88906663993135626</v>
      </c>
      <c r="J5" s="12">
        <v>0.86502947870610158</v>
      </c>
      <c r="K5" s="12">
        <v>1.0277876787057121</v>
      </c>
      <c r="L5" s="52">
        <v>0.8650294787061017</v>
      </c>
    </row>
    <row r="6" spans="1:14" s="2" customFormat="1" ht="20.5" thickTop="1" thickBot="1">
      <c r="A6" s="19"/>
      <c r="B6"/>
      <c r="C6"/>
      <c r="D6" s="39"/>
      <c r="E6" s="40"/>
      <c r="F6"/>
      <c r="G6"/>
      <c r="H6" s="65"/>
      <c r="I6"/>
      <c r="J6"/>
      <c r="K6"/>
      <c r="L6"/>
    </row>
    <row r="7" spans="1:14" s="2" customFormat="1" ht="20" collapsed="1" thickTop="1">
      <c r="A7" s="20" t="s">
        <v>19</v>
      </c>
      <c r="B7" s="83">
        <f>$B2+7</f>
        <v>42743</v>
      </c>
      <c r="C7" s="86" t="str">
        <f>TEXT(WEEKNUM(B7,1),"00")&amp;"_"&amp;RIGHT(YEAR(B7),2)</f>
        <v>02_17</v>
      </c>
      <c r="D7" s="3">
        <v>65.11999999999999</v>
      </c>
      <c r="E7" s="7">
        <v>0.2055503220228678</v>
      </c>
      <c r="F7" s="14">
        <v>496</v>
      </c>
      <c r="G7" s="6">
        <v>0.06</v>
      </c>
      <c r="H7" s="32">
        <v>144.78206459189661</v>
      </c>
      <c r="I7" s="30">
        <v>2413.0344098649439</v>
      </c>
      <c r="J7" s="16">
        <v>8480.3567077917269</v>
      </c>
      <c r="K7" s="8">
        <v>580</v>
      </c>
      <c r="L7" s="32">
        <f ca="1">SUMIF(Autre!F:G,$C7,Autre!G:G)</f>
        <v>88152.706313054237</v>
      </c>
    </row>
    <row r="8" spans="1:14" s="2" customFormat="1">
      <c r="A8" s="21" t="s">
        <v>2</v>
      </c>
      <c r="B8" s="84"/>
      <c r="C8" s="87"/>
      <c r="D8" s="37">
        <v>33.66825845515811</v>
      </c>
      <c r="E8" s="4">
        <v>0.39756843936424185</v>
      </c>
      <c r="F8" s="15">
        <v>496</v>
      </c>
      <c r="G8" s="9">
        <v>0.06</v>
      </c>
      <c r="H8" s="33">
        <v>74.855036399744648</v>
      </c>
      <c r="I8" s="31">
        <v>1247.5839399957445</v>
      </c>
      <c r="J8" s="10">
        <v>7743.6244551459995</v>
      </c>
      <c r="K8" s="10">
        <v>580</v>
      </c>
      <c r="L8" s="28">
        <v>46468.980425678623</v>
      </c>
    </row>
    <row r="9" spans="1:14" s="2" customFormat="1" ht="20" thickBot="1">
      <c r="A9" s="22" t="s">
        <v>3</v>
      </c>
      <c r="B9" s="85"/>
      <c r="C9" s="88"/>
      <c r="D9" s="38">
        <v>0</v>
      </c>
      <c r="E9" s="5">
        <v>0</v>
      </c>
      <c r="F9" s="64">
        <v>496</v>
      </c>
      <c r="G9" s="12">
        <v>9.1899999999999996E-2</v>
      </c>
      <c r="H9" s="34">
        <v>0</v>
      </c>
      <c r="I9" s="41">
        <v>0</v>
      </c>
      <c r="J9" s="13">
        <v>0</v>
      </c>
      <c r="K9" s="13">
        <v>0</v>
      </c>
      <c r="L9" s="29">
        <v>0</v>
      </c>
    </row>
    <row r="10" spans="1:14" s="2" customFormat="1" ht="20.5" thickTop="1" thickBot="1">
      <c r="A10" s="22" t="s">
        <v>12</v>
      </c>
      <c r="B10" s="81" t="str">
        <f>TEXT(WEEKNUM(B7,1),"00")&amp;"_"&amp;RIGHT(YEAR(B7),4)</f>
        <v>02_2017</v>
      </c>
      <c r="C10" s="82"/>
      <c r="D10" s="12" t="s">
        <v>14</v>
      </c>
      <c r="E10" s="45">
        <v>0</v>
      </c>
      <c r="F10" s="63">
        <v>496</v>
      </c>
      <c r="G10" s="12">
        <v>9.1899999999999996E-2</v>
      </c>
      <c r="H10" s="34">
        <v>0</v>
      </c>
      <c r="I10" s="51" t="s">
        <v>14</v>
      </c>
      <c r="J10" s="12" t="s">
        <v>14</v>
      </c>
      <c r="K10" s="12" t="s">
        <v>14</v>
      </c>
      <c r="L10" s="52" t="s">
        <v>14</v>
      </c>
      <c r="M10"/>
      <c r="N10" s="49"/>
    </row>
    <row r="11" spans="1:14" ht="20.5" thickTop="1" thickBot="1">
      <c r="D11" s="39"/>
      <c r="E11" s="40"/>
    </row>
    <row r="12" spans="1:14" ht="20" thickTop="1">
      <c r="A12" s="20" t="s">
        <v>19</v>
      </c>
      <c r="B12" s="83">
        <f t="shared" ref="B12" si="0">$B7+7</f>
        <v>42750</v>
      </c>
      <c r="C12" s="86" t="str">
        <f t="shared" ref="C12" si="1">TEXT(WEEKNUM(B12,1),"00")&amp;"_"&amp;RIGHT(YEAR(B12),2)</f>
        <v>03_17</v>
      </c>
      <c r="D12" s="3">
        <v>63.11999999999999</v>
      </c>
      <c r="E12" s="7">
        <v>0.23186601916075603</v>
      </c>
      <c r="F12" s="14">
        <v>385</v>
      </c>
      <c r="G12" s="6">
        <v>0.06</v>
      </c>
      <c r="H12" s="32">
        <v>99.626500181488183</v>
      </c>
      <c r="I12" s="30">
        <v>1660.4416696914695</v>
      </c>
      <c r="J12" s="16">
        <v>5665.4271503435166</v>
      </c>
      <c r="K12" s="8">
        <v>580</v>
      </c>
      <c r="L12" s="32">
        <f ca="1">SUMIF(Autre!F:G,$C12,Autre!G:G)</f>
        <v>64365.625687794709</v>
      </c>
    </row>
    <row r="13" spans="1:14">
      <c r="A13" s="21" t="s">
        <v>2</v>
      </c>
      <c r="B13" s="84"/>
      <c r="C13" s="87"/>
      <c r="D13" s="37">
        <v>35.194553205274921</v>
      </c>
      <c r="E13" s="4">
        <v>0.41584227661777451</v>
      </c>
      <c r="F13" s="15">
        <v>385</v>
      </c>
      <c r="G13" s="9">
        <v>0.06</v>
      </c>
      <c r="H13" s="33">
        <v>55.54990749830035</v>
      </c>
      <c r="I13" s="31">
        <v>925.83179163833904</v>
      </c>
      <c r="J13" s="10">
        <v>5746.5421549965877</v>
      </c>
      <c r="K13" s="10">
        <v>580</v>
      </c>
      <c r="L13" s="28">
        <v>34612.353806552768</v>
      </c>
    </row>
    <row r="14" spans="1:14" ht="20" thickBot="1">
      <c r="A14" s="22" t="s">
        <v>3</v>
      </c>
      <c r="B14" s="85"/>
      <c r="C14" s="88"/>
      <c r="D14" s="38">
        <v>0</v>
      </c>
      <c r="E14" s="5">
        <v>0</v>
      </c>
      <c r="F14" s="64">
        <v>385</v>
      </c>
      <c r="G14" s="12">
        <v>9.1899999999999996E-2</v>
      </c>
      <c r="H14" s="34">
        <v>0</v>
      </c>
      <c r="I14" s="41">
        <v>0</v>
      </c>
      <c r="J14" s="13">
        <v>0</v>
      </c>
      <c r="K14" s="13">
        <v>0</v>
      </c>
      <c r="L14" s="29">
        <v>0</v>
      </c>
    </row>
    <row r="15" spans="1:14" ht="20.5" thickTop="1" thickBot="1">
      <c r="A15" s="22" t="s">
        <v>12</v>
      </c>
      <c r="B15" s="81" t="str">
        <f t="shared" ref="B15" si="2">TEXT(WEEKNUM(B12,1),"00")&amp;"_"&amp;RIGHT(YEAR(B12),4)</f>
        <v>03_2017</v>
      </c>
      <c r="C15" s="82"/>
      <c r="D15" s="12" t="s">
        <v>14</v>
      </c>
      <c r="E15" s="45">
        <v>0</v>
      </c>
      <c r="F15" s="63">
        <v>385</v>
      </c>
      <c r="G15" s="12">
        <v>9.1899999999999996E-2</v>
      </c>
      <c r="H15" s="34">
        <v>0</v>
      </c>
      <c r="I15" s="51" t="s">
        <v>14</v>
      </c>
      <c r="J15" s="12" t="s">
        <v>14</v>
      </c>
      <c r="K15" s="12" t="s">
        <v>14</v>
      </c>
      <c r="L15" s="52" t="s">
        <v>14</v>
      </c>
    </row>
    <row r="16" spans="1:14" ht="20.5" thickTop="1" thickBot="1">
      <c r="D16" s="39"/>
      <c r="E16" s="40"/>
    </row>
    <row r="17" spans="1:12" ht="20" thickTop="1">
      <c r="A17" s="20" t="s">
        <v>19</v>
      </c>
      <c r="B17" s="83">
        <f t="shared" ref="B17" si="3">$B12+7</f>
        <v>42757</v>
      </c>
      <c r="C17" s="86" t="str">
        <f t="shared" ref="C17" si="4">TEXT(WEEKNUM(B17,1),"00")&amp;"_"&amp;RIGHT(YEAR(B17),2)</f>
        <v>04_17</v>
      </c>
      <c r="D17" s="3">
        <v>62.11999999999999</v>
      </c>
      <c r="E17" s="7">
        <v>0.14120136142029252</v>
      </c>
      <c r="F17" s="14">
        <v>307</v>
      </c>
      <c r="G17" s="6">
        <v>0.06</v>
      </c>
      <c r="H17" s="32">
        <v>130.45199999999997</v>
      </c>
      <c r="I17" s="30">
        <v>2174.1999999999998</v>
      </c>
      <c r="J17" s="16">
        <v>6078.5974390467336</v>
      </c>
      <c r="K17" s="8">
        <v>580</v>
      </c>
      <c r="L17" s="32">
        <f ca="1">SUMIF(Autre!F:G,$C17,Autre!G:G)</f>
        <v>25359.571002770768</v>
      </c>
    </row>
    <row r="18" spans="1:12">
      <c r="A18" s="21" t="s">
        <v>2</v>
      </c>
      <c r="B18" s="84"/>
      <c r="C18" s="87"/>
      <c r="D18" s="37">
        <v>36.760996002891432</v>
      </c>
      <c r="E18" s="4">
        <v>0.23860693466354002</v>
      </c>
      <c r="F18" s="15">
        <v>307</v>
      </c>
      <c r="G18" s="9">
        <v>0.06</v>
      </c>
      <c r="H18" s="33">
        <v>77.198091606071998</v>
      </c>
      <c r="I18" s="31">
        <v>1286.6348601012</v>
      </c>
      <c r="J18" s="10">
        <v>7986.0094764902069</v>
      </c>
      <c r="K18" s="10">
        <v>580</v>
      </c>
      <c r="L18" s="28">
        <v>48226.72370337342</v>
      </c>
    </row>
    <row r="19" spans="1:12" ht="20" thickBot="1">
      <c r="A19" s="22" t="s">
        <v>3</v>
      </c>
      <c r="B19" s="85"/>
      <c r="C19" s="88"/>
      <c r="D19" s="38">
        <v>0</v>
      </c>
      <c r="E19" s="5">
        <v>0</v>
      </c>
      <c r="F19" s="64">
        <v>307</v>
      </c>
      <c r="G19" s="12">
        <v>9.1899999999999996E-2</v>
      </c>
      <c r="H19" s="34">
        <v>0</v>
      </c>
      <c r="I19" s="41">
        <v>0</v>
      </c>
      <c r="J19" s="13">
        <v>0</v>
      </c>
      <c r="K19" s="13">
        <v>0</v>
      </c>
      <c r="L19" s="29">
        <v>0</v>
      </c>
    </row>
    <row r="20" spans="1:12" ht="20.5" thickTop="1" thickBot="1">
      <c r="A20" s="22" t="s">
        <v>12</v>
      </c>
      <c r="B20" s="81" t="str">
        <f t="shared" ref="B20" si="5">TEXT(WEEKNUM(B17,1),"00")&amp;"_"&amp;RIGHT(YEAR(B17),4)</f>
        <v>04_2017</v>
      </c>
      <c r="C20" s="82"/>
      <c r="D20" s="12" t="s">
        <v>14</v>
      </c>
      <c r="E20" s="45">
        <v>0</v>
      </c>
      <c r="F20" s="63">
        <v>307</v>
      </c>
      <c r="G20" s="12">
        <v>9.1899999999999996E-2</v>
      </c>
      <c r="H20" s="34">
        <v>0</v>
      </c>
      <c r="I20" s="51" t="s">
        <v>14</v>
      </c>
      <c r="J20" s="12" t="s">
        <v>14</v>
      </c>
      <c r="K20" s="12" t="s">
        <v>14</v>
      </c>
      <c r="L20" s="52" t="s">
        <v>14</v>
      </c>
    </row>
    <row r="21" spans="1:12" ht="20.5" thickTop="1" thickBot="1">
      <c r="D21" s="39"/>
      <c r="E21" s="40"/>
    </row>
    <row r="22" spans="1:12" ht="20" thickTop="1">
      <c r="A22" s="20" t="s">
        <v>19</v>
      </c>
      <c r="B22" s="83">
        <f t="shared" ref="B22" si="6">$B17+7</f>
        <v>42764</v>
      </c>
      <c r="C22" s="86" t="str">
        <f t="shared" ref="C22" si="7">TEXT(WEEKNUM(B22,1),"00")&amp;"_"&amp;RIGHT(YEAR(B22),2)</f>
        <v>05_17</v>
      </c>
      <c r="D22" s="3">
        <v>61.11999999999999</v>
      </c>
      <c r="E22" s="7">
        <v>0.11074780677513039</v>
      </c>
      <c r="F22" s="14">
        <v>231</v>
      </c>
      <c r="G22" s="6">
        <v>0.06</v>
      </c>
      <c r="H22" s="32">
        <v>125.14920524017465</v>
      </c>
      <c r="I22" s="30">
        <v>2085.8200873362443</v>
      </c>
      <c r="J22" s="16">
        <v>4836.2256885685647</v>
      </c>
      <c r="K22" s="8">
        <v>570</v>
      </c>
      <c r="L22" s="32">
        <f ca="1">SUMIF(Autre!F:G,$C22,Autre!G:G)</f>
        <v>22993.870606022068</v>
      </c>
    </row>
    <row r="23" spans="1:12">
      <c r="A23" s="21" t="s">
        <v>2</v>
      </c>
      <c r="B23" s="84"/>
      <c r="C23" s="87"/>
      <c r="D23" s="37">
        <v>37.897667153080072</v>
      </c>
      <c r="E23" s="4">
        <v>0.17861009551733945</v>
      </c>
      <c r="F23" s="15">
        <v>231</v>
      </c>
      <c r="G23" s="9">
        <v>0.06</v>
      </c>
      <c r="H23" s="33">
        <v>77.59919706584823</v>
      </c>
      <c r="I23" s="31">
        <v>1293.3199510974705</v>
      </c>
      <c r="J23" s="10">
        <v>8168.3365332471831</v>
      </c>
      <c r="K23" s="10">
        <v>570</v>
      </c>
      <c r="L23" s="28">
        <v>49330.72664539043</v>
      </c>
    </row>
    <row r="24" spans="1:12" ht="20" thickBot="1">
      <c r="A24" s="22" t="s">
        <v>3</v>
      </c>
      <c r="B24" s="85"/>
      <c r="C24" s="88"/>
      <c r="D24" s="38">
        <v>0</v>
      </c>
      <c r="E24" s="5">
        <v>0</v>
      </c>
      <c r="F24" s="64">
        <v>231</v>
      </c>
      <c r="G24" s="12">
        <v>9.1899999999999996E-2</v>
      </c>
      <c r="H24" s="34">
        <v>0</v>
      </c>
      <c r="I24" s="41">
        <v>0</v>
      </c>
      <c r="J24" s="13">
        <v>0</v>
      </c>
      <c r="K24" s="13">
        <v>0</v>
      </c>
      <c r="L24" s="29">
        <v>0</v>
      </c>
    </row>
    <row r="25" spans="1:12" ht="20.5" thickTop="1" thickBot="1">
      <c r="A25" s="22" t="s">
        <v>12</v>
      </c>
      <c r="B25" s="81" t="str">
        <f t="shared" ref="B25" si="8">TEXT(WEEKNUM(B22,1),"00")&amp;"_"&amp;RIGHT(YEAR(B22),4)</f>
        <v>05_2017</v>
      </c>
      <c r="C25" s="82"/>
      <c r="D25" s="12" t="s">
        <v>14</v>
      </c>
      <c r="E25" s="45">
        <v>0</v>
      </c>
      <c r="F25" s="63">
        <v>231</v>
      </c>
      <c r="G25" s="12">
        <v>9.1899999999999996E-2</v>
      </c>
      <c r="H25" s="34">
        <v>0</v>
      </c>
      <c r="I25" s="51" t="s">
        <v>14</v>
      </c>
      <c r="J25" s="12" t="s">
        <v>14</v>
      </c>
      <c r="K25" s="12" t="s">
        <v>14</v>
      </c>
      <c r="L25" s="52" t="s">
        <v>14</v>
      </c>
    </row>
    <row r="26" spans="1:12" ht="20.5" thickTop="1" thickBot="1">
      <c r="D26" s="39"/>
      <c r="E26" s="40"/>
    </row>
    <row r="27" spans="1:12" ht="20" thickTop="1">
      <c r="A27" s="20" t="s">
        <v>19</v>
      </c>
      <c r="B27" s="83">
        <f t="shared" ref="B27" si="9">$B22+7</f>
        <v>42771</v>
      </c>
      <c r="C27" s="86" t="str">
        <f t="shared" ref="C27" si="10">TEXT(WEEKNUM(B27,1),"00")&amp;"_"&amp;RIGHT(YEAR(B27),2)</f>
        <v>06_17</v>
      </c>
      <c r="D27" s="3">
        <v>61.11999999999999</v>
      </c>
      <c r="E27" s="7">
        <v>0.15314317010179782</v>
      </c>
      <c r="F27" s="14">
        <v>309</v>
      </c>
      <c r="G27" s="6">
        <v>0.06</v>
      </c>
      <c r="H27" s="32">
        <v>125.14920524017465</v>
      </c>
      <c r="I27" s="30">
        <v>2085.8200873362443</v>
      </c>
      <c r="J27" s="16">
        <v>6441.8488162808517</v>
      </c>
      <c r="K27" s="8">
        <v>570</v>
      </c>
      <c r="L27" s="32">
        <f ca="1">SUMIF(Autre!F:G,$C27,Autre!G:G)</f>
        <v>29377.187813136308</v>
      </c>
    </row>
    <row r="28" spans="1:12">
      <c r="A28" s="21" t="s">
        <v>2</v>
      </c>
      <c r="B28" s="84"/>
      <c r="C28" s="87"/>
      <c r="D28" s="37">
        <v>35.491443720125289</v>
      </c>
      <c r="E28" s="4">
        <v>0.25511812447030874</v>
      </c>
      <c r="F28" s="15">
        <v>309</v>
      </c>
      <c r="G28" s="9">
        <v>0.06</v>
      </c>
      <c r="H28" s="33">
        <v>72.672218167540379</v>
      </c>
      <c r="I28" s="31">
        <v>1211.203636125673</v>
      </c>
      <c r="J28" s="10">
        <v>7649.7071755305669</v>
      </c>
      <c r="K28" s="10">
        <v>570</v>
      </c>
      <c r="L28" s="28">
        <v>46189.996941699428</v>
      </c>
    </row>
    <row r="29" spans="1:12" ht="20" thickBot="1">
      <c r="A29" s="22" t="s">
        <v>3</v>
      </c>
      <c r="B29" s="85"/>
      <c r="C29" s="88"/>
      <c r="D29" s="38">
        <v>0</v>
      </c>
      <c r="E29" s="5">
        <v>0</v>
      </c>
      <c r="F29" s="64">
        <v>309</v>
      </c>
      <c r="G29" s="12">
        <v>9.1899999999999996E-2</v>
      </c>
      <c r="H29" s="34">
        <v>0</v>
      </c>
      <c r="I29" s="41">
        <v>0</v>
      </c>
      <c r="J29" s="13">
        <v>0</v>
      </c>
      <c r="K29" s="13">
        <v>0</v>
      </c>
      <c r="L29" s="29">
        <v>0</v>
      </c>
    </row>
    <row r="30" spans="1:12" ht="20.5" thickTop="1" thickBot="1">
      <c r="A30" s="22" t="s">
        <v>12</v>
      </c>
      <c r="B30" s="81" t="str">
        <f t="shared" ref="B30" si="11">TEXT(WEEKNUM(B27,1),"00")&amp;"_"&amp;RIGHT(YEAR(B27),4)</f>
        <v>06_2017</v>
      </c>
      <c r="C30" s="82"/>
      <c r="D30" s="12" t="s">
        <v>14</v>
      </c>
      <c r="E30" s="45">
        <v>0</v>
      </c>
      <c r="F30" s="63">
        <v>309</v>
      </c>
      <c r="G30" s="12">
        <v>9.1899999999999996E-2</v>
      </c>
      <c r="H30" s="34">
        <v>0</v>
      </c>
      <c r="I30" s="51" t="s">
        <v>14</v>
      </c>
      <c r="J30" s="12" t="s">
        <v>14</v>
      </c>
      <c r="K30" s="12" t="s">
        <v>14</v>
      </c>
      <c r="L30" s="52" t="s">
        <v>14</v>
      </c>
    </row>
    <row r="31" spans="1:12" ht="15" thickTop="1">
      <c r="A31"/>
      <c r="H31"/>
    </row>
    <row r="32" spans="1:12" ht="14.5">
      <c r="A32"/>
      <c r="H32"/>
    </row>
    <row r="33" spans="1:8" ht="14.5">
      <c r="A33"/>
      <c r="H33"/>
    </row>
    <row r="34" spans="1:8" ht="14.5">
      <c r="A34"/>
      <c r="H34"/>
    </row>
    <row r="35" spans="1:8" ht="14.5">
      <c r="A35"/>
      <c r="H35"/>
    </row>
    <row r="36" spans="1:8" ht="14.5">
      <c r="A36"/>
      <c r="H36"/>
    </row>
    <row r="37" spans="1:8" ht="14.5">
      <c r="A37"/>
      <c r="H37"/>
    </row>
    <row r="38" spans="1:8" ht="14.5">
      <c r="A38"/>
      <c r="H38"/>
    </row>
    <row r="39" spans="1:8" ht="14.5">
      <c r="A39"/>
      <c r="H39"/>
    </row>
    <row r="40" spans="1:8" ht="14.5">
      <c r="A40"/>
      <c r="H40"/>
    </row>
    <row r="41" spans="1:8" ht="14.5">
      <c r="A41"/>
      <c r="H41"/>
    </row>
    <row r="42" spans="1:8" ht="14.5">
      <c r="A42"/>
      <c r="H42"/>
    </row>
    <row r="43" spans="1:8" ht="14.5">
      <c r="A43"/>
      <c r="H43"/>
    </row>
    <row r="44" spans="1:8" ht="14.5">
      <c r="A44"/>
      <c r="H44"/>
    </row>
    <row r="45" spans="1:8" ht="14.5">
      <c r="A45"/>
      <c r="H45"/>
    </row>
    <row r="46" spans="1:8" ht="14.5">
      <c r="A46"/>
      <c r="H46"/>
    </row>
    <row r="47" spans="1:8" ht="14.5">
      <c r="A47"/>
      <c r="H47"/>
    </row>
    <row r="48" spans="1:8" ht="14.5">
      <c r="A48"/>
      <c r="H48"/>
    </row>
    <row r="49" spans="1:8" ht="14.5">
      <c r="A49"/>
      <c r="H49"/>
    </row>
    <row r="50" spans="1:8" ht="14.5">
      <c r="A50"/>
      <c r="H50"/>
    </row>
    <row r="51" spans="1:8" ht="14.5">
      <c r="A51"/>
      <c r="H51"/>
    </row>
    <row r="52" spans="1:8" ht="14.5">
      <c r="A52"/>
      <c r="H52"/>
    </row>
    <row r="53" spans="1:8" ht="14.5">
      <c r="A53"/>
      <c r="H53"/>
    </row>
    <row r="54" spans="1:8" ht="14.5">
      <c r="A54"/>
      <c r="H54"/>
    </row>
    <row r="55" spans="1:8" ht="14.5">
      <c r="A55"/>
      <c r="H55"/>
    </row>
    <row r="56" spans="1:8" ht="14.5">
      <c r="A56"/>
      <c r="H56"/>
    </row>
    <row r="57" spans="1:8" ht="14.5">
      <c r="A57"/>
      <c r="H57"/>
    </row>
    <row r="58" spans="1:8" ht="14.5">
      <c r="A58"/>
      <c r="H58"/>
    </row>
    <row r="59" spans="1:8" ht="14.5">
      <c r="A59"/>
      <c r="H59"/>
    </row>
    <row r="60" spans="1:8" ht="14.5">
      <c r="A60"/>
      <c r="H60"/>
    </row>
    <row r="61" spans="1:8" ht="14.5">
      <c r="A61"/>
      <c r="H61"/>
    </row>
    <row r="62" spans="1:8" ht="14.5">
      <c r="A62"/>
      <c r="H62"/>
    </row>
    <row r="63" spans="1:8" ht="14.5">
      <c r="A63"/>
      <c r="H63"/>
    </row>
    <row r="64" spans="1:8" ht="14.5">
      <c r="A64"/>
      <c r="H64"/>
    </row>
    <row r="65" spans="1:8" ht="14.5">
      <c r="A65"/>
      <c r="H65"/>
    </row>
    <row r="66" spans="1:8" ht="14.5">
      <c r="A66"/>
      <c r="H66"/>
    </row>
    <row r="67" spans="1:8" ht="14.5">
      <c r="A67"/>
      <c r="H67"/>
    </row>
    <row r="68" spans="1:8" ht="14.5">
      <c r="A68"/>
      <c r="H68"/>
    </row>
    <row r="69" spans="1:8" ht="14.5">
      <c r="A69"/>
      <c r="H69"/>
    </row>
    <row r="70" spans="1:8" ht="14.5">
      <c r="A70"/>
      <c r="H70"/>
    </row>
    <row r="71" spans="1:8" ht="14.5">
      <c r="A71"/>
      <c r="H71"/>
    </row>
    <row r="72" spans="1:8" ht="14.5">
      <c r="A72"/>
      <c r="H72"/>
    </row>
    <row r="73" spans="1:8" ht="14.5">
      <c r="A73"/>
      <c r="H73"/>
    </row>
    <row r="74" spans="1:8" ht="14.5">
      <c r="A74"/>
      <c r="H74"/>
    </row>
    <row r="75" spans="1:8" ht="14.5">
      <c r="A75"/>
      <c r="H75"/>
    </row>
    <row r="76" spans="1:8" ht="14.5">
      <c r="A76"/>
      <c r="H76"/>
    </row>
    <row r="77" spans="1:8" ht="14.5">
      <c r="A77"/>
      <c r="H77"/>
    </row>
    <row r="78" spans="1:8" ht="14.5">
      <c r="A78"/>
      <c r="H78"/>
    </row>
    <row r="79" spans="1:8" ht="14.5">
      <c r="A79"/>
      <c r="H79"/>
    </row>
    <row r="80" spans="1:8" ht="14.5">
      <c r="A80"/>
      <c r="H80"/>
    </row>
    <row r="81" spans="1:8" ht="14.5">
      <c r="A81"/>
      <c r="H81"/>
    </row>
    <row r="82" spans="1:8" ht="14.5">
      <c r="A82"/>
      <c r="H82"/>
    </row>
    <row r="83" spans="1:8" ht="14.5">
      <c r="A83"/>
      <c r="H83"/>
    </row>
    <row r="84" spans="1:8" ht="14.5">
      <c r="A84"/>
      <c r="H84"/>
    </row>
    <row r="85" spans="1:8" ht="14.5">
      <c r="A85"/>
      <c r="H85"/>
    </row>
    <row r="86" spans="1:8" ht="14.5">
      <c r="A86"/>
      <c r="H86"/>
    </row>
    <row r="87" spans="1:8" ht="14.5">
      <c r="A87"/>
      <c r="H87"/>
    </row>
    <row r="88" spans="1:8" ht="14.5">
      <c r="A88"/>
      <c r="H88"/>
    </row>
    <row r="89" spans="1:8" ht="14.5">
      <c r="A89"/>
      <c r="H89"/>
    </row>
    <row r="90" spans="1:8" ht="14.5">
      <c r="A90"/>
      <c r="H90"/>
    </row>
    <row r="91" spans="1:8" ht="14.5">
      <c r="A91"/>
      <c r="H91"/>
    </row>
    <row r="92" spans="1:8" ht="14.5">
      <c r="A92"/>
      <c r="H92"/>
    </row>
    <row r="93" spans="1:8" ht="14.5">
      <c r="A93"/>
      <c r="H93"/>
    </row>
    <row r="94" spans="1:8" ht="14.5">
      <c r="A94"/>
      <c r="H94"/>
    </row>
    <row r="95" spans="1:8" ht="14.5">
      <c r="A95"/>
      <c r="H95"/>
    </row>
    <row r="96" spans="1:8" ht="14.5">
      <c r="A96"/>
      <c r="H96"/>
    </row>
    <row r="97" spans="1:8" ht="14.5">
      <c r="A97"/>
      <c r="H97"/>
    </row>
    <row r="98" spans="1:8" ht="14.5">
      <c r="A98"/>
      <c r="H98"/>
    </row>
    <row r="99" spans="1:8" ht="14.5">
      <c r="A99"/>
      <c r="H99"/>
    </row>
    <row r="100" spans="1:8" ht="14.5">
      <c r="A100"/>
      <c r="H100"/>
    </row>
    <row r="101" spans="1:8" ht="14.5">
      <c r="A101"/>
      <c r="H101"/>
    </row>
    <row r="102" spans="1:8" ht="14.5">
      <c r="A102"/>
      <c r="H102"/>
    </row>
    <row r="103" spans="1:8" ht="14.5">
      <c r="A103"/>
      <c r="H103"/>
    </row>
    <row r="104" spans="1:8" ht="14.5">
      <c r="A104"/>
      <c r="H104"/>
    </row>
    <row r="105" spans="1:8" ht="14.5">
      <c r="A105"/>
      <c r="H105"/>
    </row>
    <row r="106" spans="1:8" ht="14.5">
      <c r="A106"/>
      <c r="H106"/>
    </row>
    <row r="107" spans="1:8" ht="14.5">
      <c r="A107"/>
      <c r="H107"/>
    </row>
    <row r="108" spans="1:8" ht="14.5">
      <c r="A108"/>
      <c r="H108"/>
    </row>
    <row r="109" spans="1:8" ht="14.5">
      <c r="A109"/>
      <c r="H109"/>
    </row>
    <row r="110" spans="1:8" ht="14.5">
      <c r="A110"/>
      <c r="H110"/>
    </row>
    <row r="111" spans="1:8" ht="14.5">
      <c r="A111"/>
      <c r="H111"/>
    </row>
    <row r="112" spans="1:8" ht="14.5">
      <c r="A112"/>
      <c r="H112"/>
    </row>
    <row r="113" spans="1:8" ht="14.5">
      <c r="A113"/>
      <c r="H113"/>
    </row>
    <row r="114" spans="1:8" ht="14.5">
      <c r="A114"/>
      <c r="H114"/>
    </row>
    <row r="115" spans="1:8" ht="14.5">
      <c r="A115"/>
      <c r="H115"/>
    </row>
    <row r="116" spans="1:8" ht="14.5">
      <c r="A116"/>
      <c r="H116"/>
    </row>
    <row r="117" spans="1:8" ht="14.5">
      <c r="A117"/>
      <c r="H117"/>
    </row>
    <row r="118" spans="1:8" ht="14.5">
      <c r="A118"/>
      <c r="H118"/>
    </row>
    <row r="119" spans="1:8" ht="14.5">
      <c r="A119"/>
      <c r="H119"/>
    </row>
    <row r="120" spans="1:8" ht="14.5">
      <c r="A120"/>
      <c r="H120"/>
    </row>
    <row r="121" spans="1:8" ht="14.5">
      <c r="A121"/>
      <c r="H121"/>
    </row>
    <row r="122" spans="1:8" ht="14.5">
      <c r="A122"/>
      <c r="H122"/>
    </row>
    <row r="123" spans="1:8" ht="14.5">
      <c r="A123"/>
      <c r="H123"/>
    </row>
    <row r="124" spans="1:8" ht="14.5">
      <c r="A124"/>
      <c r="H124"/>
    </row>
    <row r="125" spans="1:8" ht="14.5">
      <c r="A125"/>
      <c r="H125"/>
    </row>
    <row r="126" spans="1:8" ht="14.5">
      <c r="A126"/>
      <c r="H126"/>
    </row>
    <row r="127" spans="1:8" ht="14.5">
      <c r="A127"/>
      <c r="H127"/>
    </row>
    <row r="128" spans="1:8" ht="14.5">
      <c r="A128"/>
      <c r="H128"/>
    </row>
    <row r="129" spans="1:8" ht="14.5">
      <c r="A129"/>
      <c r="H129"/>
    </row>
    <row r="130" spans="1:8" ht="14.5">
      <c r="A130"/>
      <c r="H130"/>
    </row>
    <row r="131" spans="1:8" ht="14.5">
      <c r="A131"/>
      <c r="H131"/>
    </row>
    <row r="132" spans="1:8" ht="14.5">
      <c r="A132"/>
      <c r="H132"/>
    </row>
    <row r="133" spans="1:8" ht="14.5">
      <c r="A133"/>
      <c r="H133"/>
    </row>
    <row r="134" spans="1:8" ht="14.5">
      <c r="A134"/>
      <c r="H134"/>
    </row>
    <row r="135" spans="1:8" ht="14.5">
      <c r="A135"/>
      <c r="H135"/>
    </row>
    <row r="136" spans="1:8" ht="14.5">
      <c r="A136"/>
      <c r="H136"/>
    </row>
    <row r="137" spans="1:8" ht="14.5">
      <c r="A137"/>
      <c r="H137"/>
    </row>
    <row r="138" spans="1:8" ht="14.5">
      <c r="A138"/>
      <c r="H138"/>
    </row>
    <row r="139" spans="1:8" ht="14.5">
      <c r="A139"/>
      <c r="H139"/>
    </row>
    <row r="140" spans="1:8" ht="14.5">
      <c r="A140"/>
      <c r="H140"/>
    </row>
    <row r="141" spans="1:8" ht="14.5">
      <c r="A141"/>
      <c r="H141"/>
    </row>
    <row r="142" spans="1:8" ht="14.5">
      <c r="A142"/>
      <c r="H142"/>
    </row>
    <row r="143" spans="1:8" ht="14.5">
      <c r="A143"/>
      <c r="H143"/>
    </row>
    <row r="144" spans="1:8" ht="14.5">
      <c r="A144"/>
      <c r="H144"/>
    </row>
    <row r="145" spans="1:8" ht="14.5">
      <c r="A145"/>
      <c r="H145"/>
    </row>
    <row r="146" spans="1:8" ht="14.5">
      <c r="A146"/>
      <c r="H146"/>
    </row>
    <row r="147" spans="1:8" ht="14.5">
      <c r="A147"/>
      <c r="H147"/>
    </row>
    <row r="148" spans="1:8" ht="14.5">
      <c r="A148"/>
      <c r="H148"/>
    </row>
    <row r="149" spans="1:8" ht="14.5">
      <c r="A149"/>
      <c r="H149"/>
    </row>
    <row r="150" spans="1:8" ht="14.5">
      <c r="A150"/>
      <c r="H150"/>
    </row>
    <row r="151" spans="1:8" ht="14.5">
      <c r="A151"/>
      <c r="H151"/>
    </row>
    <row r="152" spans="1:8" ht="14.5">
      <c r="A152"/>
      <c r="H152"/>
    </row>
    <row r="153" spans="1:8" ht="14.5">
      <c r="A153"/>
      <c r="H153"/>
    </row>
    <row r="154" spans="1:8" ht="14.5">
      <c r="A154"/>
      <c r="H154"/>
    </row>
    <row r="155" spans="1:8" ht="14.5">
      <c r="A155"/>
      <c r="H155"/>
    </row>
    <row r="156" spans="1:8" ht="14.5">
      <c r="A156"/>
      <c r="H156"/>
    </row>
    <row r="157" spans="1:8" ht="14.5">
      <c r="A157"/>
      <c r="H157"/>
    </row>
    <row r="158" spans="1:8" ht="14.5">
      <c r="A158"/>
      <c r="H158"/>
    </row>
    <row r="159" spans="1:8" ht="14.5">
      <c r="A159"/>
      <c r="H159"/>
    </row>
    <row r="160" spans="1:8" ht="14.5">
      <c r="A160"/>
      <c r="H160"/>
    </row>
    <row r="161" spans="1:8" ht="14.5">
      <c r="A161"/>
      <c r="H161"/>
    </row>
    <row r="162" spans="1:8" ht="14.5">
      <c r="A162"/>
      <c r="H162"/>
    </row>
    <row r="163" spans="1:8" ht="14.5">
      <c r="A163"/>
      <c r="H163"/>
    </row>
    <row r="164" spans="1:8" ht="14.5">
      <c r="A164"/>
      <c r="H164"/>
    </row>
    <row r="165" spans="1:8" ht="14.5">
      <c r="A165"/>
    </row>
    <row r="166" spans="1:8" ht="14.5">
      <c r="A166"/>
    </row>
    <row r="167" spans="1:8" ht="14.5">
      <c r="A167"/>
    </row>
    <row r="168" spans="1:8" ht="14.5">
      <c r="A168"/>
    </row>
    <row r="169" spans="1:8" ht="14.5">
      <c r="A169"/>
    </row>
    <row r="170" spans="1:8" ht="14.5">
      <c r="A170"/>
    </row>
    <row r="171" spans="1:8" ht="14.5">
      <c r="A171"/>
    </row>
    <row r="172" spans="1:8" ht="14.5">
      <c r="A172"/>
    </row>
    <row r="173" spans="1:8" ht="14.5">
      <c r="A173"/>
    </row>
    <row r="174" spans="1:8" ht="14.5">
      <c r="A174"/>
    </row>
    <row r="175" spans="1:8" ht="14.5">
      <c r="A175"/>
    </row>
    <row r="176" spans="1:8" ht="14.5">
      <c r="A176"/>
    </row>
    <row r="177" spans="1:1" ht="14.5">
      <c r="A177"/>
    </row>
    <row r="178" spans="1:1" ht="14.5">
      <c r="A178"/>
    </row>
    <row r="179" spans="1:1" ht="14.5">
      <c r="A179"/>
    </row>
    <row r="180" spans="1:1" ht="14.5">
      <c r="A180"/>
    </row>
    <row r="181" spans="1:1" ht="14.5">
      <c r="A181"/>
    </row>
    <row r="182" spans="1:1" ht="14.5">
      <c r="A182"/>
    </row>
    <row r="183" spans="1:1" ht="14.5">
      <c r="A183"/>
    </row>
    <row r="184" spans="1:1" ht="14.5">
      <c r="A184"/>
    </row>
  </sheetData>
  <mergeCells count="18">
    <mergeCell ref="B10:C10"/>
    <mergeCell ref="B2:B4"/>
    <mergeCell ref="C2:C4"/>
    <mergeCell ref="B7:B9"/>
    <mergeCell ref="C7:C9"/>
    <mergeCell ref="B5:C5"/>
    <mergeCell ref="B12:B14"/>
    <mergeCell ref="C12:C14"/>
    <mergeCell ref="B15:C15"/>
    <mergeCell ref="B17:B19"/>
    <mergeCell ref="C17:C19"/>
    <mergeCell ref="B30:C30"/>
    <mergeCell ref="B20:C20"/>
    <mergeCell ref="B22:B24"/>
    <mergeCell ref="C22:C24"/>
    <mergeCell ref="B25:C25"/>
    <mergeCell ref="B27:B29"/>
    <mergeCell ref="C27:C29"/>
  </mergeCells>
  <conditionalFormatting sqref="L2:L4">
    <cfRule type="cellIs" dxfId="42" priority="4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O184"/>
  <sheetViews>
    <sheetView showZeros="0" zoomScale="80" zoomScaleNormal="80" workbookViewId="0">
      <pane ySplit="1" topLeftCell="A2" activePane="bottomLeft" state="frozen"/>
      <selection pane="bottomLeft" activeCell="B5" sqref="B5:C5"/>
    </sheetView>
  </sheetViews>
  <sheetFormatPr baseColWidth="10" defaultRowHeight="19.5"/>
  <cols>
    <col min="1" max="1" width="16.453125" style="19" customWidth="1"/>
    <col min="2" max="2" width="25.26953125" bestFit="1" customWidth="1"/>
    <col min="3" max="3" width="6.54296875" bestFit="1" customWidth="1"/>
    <col min="4" max="4" width="11.453125" bestFit="1" customWidth="1"/>
    <col min="5" max="5" width="8.453125" bestFit="1" customWidth="1"/>
    <col min="6" max="6" width="9.81640625" bestFit="1" customWidth="1"/>
    <col min="7" max="8" width="7.81640625" bestFit="1" customWidth="1"/>
    <col min="9" max="9" width="9.26953125" bestFit="1" customWidth="1"/>
    <col min="10" max="10" width="21" customWidth="1"/>
    <col min="11" max="11" width="16.1796875" customWidth="1"/>
    <col min="12" max="12" width="9.26953125" customWidth="1"/>
    <col min="14" max="14" width="21.54296875" customWidth="1"/>
  </cols>
  <sheetData>
    <row r="1" spans="1:15" s="1" customFormat="1" ht="20.5" thickTop="1" thickBot="1">
      <c r="A1" s="18"/>
      <c r="B1" s="23" t="s">
        <v>0</v>
      </c>
      <c r="C1" s="24" t="s">
        <v>1</v>
      </c>
      <c r="D1" s="25" t="s">
        <v>20</v>
      </c>
      <c r="E1" s="25" t="s">
        <v>5</v>
      </c>
      <c r="F1" s="25" t="s">
        <v>6</v>
      </c>
      <c r="G1" s="26" t="s">
        <v>7</v>
      </c>
      <c r="H1" s="24" t="s">
        <v>8</v>
      </c>
      <c r="I1" s="23" t="s">
        <v>9</v>
      </c>
      <c r="J1" s="25" t="s">
        <v>10</v>
      </c>
      <c r="K1" s="26" t="s">
        <v>18</v>
      </c>
      <c r="L1" s="24" t="s">
        <v>4</v>
      </c>
    </row>
    <row r="2" spans="1:15" s="2" customFormat="1" ht="20" collapsed="1" thickTop="1">
      <c r="A2" s="20" t="s">
        <v>19</v>
      </c>
      <c r="B2" s="83">
        <v>42736</v>
      </c>
      <c r="C2" s="86" t="str">
        <f>TEXT(WEEKNUM(B2,1),"00")&amp;"_"&amp;RIGHT(YEAR(B2),2)</f>
        <v>01_17</v>
      </c>
      <c r="D2" s="3">
        <v>40.599999999999994</v>
      </c>
      <c r="E2" s="7">
        <v>0.16185784658691066</v>
      </c>
      <c r="F2" s="14">
        <v>230</v>
      </c>
      <c r="G2" s="6">
        <v>7.0000000000000007E-2</v>
      </c>
      <c r="H2" s="32">
        <v>99.47</v>
      </c>
      <c r="I2" s="30">
        <v>1420.9999999999998</v>
      </c>
      <c r="J2" s="16">
        <v>4782.481730769231</v>
      </c>
      <c r="K2" s="8">
        <v>493.61340699166846</v>
      </c>
      <c r="L2" s="28"/>
      <c r="M2"/>
      <c r="N2"/>
      <c r="O2"/>
    </row>
    <row r="3" spans="1:15" s="2" customFormat="1">
      <c r="A3" s="21" t="s">
        <v>2</v>
      </c>
      <c r="B3" s="84"/>
      <c r="C3" s="87"/>
      <c r="D3" s="37">
        <v>0</v>
      </c>
      <c r="E3" s="4">
        <v>0</v>
      </c>
      <c r="F3" s="15">
        <v>230</v>
      </c>
      <c r="G3" s="9">
        <v>7.0000000000000007E-2</v>
      </c>
      <c r="H3" s="33">
        <v>0</v>
      </c>
      <c r="I3" s="31"/>
      <c r="J3" s="10">
        <v>5216.0493484907665</v>
      </c>
      <c r="K3" s="10">
        <v>493.61340699166846</v>
      </c>
      <c r="L3" s="28"/>
      <c r="M3"/>
      <c r="N3"/>
      <c r="O3"/>
    </row>
    <row r="4" spans="1:15" s="2" customFormat="1" ht="20" thickBot="1">
      <c r="A4" s="22" t="s">
        <v>3</v>
      </c>
      <c r="B4" s="85"/>
      <c r="C4" s="88"/>
      <c r="D4" s="38">
        <v>0</v>
      </c>
      <c r="E4" s="5"/>
      <c r="F4" s="11"/>
      <c r="G4" s="12"/>
      <c r="H4" s="34">
        <v>0</v>
      </c>
      <c r="I4" s="41"/>
      <c r="J4" s="13"/>
      <c r="K4" s="13"/>
      <c r="L4" s="29"/>
      <c r="M4"/>
      <c r="N4"/>
      <c r="O4"/>
    </row>
    <row r="5" spans="1:15" s="2" customFormat="1" ht="20.5" thickTop="1" thickBot="1">
      <c r="A5" s="22" t="s">
        <v>12</v>
      </c>
      <c r="B5" s="81" t="str">
        <f>TEXT(WEEKNUM(B2,1),"00")&amp;"_"&amp;RIGHT(YEAR(B2),4)</f>
        <v>01_2017</v>
      </c>
      <c r="C5" s="82"/>
      <c r="D5" s="12" t="s">
        <v>14</v>
      </c>
      <c r="E5" s="12" t="s">
        <v>14</v>
      </c>
      <c r="F5" s="12" t="s">
        <v>14</v>
      </c>
      <c r="G5" s="12" t="s">
        <v>14</v>
      </c>
      <c r="H5" s="12" t="s">
        <v>14</v>
      </c>
      <c r="I5" s="51" t="s">
        <v>14</v>
      </c>
      <c r="J5" s="12" t="s">
        <v>14</v>
      </c>
      <c r="K5" s="12" t="s">
        <v>14</v>
      </c>
      <c r="L5" s="52" t="s">
        <v>14</v>
      </c>
      <c r="M5"/>
      <c r="N5" s="49"/>
    </row>
    <row r="6" spans="1:15" s="2" customFormat="1" ht="20.5" thickTop="1" thickBot="1">
      <c r="A6" s="19"/>
      <c r="B6"/>
      <c r="C6"/>
      <c r="D6" s="39"/>
      <c r="E6" s="40"/>
      <c r="F6"/>
      <c r="G6"/>
      <c r="H6"/>
      <c r="I6"/>
      <c r="J6"/>
      <c r="K6"/>
      <c r="L6"/>
      <c r="M6"/>
      <c r="N6"/>
      <c r="O6"/>
    </row>
    <row r="7" spans="1:15" s="2" customFormat="1" ht="20" collapsed="1" thickTop="1">
      <c r="A7" s="20" t="s">
        <v>19</v>
      </c>
      <c r="B7" s="83">
        <f>$B2+7</f>
        <v>42743</v>
      </c>
      <c r="C7" s="86" t="str">
        <f>TEXT(WEEKNUM(B7,1),"00")&amp;"_"&amp;RIGHT(YEAR(B7),2)</f>
        <v>02_17</v>
      </c>
      <c r="D7" s="3">
        <v>38.599999999999994</v>
      </c>
      <c r="E7" s="7">
        <v>0.1820873427091044</v>
      </c>
      <c r="F7" s="14">
        <v>246</v>
      </c>
      <c r="G7" s="6">
        <v>7.0000000000000007E-2</v>
      </c>
      <c r="H7" s="32">
        <v>94.57</v>
      </c>
      <c r="I7" s="30">
        <v>1350.9999999999998</v>
      </c>
      <c r="J7" s="16">
        <v>4560.9230769230771</v>
      </c>
      <c r="K7" s="8">
        <v>493.6134069916684</v>
      </c>
      <c r="L7" s="43"/>
      <c r="M7"/>
      <c r="N7"/>
      <c r="O7"/>
    </row>
    <row r="8" spans="1:15" s="2" customFormat="1">
      <c r="A8" s="21" t="s">
        <v>2</v>
      </c>
      <c r="B8" s="84"/>
      <c r="C8" s="87"/>
      <c r="D8" s="37">
        <v>0</v>
      </c>
      <c r="E8" s="4">
        <v>0</v>
      </c>
      <c r="F8" s="15">
        <v>246</v>
      </c>
      <c r="G8" s="9">
        <v>7.0000000000000007E-2</v>
      </c>
      <c r="H8" s="33">
        <v>0</v>
      </c>
      <c r="I8" s="31"/>
      <c r="J8" s="10">
        <v>4774.0080116198596</v>
      </c>
      <c r="K8" s="10">
        <v>493.6134069916684</v>
      </c>
      <c r="L8" s="28"/>
      <c r="M8"/>
      <c r="N8"/>
      <c r="O8"/>
    </row>
    <row r="9" spans="1:15" s="2" customFormat="1" ht="20" thickBot="1">
      <c r="A9" s="22" t="s">
        <v>3</v>
      </c>
      <c r="B9" s="85"/>
      <c r="C9" s="88"/>
      <c r="D9" s="38">
        <v>0</v>
      </c>
      <c r="E9" s="5"/>
      <c r="F9" s="11"/>
      <c r="G9" s="12"/>
      <c r="H9" s="34">
        <v>0</v>
      </c>
      <c r="I9" s="41"/>
      <c r="J9" s="13"/>
      <c r="K9" s="13"/>
      <c r="L9" s="29"/>
      <c r="M9"/>
      <c r="N9"/>
      <c r="O9"/>
    </row>
    <row r="10" spans="1:15" s="2" customFormat="1" ht="20.5" thickTop="1" thickBot="1">
      <c r="A10" s="22" t="s">
        <v>12</v>
      </c>
      <c r="B10" s="81" t="str">
        <f>TEXT(WEEKNUM(B7,1),"00")&amp;"_"&amp;RIGHT(YEAR(B7),4)</f>
        <v>02_2017</v>
      </c>
      <c r="C10" s="82"/>
      <c r="D10" s="12" t="s">
        <v>14</v>
      </c>
      <c r="E10" s="12" t="s">
        <v>14</v>
      </c>
      <c r="F10" s="12" t="s">
        <v>14</v>
      </c>
      <c r="G10" s="12" t="s">
        <v>14</v>
      </c>
      <c r="H10" s="12" t="s">
        <v>14</v>
      </c>
      <c r="I10" s="51" t="s">
        <v>14</v>
      </c>
      <c r="J10" s="12" t="s">
        <v>14</v>
      </c>
      <c r="K10" s="12" t="s">
        <v>14</v>
      </c>
      <c r="L10" s="52" t="s">
        <v>14</v>
      </c>
      <c r="M10"/>
      <c r="N10" s="49"/>
    </row>
    <row r="11" spans="1:15" s="2" customFormat="1" ht="20.5" thickTop="1" thickBot="1">
      <c r="A11" s="19"/>
      <c r="B11"/>
      <c r="C11"/>
      <c r="D11" s="39"/>
      <c r="E11" s="40"/>
      <c r="F11"/>
      <c r="G11"/>
      <c r="H11"/>
      <c r="I11"/>
      <c r="J11"/>
      <c r="K11"/>
      <c r="L11"/>
    </row>
    <row r="12" spans="1:15" s="2" customFormat="1" ht="20" collapsed="1" thickTop="1">
      <c r="A12" s="20" t="s">
        <v>19</v>
      </c>
      <c r="B12" s="83">
        <f t="shared" ref="B12" si="0">$B7+7</f>
        <v>42750</v>
      </c>
      <c r="C12" s="86" t="str">
        <f t="shared" ref="C12" si="1">TEXT(WEEKNUM(B12,1),"00")&amp;"_"&amp;RIGHT(YEAR(B12),2)</f>
        <v>03_17</v>
      </c>
      <c r="D12" s="3">
        <v>38.599999999999994</v>
      </c>
      <c r="E12" s="7">
        <v>0.20725388601036274</v>
      </c>
      <c r="F12" s="14">
        <v>224</v>
      </c>
      <c r="G12" s="6">
        <v>7.0000000000000007E-2</v>
      </c>
      <c r="H12" s="32">
        <v>75.655999999999992</v>
      </c>
      <c r="I12" s="30">
        <v>1080.7999999999997</v>
      </c>
      <c r="J12" s="16">
        <v>3800.7692307692309</v>
      </c>
      <c r="K12" s="8">
        <v>493.61340699166846</v>
      </c>
      <c r="L12" s="43"/>
    </row>
    <row r="13" spans="1:15" s="2" customFormat="1" collapsed="1">
      <c r="A13" s="21" t="s">
        <v>2</v>
      </c>
      <c r="B13" s="84"/>
      <c r="C13" s="87"/>
      <c r="D13" s="37">
        <v>0</v>
      </c>
      <c r="E13" s="4">
        <v>0</v>
      </c>
      <c r="F13" s="15">
        <v>224</v>
      </c>
      <c r="G13" s="9">
        <v>7.0000000000000007E-2</v>
      </c>
      <c r="H13" s="33">
        <v>0</v>
      </c>
      <c r="I13" s="31"/>
      <c r="J13" s="10">
        <v>3634.9940764053126</v>
      </c>
      <c r="K13" s="10">
        <v>493.61340699166846</v>
      </c>
      <c r="L13" s="28"/>
    </row>
    <row r="14" spans="1:15" s="2" customFormat="1" ht="20" collapsed="1" thickBot="1">
      <c r="A14" s="22" t="s">
        <v>3</v>
      </c>
      <c r="B14" s="85"/>
      <c r="C14" s="88"/>
      <c r="D14" s="38">
        <v>0</v>
      </c>
      <c r="E14" s="5"/>
      <c r="F14" s="11"/>
      <c r="G14" s="12"/>
      <c r="H14" s="34">
        <v>0</v>
      </c>
      <c r="I14" s="41"/>
      <c r="J14" s="13"/>
      <c r="K14" s="13"/>
      <c r="L14" s="29"/>
    </row>
    <row r="15" spans="1:15" ht="20.5" thickTop="1" thickBot="1">
      <c r="A15" s="22" t="s">
        <v>12</v>
      </c>
      <c r="B15" s="81" t="str">
        <f t="shared" ref="B15" si="2">TEXT(WEEKNUM(B12,1),"00")&amp;"_"&amp;RIGHT(YEAR(B12),4)</f>
        <v>03_2017</v>
      </c>
      <c r="C15" s="82"/>
      <c r="D15" s="12" t="s">
        <v>14</v>
      </c>
      <c r="E15" s="12" t="s">
        <v>14</v>
      </c>
      <c r="F15" s="12" t="s">
        <v>14</v>
      </c>
      <c r="G15" s="12" t="s">
        <v>14</v>
      </c>
      <c r="H15" s="12" t="s">
        <v>14</v>
      </c>
      <c r="I15" s="51" t="s">
        <v>14</v>
      </c>
      <c r="J15" s="12" t="s">
        <v>14</v>
      </c>
      <c r="K15" s="12" t="s">
        <v>14</v>
      </c>
      <c r="L15" s="52" t="s">
        <v>14</v>
      </c>
    </row>
    <row r="16" spans="1:15" ht="20.5" thickTop="1" thickBot="1">
      <c r="D16" s="39"/>
      <c r="E16" s="40"/>
    </row>
    <row r="17" spans="1:12" ht="20" thickTop="1">
      <c r="A17" s="20" t="s">
        <v>19</v>
      </c>
      <c r="B17" s="83">
        <f t="shared" ref="B17" si="3">$B12+7</f>
        <v>42757</v>
      </c>
      <c r="C17" s="86" t="str">
        <f t="shared" ref="C17" si="4">TEXT(WEEKNUM(B17,1),"00")&amp;"_"&amp;RIGHT(YEAR(B17),2)</f>
        <v>04_17</v>
      </c>
      <c r="D17" s="3">
        <v>38.599999999999994</v>
      </c>
      <c r="E17" s="7">
        <v>0.14865386689384061</v>
      </c>
      <c r="F17" s="14">
        <v>246</v>
      </c>
      <c r="G17" s="6">
        <v>5.7147138992481736E-2</v>
      </c>
      <c r="H17" s="32">
        <v>77.205784778842826</v>
      </c>
      <c r="I17" s="30">
        <v>1350.9999999999998</v>
      </c>
      <c r="J17" s="16">
        <v>5995.8852050202022</v>
      </c>
      <c r="K17" s="8">
        <v>402.97991397007604</v>
      </c>
      <c r="L17" s="43"/>
    </row>
    <row r="18" spans="1:12">
      <c r="A18" s="21" t="s">
        <v>2</v>
      </c>
      <c r="B18" s="84"/>
      <c r="C18" s="87"/>
      <c r="D18" s="37">
        <v>0</v>
      </c>
      <c r="E18" s="4">
        <v>0</v>
      </c>
      <c r="F18" s="15">
        <v>246</v>
      </c>
      <c r="G18" s="9">
        <v>5.7147138992481736E-2</v>
      </c>
      <c r="H18" s="33">
        <v>0</v>
      </c>
      <c r="I18" s="31"/>
      <c r="J18" s="10">
        <v>5847.7216306026266</v>
      </c>
      <c r="K18" s="10">
        <v>402.97991397007604</v>
      </c>
      <c r="L18" s="28"/>
    </row>
    <row r="19" spans="1:12" ht="20" thickBot="1">
      <c r="A19" s="22" t="s">
        <v>3</v>
      </c>
      <c r="B19" s="85"/>
      <c r="C19" s="88"/>
      <c r="D19" s="38">
        <v>0</v>
      </c>
      <c r="E19" s="5"/>
      <c r="F19" s="11"/>
      <c r="G19" s="12"/>
      <c r="H19" s="34">
        <v>0</v>
      </c>
      <c r="I19" s="41"/>
      <c r="J19" s="13"/>
      <c r="K19" s="13"/>
      <c r="L19" s="29"/>
    </row>
    <row r="20" spans="1:12" ht="20.5" thickTop="1" thickBot="1">
      <c r="A20" s="22" t="s">
        <v>12</v>
      </c>
      <c r="B20" s="81" t="str">
        <f t="shared" ref="B20" si="5">TEXT(WEEKNUM(B17,1),"00")&amp;"_"&amp;RIGHT(YEAR(B17),4)</f>
        <v>04_2017</v>
      </c>
      <c r="C20" s="82"/>
      <c r="D20" s="12" t="s">
        <v>14</v>
      </c>
      <c r="E20" s="12" t="s">
        <v>14</v>
      </c>
      <c r="F20" s="12" t="s">
        <v>14</v>
      </c>
      <c r="G20" s="12" t="s">
        <v>14</v>
      </c>
      <c r="H20" s="12" t="s">
        <v>14</v>
      </c>
      <c r="I20" s="51" t="s">
        <v>14</v>
      </c>
      <c r="J20" s="12" t="s">
        <v>14</v>
      </c>
      <c r="K20" s="12" t="s">
        <v>14</v>
      </c>
      <c r="L20" s="52" t="s">
        <v>14</v>
      </c>
    </row>
    <row r="21" spans="1:12" ht="20.5" thickTop="1" thickBot="1">
      <c r="D21" s="39"/>
      <c r="E21" s="40"/>
    </row>
    <row r="22" spans="1:12" ht="20" thickTop="1">
      <c r="A22" s="20" t="s">
        <v>19</v>
      </c>
      <c r="B22" s="83">
        <f t="shared" ref="B22" si="6">$B17+7</f>
        <v>42764</v>
      </c>
      <c r="C22" s="86" t="str">
        <f t="shared" ref="C22" si="7">TEXT(WEEKNUM(B22,1),"00")&amp;"_"&amp;RIGHT(YEAR(B22),2)</f>
        <v>05_17</v>
      </c>
      <c r="D22" s="3">
        <v>37.599999999999994</v>
      </c>
      <c r="E22" s="7">
        <v>0.16911807267372295</v>
      </c>
      <c r="F22" s="14">
        <v>251</v>
      </c>
      <c r="G22" s="6">
        <v>5.9290717520084496E-2</v>
      </c>
      <c r="H22" s="32">
        <v>78.026584256431178</v>
      </c>
      <c r="I22" s="30">
        <v>1315.9999999999998</v>
      </c>
      <c r="J22" s="16">
        <v>5627.5484027823077</v>
      </c>
      <c r="K22" s="8">
        <v>460.51813464720487</v>
      </c>
      <c r="L22" s="43"/>
    </row>
    <row r="23" spans="1:12">
      <c r="A23" s="21" t="s">
        <v>2</v>
      </c>
      <c r="B23" s="84"/>
      <c r="C23" s="87"/>
      <c r="D23" s="37">
        <v>0</v>
      </c>
      <c r="E23" s="4">
        <v>0</v>
      </c>
      <c r="F23" s="15">
        <v>251</v>
      </c>
      <c r="G23" s="9">
        <v>5.9290717520084496E-2</v>
      </c>
      <c r="H23" s="33">
        <v>0</v>
      </c>
      <c r="I23" s="31"/>
      <c r="J23" s="10">
        <v>5106.193830457164</v>
      </c>
      <c r="K23" s="10">
        <v>460.51813464720487</v>
      </c>
      <c r="L23" s="28"/>
    </row>
    <row r="24" spans="1:12" ht="20" thickBot="1">
      <c r="A24" s="22" t="s">
        <v>3</v>
      </c>
      <c r="B24" s="85"/>
      <c r="C24" s="88"/>
      <c r="D24" s="38">
        <v>0</v>
      </c>
      <c r="E24" s="5"/>
      <c r="F24" s="11"/>
      <c r="G24" s="12"/>
      <c r="H24" s="34">
        <v>0</v>
      </c>
      <c r="I24" s="41"/>
      <c r="J24" s="13"/>
      <c r="K24" s="13"/>
      <c r="L24" s="29"/>
    </row>
    <row r="25" spans="1:12" ht="20.5" thickTop="1" thickBot="1">
      <c r="A25" s="22" t="s">
        <v>12</v>
      </c>
      <c r="B25" s="81" t="str">
        <f t="shared" ref="B25" si="8">TEXT(WEEKNUM(B22,1),"00")&amp;"_"&amp;RIGHT(YEAR(B22),4)</f>
        <v>05_2017</v>
      </c>
      <c r="C25" s="82"/>
      <c r="D25" s="12" t="s">
        <v>14</v>
      </c>
      <c r="E25" s="12" t="s">
        <v>14</v>
      </c>
      <c r="F25" s="12" t="s">
        <v>14</v>
      </c>
      <c r="G25" s="12" t="s">
        <v>14</v>
      </c>
      <c r="H25" s="12" t="s">
        <v>14</v>
      </c>
      <c r="I25" s="51" t="s">
        <v>14</v>
      </c>
      <c r="J25" s="12" t="s">
        <v>14</v>
      </c>
      <c r="K25" s="12" t="s">
        <v>14</v>
      </c>
      <c r="L25" s="52" t="s">
        <v>14</v>
      </c>
    </row>
    <row r="26" spans="1:12" ht="20.5" thickTop="1" thickBot="1">
      <c r="D26" s="39"/>
      <c r="E26" s="40"/>
    </row>
    <row r="27" spans="1:12" ht="20" thickTop="1">
      <c r="A27" s="20" t="s">
        <v>19</v>
      </c>
      <c r="B27" s="83">
        <f t="shared" ref="B27" si="9">$B22+7</f>
        <v>42771</v>
      </c>
      <c r="C27" s="86" t="str">
        <f t="shared" ref="C27" si="10">TEXT(WEEKNUM(B27,1),"00")&amp;"_"&amp;RIGHT(YEAR(B27),2)</f>
        <v>06_17</v>
      </c>
      <c r="D27" s="3">
        <v>45.599999999999994</v>
      </c>
      <c r="E27" s="7">
        <v>0.16669791742444051</v>
      </c>
      <c r="F27" s="14">
        <v>287</v>
      </c>
      <c r="G27" s="6">
        <v>6.1795677155154882E-2</v>
      </c>
      <c r="H27" s="32">
        <v>98.625900739627184</v>
      </c>
      <c r="I27" s="30">
        <v>1595.9999999999998</v>
      </c>
      <c r="J27" s="16">
        <v>7576.1468322040319</v>
      </c>
      <c r="K27" s="8">
        <v>433.59135431030978</v>
      </c>
      <c r="L27" s="43"/>
    </row>
    <row r="28" spans="1:12">
      <c r="A28" s="21" t="s">
        <v>2</v>
      </c>
      <c r="B28" s="84"/>
      <c r="C28" s="87"/>
      <c r="D28" s="37">
        <v>0</v>
      </c>
      <c r="E28" s="4">
        <v>0</v>
      </c>
      <c r="F28" s="15">
        <v>287</v>
      </c>
      <c r="G28" s="9">
        <v>6.1795677155154882E-2</v>
      </c>
      <c r="H28" s="33">
        <v>0</v>
      </c>
      <c r="I28" s="31"/>
      <c r="J28" s="10">
        <v>6665.2267544451888</v>
      </c>
      <c r="K28" s="10">
        <v>433.59135431030978</v>
      </c>
      <c r="L28" s="28"/>
    </row>
    <row r="29" spans="1:12" ht="20" thickBot="1">
      <c r="A29" s="22" t="s">
        <v>3</v>
      </c>
      <c r="B29" s="85"/>
      <c r="C29" s="88"/>
      <c r="D29" s="38">
        <v>0</v>
      </c>
      <c r="E29" s="5"/>
      <c r="F29" s="11"/>
      <c r="G29" s="12"/>
      <c r="H29" s="34">
        <v>0</v>
      </c>
      <c r="I29" s="41"/>
      <c r="J29" s="13"/>
      <c r="K29" s="13"/>
      <c r="L29" s="29"/>
    </row>
    <row r="30" spans="1:12" ht="20.5" thickTop="1" thickBot="1">
      <c r="A30" s="22" t="s">
        <v>12</v>
      </c>
      <c r="B30" s="81" t="str">
        <f t="shared" ref="B30" si="11">TEXT(WEEKNUM(B27,1),"00")&amp;"_"&amp;RIGHT(YEAR(B27),4)</f>
        <v>06_2017</v>
      </c>
      <c r="C30" s="82"/>
      <c r="D30" s="12" t="s">
        <v>14</v>
      </c>
      <c r="E30" s="12" t="s">
        <v>14</v>
      </c>
      <c r="F30" s="12" t="s">
        <v>14</v>
      </c>
      <c r="G30" s="12" t="s">
        <v>14</v>
      </c>
      <c r="H30" s="12" t="s">
        <v>14</v>
      </c>
      <c r="I30" s="51" t="s">
        <v>14</v>
      </c>
      <c r="J30" s="12" t="s">
        <v>14</v>
      </c>
      <c r="K30" s="12" t="s">
        <v>14</v>
      </c>
      <c r="L30" s="52" t="s">
        <v>14</v>
      </c>
    </row>
    <row r="31" spans="1:12" ht="20.5" thickTop="1" thickBot="1">
      <c r="D31" s="39"/>
      <c r="E31" s="40"/>
    </row>
    <row r="32" spans="1:12" ht="20" thickTop="1">
      <c r="A32" s="20" t="s">
        <v>19</v>
      </c>
      <c r="B32" s="83">
        <f t="shared" ref="B32" si="12">$B27+7</f>
        <v>42778</v>
      </c>
      <c r="C32" s="86" t="str">
        <f t="shared" ref="C32" si="13">TEXT(WEEKNUM(B32,1),"00")&amp;"_"&amp;RIGHT(YEAR(B32),2)</f>
        <v>07_17</v>
      </c>
      <c r="D32" s="3">
        <v>45.599999999999994</v>
      </c>
      <c r="E32" s="7">
        <v>0.10616673659537845</v>
      </c>
      <c r="F32" s="14">
        <v>175</v>
      </c>
      <c r="G32" s="6">
        <v>6.2706181975381969E-2</v>
      </c>
      <c r="H32" s="32">
        <v>100.07906643270961</v>
      </c>
      <c r="I32" s="30">
        <v>1595.9999999999998</v>
      </c>
      <c r="J32" s="16">
        <v>7576.1468322040319</v>
      </c>
      <c r="K32" s="8">
        <v>435.4123639507639</v>
      </c>
      <c r="L32" s="43"/>
    </row>
    <row r="33" spans="1:12">
      <c r="A33" s="21" t="s">
        <v>2</v>
      </c>
      <c r="B33" s="84"/>
      <c r="C33" s="87"/>
      <c r="D33" s="37">
        <v>0</v>
      </c>
      <c r="E33" s="4">
        <v>0</v>
      </c>
      <c r="F33" s="15">
        <v>175</v>
      </c>
      <c r="G33" s="9">
        <v>6.2706181975381969E-2</v>
      </c>
      <c r="H33" s="33">
        <v>0</v>
      </c>
      <c r="I33" s="31"/>
      <c r="J33" s="10">
        <v>7497.2630168451888</v>
      </c>
      <c r="K33" s="10">
        <v>435.4123639507639</v>
      </c>
      <c r="L33" s="28"/>
    </row>
    <row r="34" spans="1:12" ht="20" thickBot="1">
      <c r="A34" s="22" t="s">
        <v>3</v>
      </c>
      <c r="B34" s="85"/>
      <c r="C34" s="88"/>
      <c r="D34" s="38">
        <v>0</v>
      </c>
      <c r="E34" s="5"/>
      <c r="F34" s="11"/>
      <c r="G34" s="12"/>
      <c r="H34" s="34">
        <v>0</v>
      </c>
      <c r="I34" s="41"/>
      <c r="J34" s="13"/>
      <c r="K34" s="13"/>
      <c r="L34" s="29"/>
    </row>
    <row r="35" spans="1:12" ht="20.5" thickTop="1" thickBot="1">
      <c r="A35" s="22" t="s">
        <v>12</v>
      </c>
      <c r="B35" s="81" t="str">
        <f t="shared" ref="B35" si="14">TEXT(WEEKNUM(B32,1),"00")&amp;"_"&amp;RIGHT(YEAR(B32),4)</f>
        <v>07_2017</v>
      </c>
      <c r="C35" s="82"/>
      <c r="D35" s="12" t="s">
        <v>14</v>
      </c>
      <c r="E35" s="12" t="s">
        <v>14</v>
      </c>
      <c r="F35" s="12" t="s">
        <v>14</v>
      </c>
      <c r="G35" s="12" t="s">
        <v>14</v>
      </c>
      <c r="H35" s="12" t="s">
        <v>14</v>
      </c>
      <c r="I35" s="51" t="s">
        <v>14</v>
      </c>
      <c r="J35" s="12" t="s">
        <v>14</v>
      </c>
      <c r="K35" s="12" t="s">
        <v>14</v>
      </c>
      <c r="L35" s="52" t="s">
        <v>14</v>
      </c>
    </row>
    <row r="36" spans="1:12" ht="20.5" thickTop="1" thickBot="1">
      <c r="D36" s="39"/>
      <c r="E36" s="40"/>
    </row>
    <row r="37" spans="1:12" ht="20" thickTop="1">
      <c r="A37" s="20" t="s">
        <v>19</v>
      </c>
      <c r="B37" s="83">
        <f t="shared" ref="B37" si="15">$B32+7</f>
        <v>42785</v>
      </c>
      <c r="C37" s="86" t="str">
        <f t="shared" ref="C37" si="16">TEXT(WEEKNUM(B37,1),"00")&amp;"_"&amp;RIGHT(YEAR(B37),2)</f>
        <v>08_17</v>
      </c>
      <c r="D37" s="3">
        <v>45.599999999999994</v>
      </c>
      <c r="E37" s="7">
        <v>9.0416868948070869E-2</v>
      </c>
      <c r="F37" s="14">
        <v>147</v>
      </c>
      <c r="G37" s="6">
        <v>6.2903083558573811E-2</v>
      </c>
      <c r="H37" s="32">
        <v>100.39332135948379</v>
      </c>
      <c r="I37" s="30">
        <v>1595.9999999999998</v>
      </c>
      <c r="J37" s="16">
        <v>7576.1468322040319</v>
      </c>
      <c r="K37" s="8">
        <v>435.80616711714771</v>
      </c>
      <c r="L37" s="43"/>
    </row>
    <row r="38" spans="1:12">
      <c r="A38" s="21" t="s">
        <v>2</v>
      </c>
      <c r="B38" s="84"/>
      <c r="C38" s="87"/>
      <c r="D38" s="37">
        <v>0</v>
      </c>
      <c r="E38" s="4">
        <v>0</v>
      </c>
      <c r="F38" s="15">
        <v>147</v>
      </c>
      <c r="G38" s="9">
        <v>6.2903083558573811E-2</v>
      </c>
      <c r="H38" s="33">
        <v>0</v>
      </c>
      <c r="I38" s="31"/>
      <c r="J38" s="10">
        <v>7705.2720824451862</v>
      </c>
      <c r="K38" s="10">
        <v>435.80616711714771</v>
      </c>
      <c r="L38" s="28"/>
    </row>
    <row r="39" spans="1:12" ht="20" thickBot="1">
      <c r="A39" s="22" t="s">
        <v>3</v>
      </c>
      <c r="B39" s="85"/>
      <c r="C39" s="88"/>
      <c r="D39" s="38">
        <v>0</v>
      </c>
      <c r="E39" s="5"/>
      <c r="F39" s="11"/>
      <c r="G39" s="12"/>
      <c r="H39" s="34">
        <v>0</v>
      </c>
      <c r="I39" s="41"/>
      <c r="J39" s="13"/>
      <c r="K39" s="13"/>
      <c r="L39" s="29"/>
    </row>
    <row r="40" spans="1:12" ht="20.5" thickTop="1" thickBot="1">
      <c r="A40" s="22" t="s">
        <v>12</v>
      </c>
      <c r="B40" s="81" t="str">
        <f t="shared" ref="B40" si="17">TEXT(WEEKNUM(B37,1),"00")&amp;"_"&amp;RIGHT(YEAR(B37),4)</f>
        <v>08_2017</v>
      </c>
      <c r="C40" s="82"/>
      <c r="D40" s="12" t="s">
        <v>14</v>
      </c>
      <c r="E40" s="12" t="s">
        <v>14</v>
      </c>
      <c r="F40" s="12" t="s">
        <v>14</v>
      </c>
      <c r="G40" s="12" t="s">
        <v>14</v>
      </c>
      <c r="H40" s="12" t="s">
        <v>14</v>
      </c>
      <c r="I40" s="51" t="s">
        <v>14</v>
      </c>
      <c r="J40" s="12" t="s">
        <v>14</v>
      </c>
      <c r="K40" s="12" t="s">
        <v>14</v>
      </c>
      <c r="L40" s="52" t="s">
        <v>14</v>
      </c>
    </row>
    <row r="41" spans="1:12" ht="20.5" thickTop="1" thickBot="1">
      <c r="D41" s="39"/>
      <c r="E41" s="40"/>
    </row>
    <row r="42" spans="1:12" ht="20" thickTop="1">
      <c r="A42" s="20" t="s">
        <v>19</v>
      </c>
      <c r="B42" s="83">
        <f t="shared" ref="B42" si="18">$B37+7</f>
        <v>42792</v>
      </c>
      <c r="C42" s="86" t="str">
        <f t="shared" ref="C42" si="19">TEXT(WEEKNUM(B42,1),"00")&amp;"_"&amp;RIGHT(YEAR(B42),2)</f>
        <v>09_17</v>
      </c>
      <c r="D42" s="3">
        <v>39.599999999999994</v>
      </c>
      <c r="E42" s="7">
        <v>5.1172754402042865E-2</v>
      </c>
      <c r="F42" s="14">
        <v>70</v>
      </c>
      <c r="G42" s="6">
        <v>6.0795502905051126E-2</v>
      </c>
      <c r="H42" s="32">
        <v>84.262567026400845</v>
      </c>
      <c r="I42" s="30">
        <v>1385.9999999999998</v>
      </c>
      <c r="J42" s="16">
        <v>7752.9161594190346</v>
      </c>
      <c r="K42" s="8">
        <v>423.70188040000096</v>
      </c>
      <c r="L42" s="43"/>
    </row>
    <row r="43" spans="1:12">
      <c r="A43" s="21" t="s">
        <v>2</v>
      </c>
      <c r="B43" s="84"/>
      <c r="C43" s="87"/>
      <c r="D43" s="37">
        <v>0</v>
      </c>
      <c r="E43" s="4">
        <v>0</v>
      </c>
      <c r="F43" s="15">
        <v>70</v>
      </c>
      <c r="G43" s="9">
        <v>6.0795502905051126E-2</v>
      </c>
      <c r="H43" s="33">
        <v>0</v>
      </c>
      <c r="I43" s="31"/>
      <c r="J43" s="10">
        <v>7366.7075867742415</v>
      </c>
      <c r="K43" s="10">
        <v>423.70188040000096</v>
      </c>
      <c r="L43" s="28"/>
    </row>
    <row r="44" spans="1:12" ht="20" thickBot="1">
      <c r="A44" s="22" t="s">
        <v>3</v>
      </c>
      <c r="B44" s="85"/>
      <c r="C44" s="88"/>
      <c r="D44" s="38">
        <v>0</v>
      </c>
      <c r="E44" s="5"/>
      <c r="F44" s="11"/>
      <c r="G44" s="12"/>
      <c r="H44" s="34">
        <v>0</v>
      </c>
      <c r="I44" s="41"/>
      <c r="J44" s="13"/>
      <c r="K44" s="13"/>
      <c r="L44" s="29"/>
    </row>
    <row r="45" spans="1:12" ht="20.5" thickTop="1" thickBot="1">
      <c r="A45" s="22" t="s">
        <v>12</v>
      </c>
      <c r="B45" s="81" t="str">
        <f t="shared" ref="B45" si="20">TEXT(WEEKNUM(B42,1),"00")&amp;"_"&amp;RIGHT(YEAR(B42),4)</f>
        <v>09_2017</v>
      </c>
      <c r="C45" s="82"/>
      <c r="D45" s="12" t="s">
        <v>14</v>
      </c>
      <c r="E45" s="12" t="s">
        <v>14</v>
      </c>
      <c r="F45" s="12" t="s">
        <v>14</v>
      </c>
      <c r="G45" s="12" t="s">
        <v>14</v>
      </c>
      <c r="H45" s="12" t="s">
        <v>14</v>
      </c>
      <c r="I45" s="51" t="s">
        <v>14</v>
      </c>
      <c r="J45" s="12" t="s">
        <v>14</v>
      </c>
      <c r="K45" s="12" t="s">
        <v>14</v>
      </c>
      <c r="L45" s="52" t="s">
        <v>14</v>
      </c>
    </row>
    <row r="46" spans="1:12" ht="20.5" thickTop="1" thickBot="1">
      <c r="D46" s="39"/>
      <c r="E46" s="40"/>
    </row>
    <row r="47" spans="1:12" ht="20" thickTop="1">
      <c r="A47" s="20" t="s">
        <v>19</v>
      </c>
      <c r="B47" s="83">
        <f t="shared" ref="B47" si="21">$B42+7</f>
        <v>42799</v>
      </c>
      <c r="C47" s="86" t="str">
        <f t="shared" ref="C47" si="22">TEXT(WEEKNUM(B47,1),"00")&amp;"_"&amp;RIGHT(YEAR(B47),2)</f>
        <v>10_17</v>
      </c>
      <c r="D47" s="3">
        <v>53.599999999999994</v>
      </c>
      <c r="E47" s="7">
        <v>2.1585526501671823E-2</v>
      </c>
      <c r="F47" s="14">
        <v>0</v>
      </c>
      <c r="G47" s="6">
        <v>6.3657893993312731E-2</v>
      </c>
      <c r="H47" s="32">
        <v>119.42220913145468</v>
      </c>
      <c r="I47" s="30">
        <v>1875.9999999999998</v>
      </c>
      <c r="J47" s="16">
        <v>8192.2153846153851</v>
      </c>
      <c r="K47" s="8">
        <v>447.84013003612392</v>
      </c>
      <c r="L47" s="43"/>
    </row>
    <row r="48" spans="1:12">
      <c r="A48" s="21" t="s">
        <v>2</v>
      </c>
      <c r="B48" s="84"/>
      <c r="C48" s="87"/>
      <c r="D48" s="37">
        <v>0</v>
      </c>
      <c r="E48" s="4">
        <v>0</v>
      </c>
      <c r="F48" s="15">
        <v>0</v>
      </c>
      <c r="G48" s="9">
        <v>6.3657893993312731E-2</v>
      </c>
      <c r="H48" s="33">
        <v>0</v>
      </c>
      <c r="I48" s="31"/>
      <c r="J48" s="10">
        <v>10127.805308248153</v>
      </c>
      <c r="K48" s="10">
        <v>447.84013003612392</v>
      </c>
      <c r="L48" s="28"/>
    </row>
    <row r="49" spans="1:12" ht="20" thickBot="1">
      <c r="A49" s="22" t="s">
        <v>3</v>
      </c>
      <c r="B49" s="85"/>
      <c r="C49" s="88"/>
      <c r="D49" s="38">
        <v>0</v>
      </c>
      <c r="E49" s="5"/>
      <c r="F49" s="11"/>
      <c r="G49" s="12"/>
      <c r="H49" s="34">
        <v>0</v>
      </c>
      <c r="I49" s="41"/>
      <c r="J49" s="13"/>
      <c r="K49" s="13"/>
      <c r="L49" s="29"/>
    </row>
    <row r="50" spans="1:12" ht="20.5" thickTop="1" thickBot="1">
      <c r="A50" s="22" t="s">
        <v>12</v>
      </c>
      <c r="B50" s="81" t="str">
        <f t="shared" ref="B50" si="23">TEXT(WEEKNUM(B47,1),"00")&amp;"_"&amp;RIGHT(YEAR(B47),4)</f>
        <v>10_2017</v>
      </c>
      <c r="C50" s="82"/>
      <c r="D50" s="12" t="s">
        <v>14</v>
      </c>
      <c r="E50" s="12" t="s">
        <v>14</v>
      </c>
      <c r="F50" s="12" t="s">
        <v>14</v>
      </c>
      <c r="G50" s="12" t="s">
        <v>14</v>
      </c>
      <c r="H50" s="12" t="s">
        <v>14</v>
      </c>
      <c r="I50" s="51" t="s">
        <v>14</v>
      </c>
      <c r="J50" s="12" t="s">
        <v>14</v>
      </c>
      <c r="K50" s="12" t="s">
        <v>14</v>
      </c>
      <c r="L50" s="52" t="s">
        <v>14</v>
      </c>
    </row>
    <row r="51" spans="1:12" ht="20.5" thickTop="1" thickBot="1">
      <c r="D51" s="39"/>
      <c r="E51" s="40"/>
    </row>
    <row r="52" spans="1:12" ht="20" thickTop="1">
      <c r="A52" s="20" t="s">
        <v>19</v>
      </c>
      <c r="B52" s="83">
        <f t="shared" ref="B52" si="24">$B47+7</f>
        <v>42806</v>
      </c>
      <c r="C52" s="86" t="str">
        <f t="shared" ref="C52" si="25">TEXT(WEEKNUM(B52,1),"00")&amp;"_"&amp;RIGHT(YEAR(B52),2)</f>
        <v>11_17</v>
      </c>
      <c r="D52" s="3">
        <v>53.599999999999994</v>
      </c>
      <c r="E52" s="7">
        <v>2.1585526501671823E-2</v>
      </c>
      <c r="F52" s="14">
        <v>0</v>
      </c>
      <c r="G52" s="6">
        <v>6.3657893993312731E-2</v>
      </c>
      <c r="H52" s="32">
        <v>119.42220913145468</v>
      </c>
      <c r="I52" s="30">
        <v>1875.9999999999998</v>
      </c>
      <c r="J52" s="16">
        <v>8192.2153846153851</v>
      </c>
      <c r="K52" s="8">
        <v>447.84013003612392</v>
      </c>
      <c r="L52" s="43"/>
    </row>
    <row r="53" spans="1:12">
      <c r="A53" s="21" t="s">
        <v>2</v>
      </c>
      <c r="B53" s="84"/>
      <c r="C53" s="87"/>
      <c r="D53" s="37">
        <v>0</v>
      </c>
      <c r="E53" s="4">
        <v>0</v>
      </c>
      <c r="F53" s="15">
        <v>0</v>
      </c>
      <c r="G53" s="9">
        <v>6.3657893993312731E-2</v>
      </c>
      <c r="H53" s="33">
        <v>0</v>
      </c>
      <c r="I53" s="31"/>
      <c r="J53" s="10">
        <v>10127.805308248153</v>
      </c>
      <c r="K53" s="10">
        <v>447.84013003612392</v>
      </c>
      <c r="L53" s="28"/>
    </row>
    <row r="54" spans="1:12" ht="20" thickBot="1">
      <c r="A54" s="22" t="s">
        <v>3</v>
      </c>
      <c r="B54" s="85"/>
      <c r="C54" s="88"/>
      <c r="D54" s="38">
        <v>0</v>
      </c>
      <c r="E54" s="5"/>
      <c r="F54" s="11"/>
      <c r="G54" s="12"/>
      <c r="H54" s="34">
        <v>0</v>
      </c>
      <c r="I54" s="41"/>
      <c r="J54" s="13"/>
      <c r="K54" s="13"/>
      <c r="L54" s="29"/>
    </row>
    <row r="55" spans="1:12" ht="20.5" thickTop="1" thickBot="1">
      <c r="A55" s="22" t="s">
        <v>12</v>
      </c>
      <c r="B55" s="81" t="str">
        <f t="shared" ref="B55" si="26">TEXT(WEEKNUM(B52,1),"00")&amp;"_"&amp;RIGHT(YEAR(B52),4)</f>
        <v>11_2017</v>
      </c>
      <c r="C55" s="82"/>
      <c r="D55" s="12" t="s">
        <v>14</v>
      </c>
      <c r="E55" s="12" t="s">
        <v>14</v>
      </c>
      <c r="F55" s="12" t="s">
        <v>14</v>
      </c>
      <c r="G55" s="12" t="s">
        <v>14</v>
      </c>
      <c r="H55" s="12" t="s">
        <v>14</v>
      </c>
      <c r="I55" s="51" t="s">
        <v>14</v>
      </c>
      <c r="J55" s="12" t="s">
        <v>14</v>
      </c>
      <c r="K55" s="12" t="s">
        <v>14</v>
      </c>
      <c r="L55" s="52" t="s">
        <v>14</v>
      </c>
    </row>
    <row r="56" spans="1:12" ht="20.5" thickTop="1" thickBot="1">
      <c r="D56" s="39"/>
      <c r="E56" s="40"/>
    </row>
    <row r="57" spans="1:12" ht="20" thickTop="1">
      <c r="A57" s="20" t="s">
        <v>19</v>
      </c>
      <c r="B57" s="83">
        <f t="shared" ref="B57" si="27">$B52+7</f>
        <v>42813</v>
      </c>
      <c r="C57" s="86" t="str">
        <f t="shared" ref="C57" si="28">TEXT(WEEKNUM(B57,1),"00")&amp;"_"&amp;RIGHT(YEAR(B57),2)</f>
        <v>12_17</v>
      </c>
      <c r="D57" s="3">
        <v>53.599999999999994</v>
      </c>
      <c r="E57" s="7">
        <v>2.1585526501671823E-2</v>
      </c>
      <c r="F57" s="14">
        <v>0</v>
      </c>
      <c r="G57" s="6">
        <v>6.3657893993312731E-2</v>
      </c>
      <c r="H57" s="32">
        <v>119.42220913145468</v>
      </c>
      <c r="I57" s="30">
        <v>1875.9999999999998</v>
      </c>
      <c r="J57" s="16">
        <v>8192.2153846153851</v>
      </c>
      <c r="K57" s="8">
        <v>447.84013003612392</v>
      </c>
      <c r="L57" s="43"/>
    </row>
    <row r="58" spans="1:12">
      <c r="A58" s="21" t="s">
        <v>2</v>
      </c>
      <c r="B58" s="84"/>
      <c r="C58" s="87"/>
      <c r="D58" s="37">
        <v>0</v>
      </c>
      <c r="E58" s="4">
        <v>0</v>
      </c>
      <c r="F58" s="15">
        <v>0</v>
      </c>
      <c r="G58" s="9">
        <v>6.3657893993312731E-2</v>
      </c>
      <c r="H58" s="33">
        <v>0</v>
      </c>
      <c r="I58" s="31"/>
      <c r="J58" s="10">
        <v>10127.805308248153</v>
      </c>
      <c r="K58" s="10">
        <v>447.84013003612392</v>
      </c>
      <c r="L58" s="28"/>
    </row>
    <row r="59" spans="1:12" ht="20" thickBot="1">
      <c r="A59" s="22" t="s">
        <v>3</v>
      </c>
      <c r="B59" s="85"/>
      <c r="C59" s="88"/>
      <c r="D59" s="38">
        <v>0</v>
      </c>
      <c r="E59" s="5"/>
      <c r="F59" s="11"/>
      <c r="G59" s="12"/>
      <c r="H59" s="34">
        <v>0</v>
      </c>
      <c r="I59" s="41"/>
      <c r="J59" s="13"/>
      <c r="K59" s="13"/>
      <c r="L59" s="29"/>
    </row>
    <row r="60" spans="1:12" ht="20.5" thickTop="1" thickBot="1">
      <c r="A60" s="22" t="s">
        <v>12</v>
      </c>
      <c r="B60" s="81" t="str">
        <f t="shared" ref="B60" si="29">TEXT(WEEKNUM(B57,1),"00")&amp;"_"&amp;RIGHT(YEAR(B57),4)</f>
        <v>12_2017</v>
      </c>
      <c r="C60" s="82"/>
      <c r="D60" s="12" t="s">
        <v>14</v>
      </c>
      <c r="E60" s="12" t="s">
        <v>14</v>
      </c>
      <c r="F60" s="12" t="s">
        <v>14</v>
      </c>
      <c r="G60" s="12" t="s">
        <v>14</v>
      </c>
      <c r="H60" s="12" t="s">
        <v>14</v>
      </c>
      <c r="I60" s="51" t="s">
        <v>14</v>
      </c>
      <c r="J60" s="12" t="s">
        <v>14</v>
      </c>
      <c r="K60" s="12" t="s">
        <v>14</v>
      </c>
      <c r="L60" s="52" t="s">
        <v>14</v>
      </c>
    </row>
    <row r="61" spans="1:12" ht="20.5" thickTop="1" thickBot="1">
      <c r="D61" s="39"/>
      <c r="E61" s="40"/>
    </row>
    <row r="62" spans="1:12" ht="20" thickTop="1">
      <c r="A62" s="20" t="s">
        <v>19</v>
      </c>
      <c r="B62" s="83">
        <f t="shared" ref="B62" si="30">$B57+7</f>
        <v>42820</v>
      </c>
      <c r="C62" s="86" t="str">
        <f t="shared" ref="C62" si="31">TEXT(WEEKNUM(B62,1),"00")&amp;"_"&amp;RIGHT(YEAR(B62),2)</f>
        <v>13_17</v>
      </c>
      <c r="D62" s="3">
        <v>47.599999999999994</v>
      </c>
      <c r="E62" s="7">
        <v>8.6456803900001281E-2</v>
      </c>
      <c r="F62" s="14">
        <v>140</v>
      </c>
      <c r="G62" s="6">
        <v>6.4643775884889565E-2</v>
      </c>
      <c r="H62" s="32">
        <v>107.696530624226</v>
      </c>
      <c r="I62" s="30">
        <v>1665.9999999999998</v>
      </c>
      <c r="J62" s="16">
        <v>8239.6893972621874</v>
      </c>
      <c r="K62" s="8">
        <v>463.38598107106054</v>
      </c>
      <c r="L62" s="43"/>
    </row>
    <row r="63" spans="1:12">
      <c r="A63" s="21" t="s">
        <v>2</v>
      </c>
      <c r="B63" s="84"/>
      <c r="C63" s="87"/>
      <c r="D63" s="37">
        <v>0</v>
      </c>
      <c r="E63" s="4">
        <v>0</v>
      </c>
      <c r="F63" s="15">
        <v>140</v>
      </c>
      <c r="G63" s="9">
        <v>6.4643775884889565E-2</v>
      </c>
      <c r="H63" s="33">
        <v>0</v>
      </c>
      <c r="I63" s="31"/>
      <c r="J63" s="10">
        <v>7693.2099679910589</v>
      </c>
      <c r="K63" s="10">
        <v>463.38598107106054</v>
      </c>
      <c r="L63" s="28"/>
    </row>
    <row r="64" spans="1:12" ht="20" thickBot="1">
      <c r="A64" s="22" t="s">
        <v>3</v>
      </c>
      <c r="B64" s="85"/>
      <c r="C64" s="88"/>
      <c r="D64" s="38">
        <v>0</v>
      </c>
      <c r="E64" s="5"/>
      <c r="F64" s="11"/>
      <c r="G64" s="12"/>
      <c r="H64" s="34">
        <v>0</v>
      </c>
      <c r="I64" s="41"/>
      <c r="J64" s="13"/>
      <c r="K64" s="13"/>
      <c r="L64" s="29"/>
    </row>
    <row r="65" spans="1:12" ht="20.5" thickTop="1" thickBot="1">
      <c r="A65" s="22" t="s">
        <v>12</v>
      </c>
      <c r="B65" s="81" t="str">
        <f t="shared" ref="B65" si="32">TEXT(WEEKNUM(B62,1),"00")&amp;"_"&amp;RIGHT(YEAR(B62),4)</f>
        <v>13_2017</v>
      </c>
      <c r="C65" s="82"/>
      <c r="D65" s="12" t="s">
        <v>14</v>
      </c>
      <c r="E65" s="12" t="s">
        <v>14</v>
      </c>
      <c r="F65" s="12" t="s">
        <v>14</v>
      </c>
      <c r="G65" s="12" t="s">
        <v>14</v>
      </c>
      <c r="H65" s="12" t="s">
        <v>14</v>
      </c>
      <c r="I65" s="51" t="s">
        <v>14</v>
      </c>
      <c r="J65" s="12" t="s">
        <v>14</v>
      </c>
      <c r="K65" s="12" t="s">
        <v>14</v>
      </c>
      <c r="L65" s="52" t="s">
        <v>14</v>
      </c>
    </row>
    <row r="66" spans="1:12" ht="20.5" thickTop="1" thickBot="1">
      <c r="D66" s="39"/>
      <c r="E66" s="40"/>
    </row>
    <row r="67" spans="1:12" ht="20" thickTop="1">
      <c r="A67" s="20" t="s">
        <v>19</v>
      </c>
      <c r="B67" s="83">
        <f t="shared" ref="B67" si="33">$B62+7</f>
        <v>42827</v>
      </c>
      <c r="C67" s="86" t="str">
        <f t="shared" ref="C67" si="34">TEXT(WEEKNUM(B67,1),"00")&amp;"_"&amp;RIGHT(YEAR(B67),2)</f>
        <v>14_17</v>
      </c>
      <c r="D67" s="3">
        <v>65.599999999999994</v>
      </c>
      <c r="E67" s="7">
        <v>5.7252335492599074E-2</v>
      </c>
      <c r="F67" s="14">
        <v>112</v>
      </c>
      <c r="G67" s="6">
        <v>5.953472042730306E-2</v>
      </c>
      <c r="H67" s="32">
        <v>109.35337448087024</v>
      </c>
      <c r="I67" s="30">
        <v>1836.7999999999997</v>
      </c>
      <c r="J67" s="16">
        <v>8606.2439450786205</v>
      </c>
      <c r="K67" s="8">
        <v>447.69436122218031</v>
      </c>
      <c r="L67" s="43"/>
    </row>
    <row r="68" spans="1:12">
      <c r="A68" s="21" t="s">
        <v>2</v>
      </c>
      <c r="B68" s="84"/>
      <c r="C68" s="87"/>
      <c r="D68" s="37">
        <v>0</v>
      </c>
      <c r="E68" s="4">
        <v>0</v>
      </c>
      <c r="F68" s="15">
        <v>112</v>
      </c>
      <c r="G68" s="9">
        <v>5.953472042730306E-2</v>
      </c>
      <c r="H68" s="33">
        <v>0</v>
      </c>
      <c r="I68" s="31"/>
      <c r="J68" s="10">
        <v>9019.2085489400852</v>
      </c>
      <c r="K68" s="10">
        <v>447.69436122218031</v>
      </c>
      <c r="L68" s="28"/>
    </row>
    <row r="69" spans="1:12" ht="20" thickBot="1">
      <c r="A69" s="22" t="s">
        <v>3</v>
      </c>
      <c r="B69" s="85"/>
      <c r="C69" s="88"/>
      <c r="D69" s="38">
        <v>0</v>
      </c>
      <c r="E69" s="5"/>
      <c r="F69" s="11"/>
      <c r="G69" s="12"/>
      <c r="H69" s="34">
        <v>0</v>
      </c>
      <c r="I69" s="41"/>
      <c r="J69" s="13"/>
      <c r="K69" s="13"/>
      <c r="L69" s="29"/>
    </row>
    <row r="70" spans="1:12" ht="20.5" thickTop="1" thickBot="1">
      <c r="A70" s="22" t="s">
        <v>12</v>
      </c>
      <c r="B70" s="81" t="str">
        <f t="shared" ref="B70" si="35">TEXT(WEEKNUM(B67,1),"00")&amp;"_"&amp;RIGHT(YEAR(B67),4)</f>
        <v>14_2017</v>
      </c>
      <c r="C70" s="82"/>
      <c r="D70" s="12" t="s">
        <v>14</v>
      </c>
      <c r="E70" s="12" t="s">
        <v>14</v>
      </c>
      <c r="F70" s="12" t="s">
        <v>14</v>
      </c>
      <c r="G70" s="12" t="s">
        <v>14</v>
      </c>
      <c r="H70" s="12" t="s">
        <v>14</v>
      </c>
      <c r="I70" s="51" t="s">
        <v>14</v>
      </c>
      <c r="J70" s="12" t="s">
        <v>14</v>
      </c>
      <c r="K70" s="12" t="s">
        <v>14</v>
      </c>
      <c r="L70" s="52" t="s">
        <v>14</v>
      </c>
    </row>
    <row r="71" spans="1:12" ht="20.5" thickTop="1" thickBot="1">
      <c r="D71" s="39"/>
      <c r="E71" s="40"/>
    </row>
    <row r="72" spans="1:12" ht="20" thickTop="1">
      <c r="A72" s="20" t="s">
        <v>19</v>
      </c>
      <c r="B72" s="83">
        <f t="shared" ref="B72" si="36">$B67+7</f>
        <v>42834</v>
      </c>
      <c r="C72" s="86" t="str">
        <f t="shared" ref="C72" si="37">TEXT(WEEKNUM(B72,1),"00")&amp;"_"&amp;RIGHT(YEAR(B72),2)</f>
        <v>15_17</v>
      </c>
      <c r="D72" s="3">
        <v>62.599999999999994</v>
      </c>
      <c r="E72" s="7">
        <v>2.141691657345814E-2</v>
      </c>
      <c r="F72" s="14">
        <v>0</v>
      </c>
      <c r="G72" s="6">
        <v>5.9736265343108032E-2</v>
      </c>
      <c r="H72" s="32">
        <v>104.70572589339974</v>
      </c>
      <c r="I72" s="30">
        <v>1752.7999999999997</v>
      </c>
      <c r="J72" s="16">
        <v>9443.2743686510694</v>
      </c>
      <c r="K72" s="8">
        <v>460.2110978919294</v>
      </c>
      <c r="L72" s="43"/>
    </row>
    <row r="73" spans="1:12">
      <c r="A73" s="21" t="s">
        <v>2</v>
      </c>
      <c r="B73" s="84"/>
      <c r="C73" s="87"/>
      <c r="D73" s="37">
        <v>0</v>
      </c>
      <c r="E73" s="4">
        <v>0</v>
      </c>
      <c r="F73" s="15">
        <v>0</v>
      </c>
      <c r="G73" s="9">
        <v>5.9736265343108032E-2</v>
      </c>
      <c r="H73" s="33">
        <v>0</v>
      </c>
      <c r="I73" s="31"/>
      <c r="J73" s="10">
        <v>9272.8574233749605</v>
      </c>
      <c r="K73" s="10">
        <v>460.2110978919294</v>
      </c>
      <c r="L73" s="28"/>
    </row>
    <row r="74" spans="1:12" ht="20" thickBot="1">
      <c r="A74" s="22" t="s">
        <v>3</v>
      </c>
      <c r="B74" s="85"/>
      <c r="C74" s="88"/>
      <c r="D74" s="38">
        <v>0</v>
      </c>
      <c r="E74" s="5"/>
      <c r="F74" s="11"/>
      <c r="G74" s="12"/>
      <c r="H74" s="34">
        <v>0</v>
      </c>
      <c r="I74" s="41"/>
      <c r="J74" s="13"/>
      <c r="K74" s="13"/>
      <c r="L74" s="29"/>
    </row>
    <row r="75" spans="1:12" ht="20.5" thickTop="1" thickBot="1">
      <c r="A75" s="22" t="s">
        <v>12</v>
      </c>
      <c r="B75" s="81" t="str">
        <f t="shared" ref="B75" si="38">TEXT(WEEKNUM(B72,1),"00")&amp;"_"&amp;RIGHT(YEAR(B72),4)</f>
        <v>15_2017</v>
      </c>
      <c r="C75" s="82"/>
      <c r="D75" s="12" t="s">
        <v>14</v>
      </c>
      <c r="E75" s="12" t="s">
        <v>14</v>
      </c>
      <c r="F75" s="12" t="s">
        <v>14</v>
      </c>
      <c r="G75" s="12" t="s">
        <v>14</v>
      </c>
      <c r="H75" s="12" t="s">
        <v>14</v>
      </c>
      <c r="I75" s="51" t="s">
        <v>14</v>
      </c>
      <c r="J75" s="12" t="s">
        <v>14</v>
      </c>
      <c r="K75" s="12" t="s">
        <v>14</v>
      </c>
      <c r="L75" s="52" t="s">
        <v>14</v>
      </c>
    </row>
    <row r="76" spans="1:12" ht="20.5" thickTop="1" thickBot="1">
      <c r="D76" s="39"/>
      <c r="E76" s="40"/>
    </row>
    <row r="77" spans="1:12" ht="20" thickTop="1">
      <c r="A77" s="20" t="s">
        <v>19</v>
      </c>
      <c r="B77" s="83">
        <f t="shared" ref="B77" si="39">$B72+7</f>
        <v>42841</v>
      </c>
      <c r="C77" s="86" t="str">
        <f t="shared" ref="C77" si="40">TEXT(WEEKNUM(B77,1),"00")&amp;"_"&amp;RIGHT(YEAR(B77),2)</f>
        <v>16_17</v>
      </c>
      <c r="D77" s="3">
        <v>62.599999999999994</v>
      </c>
      <c r="E77" s="7">
        <v>2.2093883224836817E-2</v>
      </c>
      <c r="F77" s="14">
        <v>0</v>
      </c>
      <c r="G77" s="6">
        <v>6.1624467100652731E-2</v>
      </c>
      <c r="H77" s="32">
        <v>135.01920741753014</v>
      </c>
      <c r="I77" s="30">
        <v>2191</v>
      </c>
      <c r="J77" s="16">
        <v>11108.699999999999</v>
      </c>
      <c r="K77" s="8">
        <v>474.75789620431135</v>
      </c>
      <c r="L77" s="43"/>
    </row>
    <row r="78" spans="1:12">
      <c r="A78" s="21" t="s">
        <v>2</v>
      </c>
      <c r="B78" s="84"/>
      <c r="C78" s="87"/>
      <c r="D78" s="37">
        <v>0</v>
      </c>
      <c r="E78" s="4">
        <v>0</v>
      </c>
      <c r="F78" s="15">
        <v>0</v>
      </c>
      <c r="G78" s="9">
        <v>6.1624467100652731E-2</v>
      </c>
      <c r="H78" s="33">
        <v>0</v>
      </c>
      <c r="I78" s="31"/>
      <c r="J78" s="10">
        <v>11235.916057229249</v>
      </c>
      <c r="K78" s="10">
        <v>474.75789620431135</v>
      </c>
      <c r="L78" s="28"/>
    </row>
    <row r="79" spans="1:12" ht="20" thickBot="1">
      <c r="A79" s="22" t="s">
        <v>3</v>
      </c>
      <c r="B79" s="85"/>
      <c r="C79" s="88"/>
      <c r="D79" s="38">
        <v>0</v>
      </c>
      <c r="E79" s="5"/>
      <c r="F79" s="11"/>
      <c r="G79" s="12"/>
      <c r="H79" s="34">
        <v>0</v>
      </c>
      <c r="I79" s="41"/>
      <c r="J79" s="13"/>
      <c r="K79" s="13"/>
      <c r="L79" s="29"/>
    </row>
    <row r="80" spans="1:12" ht="20.5" thickTop="1" thickBot="1">
      <c r="A80" s="22" t="s">
        <v>12</v>
      </c>
      <c r="B80" s="81" t="str">
        <f t="shared" ref="B80" si="41">TEXT(WEEKNUM(B77,1),"00")&amp;"_"&amp;RIGHT(YEAR(B77),4)</f>
        <v>16_2017</v>
      </c>
      <c r="C80" s="82"/>
      <c r="D80" s="12" t="s">
        <v>14</v>
      </c>
      <c r="E80" s="12" t="s">
        <v>14</v>
      </c>
      <c r="F80" s="12" t="s">
        <v>14</v>
      </c>
      <c r="G80" s="12" t="s">
        <v>14</v>
      </c>
      <c r="H80" s="12" t="s">
        <v>14</v>
      </c>
      <c r="I80" s="51" t="s">
        <v>14</v>
      </c>
      <c r="J80" s="12" t="s">
        <v>14</v>
      </c>
      <c r="K80" s="12" t="s">
        <v>14</v>
      </c>
      <c r="L80" s="52" t="s">
        <v>14</v>
      </c>
    </row>
    <row r="81" spans="1:12" ht="20.5" thickTop="1" thickBot="1">
      <c r="D81" s="39"/>
      <c r="E81" s="40"/>
    </row>
    <row r="82" spans="1:12" ht="20" thickTop="1">
      <c r="A82" s="20" t="s">
        <v>19</v>
      </c>
      <c r="B82" s="83">
        <f t="shared" ref="B82" si="42">$B77+7</f>
        <v>42848</v>
      </c>
      <c r="C82" s="86" t="str">
        <f t="shared" ref="C82" si="43">TEXT(WEEKNUM(B82,1),"00")&amp;"_"&amp;RIGHT(YEAR(B82),2)</f>
        <v>17_17</v>
      </c>
      <c r="D82" s="3">
        <v>55.399999999999991</v>
      </c>
      <c r="E82" s="7">
        <v>2.2342679458060424E-2</v>
      </c>
      <c r="F82" s="14">
        <v>0</v>
      </c>
      <c r="G82" s="6">
        <v>6.06292821677583E-2</v>
      </c>
      <c r="H82" s="32">
        <v>117.56017812328332</v>
      </c>
      <c r="I82" s="30">
        <v>1938.9999999999998</v>
      </c>
      <c r="J82" s="16">
        <v>10911.209768780331</v>
      </c>
      <c r="K82" s="8">
        <v>471.99625801552929</v>
      </c>
      <c r="L82" s="43"/>
    </row>
    <row r="83" spans="1:12">
      <c r="A83" s="21" t="s">
        <v>2</v>
      </c>
      <c r="B83" s="84"/>
      <c r="C83" s="87"/>
      <c r="D83" s="37">
        <v>0</v>
      </c>
      <c r="E83" s="4">
        <v>0</v>
      </c>
      <c r="F83" s="15">
        <v>0</v>
      </c>
      <c r="G83" s="9">
        <v>6.06292821677583E-2</v>
      </c>
      <c r="H83" s="33">
        <v>0</v>
      </c>
      <c r="I83" s="31"/>
      <c r="J83" s="10">
        <v>10042.644147050936</v>
      </c>
      <c r="K83" s="10">
        <v>471.99625801552929</v>
      </c>
      <c r="L83" s="28"/>
    </row>
    <row r="84" spans="1:12" ht="20" thickBot="1">
      <c r="A84" s="22" t="s">
        <v>3</v>
      </c>
      <c r="B84" s="85"/>
      <c r="C84" s="88"/>
      <c r="D84" s="38">
        <v>0</v>
      </c>
      <c r="E84" s="5"/>
      <c r="F84" s="11"/>
      <c r="G84" s="12"/>
      <c r="H84" s="34">
        <v>0</v>
      </c>
      <c r="I84" s="41"/>
      <c r="J84" s="13"/>
      <c r="K84" s="13"/>
      <c r="L84" s="29"/>
    </row>
    <row r="85" spans="1:12" ht="20.5" thickTop="1" thickBot="1">
      <c r="A85" s="22" t="s">
        <v>12</v>
      </c>
      <c r="B85" s="81" t="str">
        <f t="shared" ref="B85" si="44">TEXT(WEEKNUM(B82,1),"00")&amp;"_"&amp;RIGHT(YEAR(B82),4)</f>
        <v>17_2017</v>
      </c>
      <c r="C85" s="82"/>
      <c r="D85" s="12" t="s">
        <v>14</v>
      </c>
      <c r="E85" s="12" t="s">
        <v>14</v>
      </c>
      <c r="F85" s="12" t="s">
        <v>14</v>
      </c>
      <c r="G85" s="12" t="s">
        <v>14</v>
      </c>
      <c r="H85" s="12" t="s">
        <v>14</v>
      </c>
      <c r="I85" s="51" t="s">
        <v>14</v>
      </c>
      <c r="J85" s="12" t="s">
        <v>14</v>
      </c>
      <c r="K85" s="12" t="s">
        <v>14</v>
      </c>
      <c r="L85" s="52" t="s">
        <v>14</v>
      </c>
    </row>
    <row r="86" spans="1:12" ht="20.5" thickTop="1" thickBot="1">
      <c r="D86" s="39"/>
      <c r="E86" s="40"/>
    </row>
    <row r="87" spans="1:12" ht="20" thickTop="1">
      <c r="A87" s="20" t="s">
        <v>19</v>
      </c>
      <c r="B87" s="83">
        <f t="shared" ref="B87" si="45">$B82+7</f>
        <v>42855</v>
      </c>
      <c r="C87" s="86" t="str">
        <f t="shared" ref="C87" si="46">TEXT(WEEKNUM(B87,1),"00")&amp;"_"&amp;RIGHT(YEAR(B87),2)</f>
        <v>18_17</v>
      </c>
      <c r="D87" s="3">
        <v>62.599999999999994</v>
      </c>
      <c r="E87" s="7">
        <v>2.2075024440279447E-2</v>
      </c>
      <c r="F87" s="14">
        <v>0</v>
      </c>
      <c r="G87" s="6">
        <v>6.1571866001213255E-2</v>
      </c>
      <c r="H87" s="32">
        <v>134.90395840865824</v>
      </c>
      <c r="I87" s="30">
        <v>2191</v>
      </c>
      <c r="J87" s="16">
        <v>9740.500611895277</v>
      </c>
      <c r="K87" s="8">
        <v>474.35265477208713</v>
      </c>
      <c r="L87" s="43"/>
    </row>
    <row r="88" spans="1:12">
      <c r="A88" s="21" t="s">
        <v>2</v>
      </c>
      <c r="B88" s="84"/>
      <c r="C88" s="87"/>
      <c r="D88" s="37">
        <v>0</v>
      </c>
      <c r="E88" s="4">
        <v>0</v>
      </c>
      <c r="F88" s="15">
        <v>0</v>
      </c>
      <c r="G88" s="9">
        <v>6.1571866001213255E-2</v>
      </c>
      <c r="H88" s="33">
        <v>0</v>
      </c>
      <c r="I88" s="31"/>
      <c r="J88" s="10">
        <v>11245.514946725441</v>
      </c>
      <c r="K88" s="10">
        <v>474.35265477208713</v>
      </c>
      <c r="L88" s="28"/>
    </row>
    <row r="89" spans="1:12" ht="20" thickBot="1">
      <c r="A89" s="22" t="s">
        <v>3</v>
      </c>
      <c r="B89" s="85"/>
      <c r="C89" s="88"/>
      <c r="D89" s="38">
        <v>0</v>
      </c>
      <c r="E89" s="5"/>
      <c r="F89" s="11"/>
      <c r="G89" s="12"/>
      <c r="H89" s="34">
        <v>0</v>
      </c>
      <c r="I89" s="41"/>
      <c r="J89" s="13"/>
      <c r="K89" s="13"/>
      <c r="L89" s="29"/>
    </row>
    <row r="90" spans="1:12" ht="20.5" thickTop="1" thickBot="1">
      <c r="A90" s="22" t="s">
        <v>12</v>
      </c>
      <c r="B90" s="81" t="str">
        <f t="shared" ref="B90" si="47">TEXT(WEEKNUM(B87,1),"00")&amp;"_"&amp;RIGHT(YEAR(B87),4)</f>
        <v>18_2017</v>
      </c>
      <c r="C90" s="82"/>
      <c r="D90" s="12" t="s">
        <v>14</v>
      </c>
      <c r="E90" s="12" t="s">
        <v>14</v>
      </c>
      <c r="F90" s="12" t="s">
        <v>14</v>
      </c>
      <c r="G90" s="12" t="s">
        <v>14</v>
      </c>
      <c r="H90" s="12" t="s">
        <v>14</v>
      </c>
      <c r="I90" s="51" t="s">
        <v>14</v>
      </c>
      <c r="J90" s="12" t="s">
        <v>14</v>
      </c>
      <c r="K90" s="12" t="s">
        <v>14</v>
      </c>
      <c r="L90" s="52" t="s">
        <v>14</v>
      </c>
    </row>
    <row r="91" spans="1:12" ht="20.5" thickTop="1" thickBot="1">
      <c r="D91" s="39"/>
      <c r="E91" s="40"/>
    </row>
    <row r="92" spans="1:12" ht="20" thickTop="1">
      <c r="A92" s="20" t="s">
        <v>19</v>
      </c>
      <c r="B92" s="83">
        <f t="shared" ref="B92" si="48">$B87+7</f>
        <v>42862</v>
      </c>
      <c r="C92" s="86" t="str">
        <f t="shared" ref="C92" si="49">TEXT(WEEKNUM(B92,1),"00")&amp;"_"&amp;RIGHT(YEAR(B92),2)</f>
        <v>19_17</v>
      </c>
      <c r="D92" s="3">
        <v>62.599999999999994</v>
      </c>
      <c r="E92" s="7">
        <v>2.2112463575590907E-2</v>
      </c>
      <c r="F92" s="14">
        <v>0</v>
      </c>
      <c r="G92" s="6">
        <v>6.1550145697636414E-2</v>
      </c>
      <c r="H92" s="32">
        <v>134.85636922352137</v>
      </c>
      <c r="I92" s="30">
        <v>2191</v>
      </c>
      <c r="J92" s="16">
        <v>9727.4409594528897</v>
      </c>
      <c r="K92" s="8">
        <v>476.49542252314558</v>
      </c>
      <c r="L92" s="43"/>
    </row>
    <row r="93" spans="1:12">
      <c r="A93" s="21" t="s">
        <v>2</v>
      </c>
      <c r="B93" s="84"/>
      <c r="C93" s="87"/>
      <c r="D93" s="37">
        <v>0</v>
      </c>
      <c r="E93" s="4">
        <v>0</v>
      </c>
      <c r="F93" s="15">
        <v>0</v>
      </c>
      <c r="G93" s="9">
        <v>6.1550145697636414E-2</v>
      </c>
      <c r="H93" s="33">
        <v>0</v>
      </c>
      <c r="I93" s="31"/>
      <c r="J93" s="10">
        <v>11194.944625096132</v>
      </c>
      <c r="K93" s="10">
        <v>476.49542252314558</v>
      </c>
      <c r="L93" s="28"/>
    </row>
    <row r="94" spans="1:12" ht="20" thickBot="1">
      <c r="A94" s="22" t="s">
        <v>3</v>
      </c>
      <c r="B94" s="85"/>
      <c r="C94" s="88"/>
      <c r="D94" s="38">
        <v>0</v>
      </c>
      <c r="E94" s="5"/>
      <c r="F94" s="11"/>
      <c r="G94" s="12"/>
      <c r="H94" s="34">
        <v>0</v>
      </c>
      <c r="I94" s="41"/>
      <c r="J94" s="13"/>
      <c r="K94" s="13"/>
      <c r="L94" s="29"/>
    </row>
    <row r="95" spans="1:12" ht="20.5" thickTop="1" thickBot="1">
      <c r="A95" s="22" t="s">
        <v>12</v>
      </c>
      <c r="B95" s="81" t="str">
        <f t="shared" ref="B95" si="50">TEXT(WEEKNUM(B92,1),"00")&amp;"_"&amp;RIGHT(YEAR(B92),4)</f>
        <v>19_2017</v>
      </c>
      <c r="C95" s="82"/>
      <c r="D95" s="12" t="s">
        <v>14</v>
      </c>
      <c r="E95" s="12" t="s">
        <v>14</v>
      </c>
      <c r="F95" s="12" t="s">
        <v>14</v>
      </c>
      <c r="G95" s="12" t="s">
        <v>14</v>
      </c>
      <c r="H95" s="12" t="s">
        <v>14</v>
      </c>
      <c r="I95" s="51" t="s">
        <v>14</v>
      </c>
      <c r="J95" s="12" t="s">
        <v>14</v>
      </c>
      <c r="K95" s="12" t="s">
        <v>14</v>
      </c>
      <c r="L95" s="52" t="s">
        <v>14</v>
      </c>
    </row>
    <row r="96" spans="1:12" ht="20.5" thickTop="1" thickBot="1">
      <c r="D96" s="39"/>
      <c r="E96" s="40"/>
    </row>
    <row r="97" spans="1:12" ht="20" thickTop="1">
      <c r="A97" s="20" t="s">
        <v>19</v>
      </c>
      <c r="B97" s="83">
        <f t="shared" ref="B97" si="51">$B92+7</f>
        <v>42869</v>
      </c>
      <c r="C97" s="86" t="str">
        <f t="shared" ref="C97" si="52">TEXT(WEEKNUM(B97,1),"00")&amp;"_"&amp;RIGHT(YEAR(B97),2)</f>
        <v>20_17</v>
      </c>
      <c r="D97" s="3">
        <v>62.599999999999994</v>
      </c>
      <c r="E97" s="7">
        <v>2.2112463575590907E-2</v>
      </c>
      <c r="F97" s="14">
        <v>0</v>
      </c>
      <c r="G97" s="6">
        <v>6.1550145697636414E-2</v>
      </c>
      <c r="H97" s="32">
        <v>134.85636922352137</v>
      </c>
      <c r="I97" s="30">
        <v>2191</v>
      </c>
      <c r="J97" s="16">
        <v>9727.4409594528897</v>
      </c>
      <c r="K97" s="8">
        <v>476.49542252314558</v>
      </c>
      <c r="L97" s="43"/>
    </row>
    <row r="98" spans="1:12">
      <c r="A98" s="21" t="s">
        <v>2</v>
      </c>
      <c r="B98" s="84"/>
      <c r="C98" s="87"/>
      <c r="D98" s="37">
        <v>0</v>
      </c>
      <c r="E98" s="4">
        <v>0</v>
      </c>
      <c r="F98" s="15">
        <v>0</v>
      </c>
      <c r="G98" s="9">
        <v>6.1550145697636414E-2</v>
      </c>
      <c r="H98" s="33">
        <v>0</v>
      </c>
      <c r="I98" s="31"/>
      <c r="J98" s="10">
        <v>11194.944625096132</v>
      </c>
      <c r="K98" s="10">
        <v>476.49542252314558</v>
      </c>
      <c r="L98" s="28"/>
    </row>
    <row r="99" spans="1:12" ht="20" thickBot="1">
      <c r="A99" s="22" t="s">
        <v>3</v>
      </c>
      <c r="B99" s="85"/>
      <c r="C99" s="88"/>
      <c r="D99" s="38">
        <v>0</v>
      </c>
      <c r="E99" s="5"/>
      <c r="F99" s="11"/>
      <c r="G99" s="12"/>
      <c r="H99" s="34">
        <v>0</v>
      </c>
      <c r="I99" s="41"/>
      <c r="J99" s="13"/>
      <c r="K99" s="13"/>
      <c r="L99" s="29"/>
    </row>
    <row r="100" spans="1:12" ht="20.5" thickTop="1" thickBot="1">
      <c r="A100" s="22" t="s">
        <v>12</v>
      </c>
      <c r="B100" s="81" t="str">
        <f t="shared" ref="B100" si="53">TEXT(WEEKNUM(B97,1),"00")&amp;"_"&amp;RIGHT(YEAR(B97),4)</f>
        <v>20_2017</v>
      </c>
      <c r="C100" s="82"/>
      <c r="D100" s="12" t="s">
        <v>14</v>
      </c>
      <c r="E100" s="12" t="s">
        <v>14</v>
      </c>
      <c r="F100" s="12" t="s">
        <v>14</v>
      </c>
      <c r="G100" s="12" t="s">
        <v>14</v>
      </c>
      <c r="H100" s="12" t="s">
        <v>14</v>
      </c>
      <c r="I100" s="51" t="s">
        <v>14</v>
      </c>
      <c r="J100" s="12" t="s">
        <v>14</v>
      </c>
      <c r="K100" s="12" t="s">
        <v>14</v>
      </c>
      <c r="L100" s="52" t="s">
        <v>14</v>
      </c>
    </row>
    <row r="101" spans="1:12" ht="20.5" thickTop="1" thickBot="1">
      <c r="D101" s="39"/>
      <c r="E101" s="40"/>
    </row>
    <row r="102" spans="1:12" ht="20" thickTop="1">
      <c r="A102" s="20" t="s">
        <v>19</v>
      </c>
      <c r="B102" s="83">
        <f t="shared" ref="B102" si="54">$B97+7</f>
        <v>42876</v>
      </c>
      <c r="C102" s="86" t="str">
        <f t="shared" ref="C102" si="55">TEXT(WEEKNUM(B102,1),"00")&amp;"_"&amp;RIGHT(YEAR(B102),2)</f>
        <v>21_17</v>
      </c>
      <c r="D102" s="3">
        <v>62.599999999999994</v>
      </c>
      <c r="E102" s="7">
        <v>2.3143132163228337E-2</v>
      </c>
      <c r="F102" s="14">
        <v>0</v>
      </c>
      <c r="G102" s="6">
        <v>6.4419016527799716E-2</v>
      </c>
      <c r="H102" s="32">
        <v>141.14206521240916</v>
      </c>
      <c r="I102" s="30">
        <v>2191</v>
      </c>
      <c r="J102" s="16">
        <v>9407.0343896743016</v>
      </c>
      <c r="K102" s="8">
        <v>498.70501768963567</v>
      </c>
      <c r="L102" s="43"/>
    </row>
    <row r="103" spans="1:12">
      <c r="A103" s="21" t="s">
        <v>2</v>
      </c>
      <c r="B103" s="84"/>
      <c r="C103" s="87"/>
      <c r="D103" s="37">
        <v>0</v>
      </c>
      <c r="E103" s="4">
        <v>0</v>
      </c>
      <c r="F103" s="15">
        <v>0</v>
      </c>
      <c r="G103" s="9">
        <v>6.4419016527799716E-2</v>
      </c>
      <c r="H103" s="33">
        <v>0</v>
      </c>
      <c r="I103" s="31"/>
      <c r="J103" s="10">
        <v>10696.382992035935</v>
      </c>
      <c r="K103" s="10">
        <v>498.70501768963567</v>
      </c>
      <c r="L103" s="28"/>
    </row>
    <row r="104" spans="1:12" ht="20" thickBot="1">
      <c r="A104" s="22" t="s">
        <v>3</v>
      </c>
      <c r="B104" s="85"/>
      <c r="C104" s="88"/>
      <c r="D104" s="38">
        <v>0</v>
      </c>
      <c r="E104" s="5"/>
      <c r="F104" s="11"/>
      <c r="G104" s="12"/>
      <c r="H104" s="34">
        <v>0</v>
      </c>
      <c r="I104" s="41"/>
      <c r="J104" s="13"/>
      <c r="K104" s="13"/>
      <c r="L104" s="29"/>
    </row>
    <row r="105" spans="1:12" ht="20.5" thickTop="1" thickBot="1">
      <c r="A105" s="22" t="s">
        <v>12</v>
      </c>
      <c r="B105" s="81" t="str">
        <f t="shared" ref="B105" si="56">TEXT(WEEKNUM(B102,1),"00")&amp;"_"&amp;RIGHT(YEAR(B102),4)</f>
        <v>21_2017</v>
      </c>
      <c r="C105" s="82"/>
      <c r="D105" s="12" t="s">
        <v>14</v>
      </c>
      <c r="E105" s="12" t="s">
        <v>14</v>
      </c>
      <c r="F105" s="12" t="s">
        <v>14</v>
      </c>
      <c r="G105" s="12" t="s">
        <v>14</v>
      </c>
      <c r="H105" s="12" t="s">
        <v>14</v>
      </c>
      <c r="I105" s="51" t="s">
        <v>14</v>
      </c>
      <c r="J105" s="12" t="s">
        <v>14</v>
      </c>
      <c r="K105" s="12" t="s">
        <v>14</v>
      </c>
      <c r="L105" s="52" t="s">
        <v>14</v>
      </c>
    </row>
    <row r="106" spans="1:12" ht="20.5" thickTop="1" thickBot="1">
      <c r="D106" s="39"/>
      <c r="E106" s="40"/>
    </row>
    <row r="107" spans="1:12" ht="20" thickTop="1">
      <c r="A107" s="20" t="s">
        <v>19</v>
      </c>
      <c r="B107" s="83">
        <f t="shared" ref="B107" si="57">$B102+7</f>
        <v>42883</v>
      </c>
      <c r="C107" s="86" t="str">
        <f t="shared" ref="C107" si="58">TEXT(WEEKNUM(B107,1),"00")&amp;"_"&amp;RIGHT(YEAR(B107),2)</f>
        <v>22_17</v>
      </c>
      <c r="D107" s="3">
        <v>62.599999999999994</v>
      </c>
      <c r="E107" s="7">
        <v>0.14550673109289272</v>
      </c>
      <c r="F107" s="14">
        <v>224</v>
      </c>
      <c r="G107" s="6">
        <v>7.3193845006620906E-2</v>
      </c>
      <c r="H107" s="32">
        <v>128.29417152760507</v>
      </c>
      <c r="I107" s="30">
        <v>1752.7999999999997</v>
      </c>
      <c r="J107" s="16">
        <v>7071.6143798414078</v>
      </c>
      <c r="K107" s="8">
        <v>576.78514560794292</v>
      </c>
      <c r="L107" s="43"/>
    </row>
    <row r="108" spans="1:12">
      <c r="A108" s="21" t="s">
        <v>2</v>
      </c>
      <c r="B108" s="84"/>
      <c r="C108" s="87"/>
      <c r="D108" s="37">
        <v>0</v>
      </c>
      <c r="E108" s="4">
        <v>0</v>
      </c>
      <c r="F108" s="15">
        <v>224</v>
      </c>
      <c r="G108" s="9">
        <v>7.3193845006620906E-2</v>
      </c>
      <c r="H108" s="33">
        <v>0</v>
      </c>
      <c r="I108" s="31"/>
      <c r="J108" s="10">
        <v>6087.059036153878</v>
      </c>
      <c r="K108" s="10">
        <v>576.78514560794292</v>
      </c>
      <c r="L108" s="28"/>
    </row>
    <row r="109" spans="1:12" ht="20" thickBot="1">
      <c r="A109" s="22" t="s">
        <v>3</v>
      </c>
      <c r="B109" s="85"/>
      <c r="C109" s="88"/>
      <c r="D109" s="38">
        <v>0</v>
      </c>
      <c r="E109" s="5"/>
      <c r="F109" s="11"/>
      <c r="G109" s="12"/>
      <c r="H109" s="34">
        <v>0</v>
      </c>
      <c r="I109" s="41"/>
      <c r="J109" s="13"/>
      <c r="K109" s="13"/>
      <c r="L109" s="29"/>
    </row>
    <row r="110" spans="1:12" ht="20.5" thickTop="1" thickBot="1">
      <c r="A110" s="22" t="s">
        <v>12</v>
      </c>
      <c r="B110" s="81" t="str">
        <f t="shared" ref="B110" si="59">TEXT(WEEKNUM(B107,1),"00")&amp;"_"&amp;RIGHT(YEAR(B107),4)</f>
        <v>22_2017</v>
      </c>
      <c r="C110" s="82"/>
      <c r="D110" s="12" t="s">
        <v>14</v>
      </c>
      <c r="E110" s="12" t="s">
        <v>14</v>
      </c>
      <c r="F110" s="12" t="s">
        <v>14</v>
      </c>
      <c r="G110" s="12" t="s">
        <v>14</v>
      </c>
      <c r="H110" s="12" t="s">
        <v>14</v>
      </c>
      <c r="I110" s="51" t="s">
        <v>14</v>
      </c>
      <c r="J110" s="12" t="s">
        <v>14</v>
      </c>
      <c r="K110" s="12" t="s">
        <v>14</v>
      </c>
      <c r="L110" s="52" t="s">
        <v>14</v>
      </c>
    </row>
    <row r="111" spans="1:12" ht="15" thickTop="1">
      <c r="A111"/>
      <c r="D111" s="39"/>
      <c r="E111" s="40"/>
    </row>
    <row r="112" spans="1:12" ht="14.5">
      <c r="A112"/>
    </row>
    <row r="113" spans="1:1" ht="14.5">
      <c r="A113"/>
    </row>
    <row r="114" spans="1:1" ht="14.5">
      <c r="A114"/>
    </row>
    <row r="115" spans="1:1" ht="14.5">
      <c r="A115"/>
    </row>
    <row r="116" spans="1:1" ht="14.5">
      <c r="A116"/>
    </row>
    <row r="117" spans="1:1" ht="14.5">
      <c r="A117"/>
    </row>
    <row r="118" spans="1:1" ht="14.5">
      <c r="A118"/>
    </row>
    <row r="119" spans="1:1" ht="14.5">
      <c r="A119"/>
    </row>
    <row r="120" spans="1:1" ht="14.5">
      <c r="A120"/>
    </row>
    <row r="121" spans="1:1" ht="14.5">
      <c r="A121"/>
    </row>
    <row r="122" spans="1:1" ht="14.5">
      <c r="A122"/>
    </row>
    <row r="123" spans="1:1" ht="14.5">
      <c r="A123"/>
    </row>
    <row r="124" spans="1:1" ht="14.5">
      <c r="A124"/>
    </row>
    <row r="125" spans="1:1" ht="14.5">
      <c r="A125"/>
    </row>
    <row r="126" spans="1:1" ht="14.5">
      <c r="A126"/>
    </row>
    <row r="127" spans="1:1" ht="14.5">
      <c r="A127"/>
    </row>
    <row r="128" spans="1:1" ht="14.5">
      <c r="A128"/>
    </row>
    <row r="129" spans="1:1" ht="14.5">
      <c r="A129"/>
    </row>
    <row r="130" spans="1:1" ht="14.5">
      <c r="A130"/>
    </row>
    <row r="131" spans="1:1" ht="14.5">
      <c r="A131"/>
    </row>
    <row r="132" spans="1:1" ht="14.5">
      <c r="A132"/>
    </row>
    <row r="133" spans="1:1" ht="14.5">
      <c r="A133"/>
    </row>
    <row r="134" spans="1:1" ht="14.5">
      <c r="A134"/>
    </row>
    <row r="135" spans="1:1" ht="14.5">
      <c r="A135"/>
    </row>
    <row r="136" spans="1:1" ht="14.5">
      <c r="A136"/>
    </row>
    <row r="137" spans="1:1" ht="14.5">
      <c r="A137"/>
    </row>
    <row r="138" spans="1:1" ht="14.5">
      <c r="A138"/>
    </row>
    <row r="139" spans="1:1" ht="14.5">
      <c r="A139"/>
    </row>
    <row r="140" spans="1:1" ht="14.5">
      <c r="A140"/>
    </row>
    <row r="141" spans="1:1" ht="14.5">
      <c r="A141"/>
    </row>
    <row r="142" spans="1:1" ht="14.5">
      <c r="A142"/>
    </row>
    <row r="143" spans="1:1" ht="14.5">
      <c r="A143"/>
    </row>
    <row r="144" spans="1:1" ht="14.5">
      <c r="A144"/>
    </row>
    <row r="145" spans="1:1" ht="14.5">
      <c r="A145"/>
    </row>
    <row r="146" spans="1:1" ht="14.5">
      <c r="A146"/>
    </row>
    <row r="147" spans="1:1" ht="14.5">
      <c r="A147"/>
    </row>
    <row r="148" spans="1:1" ht="14.5">
      <c r="A148"/>
    </row>
    <row r="149" spans="1:1" ht="14.5">
      <c r="A149"/>
    </row>
    <row r="150" spans="1:1" ht="14.5">
      <c r="A150"/>
    </row>
    <row r="151" spans="1:1" ht="14.5">
      <c r="A151"/>
    </row>
    <row r="152" spans="1:1" ht="14.5">
      <c r="A152"/>
    </row>
    <row r="153" spans="1:1" ht="14.5">
      <c r="A153"/>
    </row>
    <row r="154" spans="1:1" ht="14.5">
      <c r="A154"/>
    </row>
    <row r="155" spans="1:1" ht="14.5">
      <c r="A155"/>
    </row>
    <row r="156" spans="1:1" ht="14.5">
      <c r="A156"/>
    </row>
    <row r="157" spans="1:1" ht="14.5">
      <c r="A157"/>
    </row>
    <row r="158" spans="1:1" ht="14.5">
      <c r="A158"/>
    </row>
    <row r="159" spans="1:1" ht="14.5">
      <c r="A159"/>
    </row>
    <row r="160" spans="1:1" ht="14.5">
      <c r="A160"/>
    </row>
    <row r="161" spans="1:1" ht="14.5">
      <c r="A161"/>
    </row>
    <row r="162" spans="1:1" ht="14.5">
      <c r="A162"/>
    </row>
    <row r="163" spans="1:1" ht="14.5">
      <c r="A163"/>
    </row>
    <row r="164" spans="1:1" ht="14.5">
      <c r="A164"/>
    </row>
    <row r="165" spans="1:1" ht="14.5">
      <c r="A165"/>
    </row>
    <row r="166" spans="1:1" ht="14.5">
      <c r="A166"/>
    </row>
    <row r="167" spans="1:1" ht="14.5">
      <c r="A167"/>
    </row>
    <row r="168" spans="1:1" ht="14.5">
      <c r="A168"/>
    </row>
    <row r="169" spans="1:1" ht="14.5">
      <c r="A169"/>
    </row>
    <row r="170" spans="1:1" ht="14.5">
      <c r="A170"/>
    </row>
    <row r="171" spans="1:1" ht="14.5">
      <c r="A171"/>
    </row>
    <row r="172" spans="1:1" ht="14.5">
      <c r="A172"/>
    </row>
    <row r="173" spans="1:1" ht="14.5">
      <c r="A173"/>
    </row>
    <row r="174" spans="1:1" ht="14.5">
      <c r="A174"/>
    </row>
    <row r="175" spans="1:1" ht="14.5">
      <c r="A175"/>
    </row>
    <row r="176" spans="1:1" ht="14.5">
      <c r="A176"/>
    </row>
    <row r="177" spans="1:1" ht="14.5">
      <c r="A177"/>
    </row>
    <row r="178" spans="1:1" ht="14.5">
      <c r="A178"/>
    </row>
    <row r="179" spans="1:1" ht="14.5">
      <c r="A179"/>
    </row>
    <row r="180" spans="1:1" ht="14.5">
      <c r="A180"/>
    </row>
    <row r="181" spans="1:1" ht="14.5">
      <c r="A181"/>
    </row>
    <row r="182" spans="1:1" ht="14.5">
      <c r="A182"/>
    </row>
    <row r="183" spans="1:1" ht="14.5">
      <c r="A183"/>
    </row>
    <row r="184" spans="1:1" ht="14.5">
      <c r="A184"/>
    </row>
  </sheetData>
  <mergeCells count="66">
    <mergeCell ref="B82:B84"/>
    <mergeCell ref="C82:C84"/>
    <mergeCell ref="B87:B89"/>
    <mergeCell ref="C87:C89"/>
    <mergeCell ref="B85:C85"/>
    <mergeCell ref="B37:B39"/>
    <mergeCell ref="C37:C39"/>
    <mergeCell ref="B52:B54"/>
    <mergeCell ref="C52:C54"/>
    <mergeCell ref="B57:B59"/>
    <mergeCell ref="C57:C59"/>
    <mergeCell ref="B42:B44"/>
    <mergeCell ref="C42:C44"/>
    <mergeCell ref="B47:B49"/>
    <mergeCell ref="C47:C49"/>
    <mergeCell ref="B40:C40"/>
    <mergeCell ref="B45:C45"/>
    <mergeCell ref="B50:C50"/>
    <mergeCell ref="B55:C55"/>
    <mergeCell ref="B2:B4"/>
    <mergeCell ref="C2:C4"/>
    <mergeCell ref="B7:B9"/>
    <mergeCell ref="C7:C9"/>
    <mergeCell ref="B32:B34"/>
    <mergeCell ref="C32:C34"/>
    <mergeCell ref="B27:B29"/>
    <mergeCell ref="C27:C29"/>
    <mergeCell ref="B12:B14"/>
    <mergeCell ref="C12:C14"/>
    <mergeCell ref="B17:B19"/>
    <mergeCell ref="C17:C19"/>
    <mergeCell ref="B22:B24"/>
    <mergeCell ref="C22:C24"/>
    <mergeCell ref="B5:C5"/>
    <mergeCell ref="B10:C10"/>
    <mergeCell ref="B15:C15"/>
    <mergeCell ref="B20:C20"/>
    <mergeCell ref="B25:C25"/>
    <mergeCell ref="B30:C30"/>
    <mergeCell ref="B35:C35"/>
    <mergeCell ref="B60:C60"/>
    <mergeCell ref="B65:C65"/>
    <mergeCell ref="B70:C70"/>
    <mergeCell ref="B75:C75"/>
    <mergeCell ref="B80:C80"/>
    <mergeCell ref="B72:B74"/>
    <mergeCell ref="C72:C74"/>
    <mergeCell ref="B62:B64"/>
    <mergeCell ref="C62:C64"/>
    <mergeCell ref="B67:B69"/>
    <mergeCell ref="C67:C69"/>
    <mergeCell ref="B77:B79"/>
    <mergeCell ref="C77:C79"/>
    <mergeCell ref="B90:C90"/>
    <mergeCell ref="B95:C95"/>
    <mergeCell ref="B100:C100"/>
    <mergeCell ref="B105:C105"/>
    <mergeCell ref="B110:C110"/>
    <mergeCell ref="B107:B109"/>
    <mergeCell ref="C107:C109"/>
    <mergeCell ref="B92:B94"/>
    <mergeCell ref="C92:C94"/>
    <mergeCell ref="B97:B99"/>
    <mergeCell ref="C97:C99"/>
    <mergeCell ref="B102:B104"/>
    <mergeCell ref="C102:C10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N184"/>
  <sheetViews>
    <sheetView showZeros="0" zoomScale="80" zoomScaleNormal="80" workbookViewId="0">
      <pane ySplit="1" topLeftCell="A2" activePane="bottomLeft" state="frozen"/>
      <selection pane="bottomLeft" activeCell="B5" sqref="B5:C5"/>
    </sheetView>
  </sheetViews>
  <sheetFormatPr baseColWidth="10" defaultRowHeight="19.5"/>
  <cols>
    <col min="1" max="1" width="16.453125" style="19" customWidth="1"/>
    <col min="2" max="2" width="25.26953125" bestFit="1" customWidth="1"/>
    <col min="3" max="3" width="6.54296875" bestFit="1" customWidth="1"/>
    <col min="4" max="4" width="11.453125" bestFit="1" customWidth="1"/>
    <col min="5" max="5" width="7.81640625" bestFit="1" customWidth="1"/>
    <col min="6" max="6" width="9.81640625" bestFit="1" customWidth="1"/>
    <col min="7" max="8" width="7.81640625" bestFit="1" customWidth="1"/>
    <col min="9" max="9" width="9.26953125" bestFit="1" customWidth="1"/>
    <col min="10" max="10" width="21" customWidth="1"/>
    <col min="11" max="11" width="16.1796875" customWidth="1"/>
    <col min="12" max="12" width="9.26953125" customWidth="1"/>
  </cols>
  <sheetData>
    <row r="1" spans="1:14" ht="20.5" thickTop="1" thickBot="1">
      <c r="A1" s="18"/>
      <c r="B1" s="23" t="s">
        <v>0</v>
      </c>
      <c r="C1" s="24" t="s">
        <v>1</v>
      </c>
      <c r="D1" s="25" t="s">
        <v>20</v>
      </c>
      <c r="E1" s="25" t="s">
        <v>5</v>
      </c>
      <c r="F1" s="25" t="s">
        <v>6</v>
      </c>
      <c r="G1" s="26" t="s">
        <v>7</v>
      </c>
      <c r="H1" s="24" t="s">
        <v>8</v>
      </c>
      <c r="I1" s="23" t="s">
        <v>9</v>
      </c>
      <c r="J1" s="25" t="s">
        <v>10</v>
      </c>
      <c r="K1" s="26" t="s">
        <v>18</v>
      </c>
      <c r="L1" s="24" t="s">
        <v>4</v>
      </c>
    </row>
    <row r="2" spans="1:14" ht="20" collapsed="1" thickTop="1">
      <c r="A2" s="20" t="s">
        <v>19</v>
      </c>
      <c r="B2" s="83">
        <v>42736</v>
      </c>
      <c r="C2" s="86" t="str">
        <f>TEXT(WEEKNUM(B2,1),"00")&amp;"_"&amp;RIGHT(YEAR(B2),2)</f>
        <v>01_17</v>
      </c>
      <c r="D2" s="3">
        <v>15.219999999999999</v>
      </c>
      <c r="E2" s="7" t="s">
        <v>17</v>
      </c>
      <c r="F2" s="14">
        <v>15.980999999999998</v>
      </c>
      <c r="G2" s="7">
        <v>7.5578186596583455E-2</v>
      </c>
      <c r="H2" s="32">
        <v>40.2605</v>
      </c>
      <c r="I2" s="30">
        <v>532.69999999999993</v>
      </c>
      <c r="J2" s="30">
        <v>0</v>
      </c>
      <c r="K2" s="30">
        <v>330.00000000000006</v>
      </c>
      <c r="L2" s="27"/>
    </row>
    <row r="3" spans="1:14">
      <c r="A3" s="21" t="s">
        <v>2</v>
      </c>
      <c r="B3" s="84"/>
      <c r="C3" s="87"/>
      <c r="D3" s="37">
        <v>7.2856555995600001</v>
      </c>
      <c r="E3" s="4">
        <v>6.2671093048589241E-2</v>
      </c>
      <c r="F3" s="15">
        <v>15.980999999999998</v>
      </c>
      <c r="G3" s="44">
        <v>7.5578186596583455E-2</v>
      </c>
      <c r="H3" s="33">
        <v>19.272282343369611</v>
      </c>
      <c r="I3" s="31">
        <v>254.99794598459999</v>
      </c>
      <c r="J3" s="31">
        <v>0</v>
      </c>
      <c r="K3" s="10">
        <v>330.00000000000006</v>
      </c>
      <c r="L3" s="28">
        <v>0</v>
      </c>
    </row>
    <row r="4" spans="1:14" ht="20" thickBot="1">
      <c r="A4" s="22" t="s">
        <v>3</v>
      </c>
      <c r="B4" s="85"/>
      <c r="C4" s="88"/>
      <c r="D4" s="38">
        <v>9.5360873015873029</v>
      </c>
      <c r="E4" s="5"/>
      <c r="F4" s="11"/>
      <c r="G4" s="45"/>
      <c r="H4" s="34">
        <v>0</v>
      </c>
      <c r="I4" s="42">
        <v>333.76305555555558</v>
      </c>
      <c r="J4" s="17">
        <v>3740</v>
      </c>
      <c r="K4" s="13">
        <v>321.26925133689838</v>
      </c>
      <c r="L4" s="29">
        <v>14131.17</v>
      </c>
    </row>
    <row r="5" spans="1:14" s="2" customFormat="1" ht="20.5" thickTop="1" thickBot="1">
      <c r="A5" s="22" t="s">
        <v>12</v>
      </c>
      <c r="B5" s="81" t="str">
        <f>TEXT(WEEKNUM(B2,1),"00")&amp;"_"&amp;RIGHT(YEAR(B2),4)</f>
        <v>01_2017</v>
      </c>
      <c r="C5" s="82"/>
      <c r="D5" s="12">
        <v>1.3088852706904253</v>
      </c>
      <c r="E5" s="12" t="s">
        <v>14</v>
      </c>
      <c r="F5" s="12" t="s">
        <v>14</v>
      </c>
      <c r="G5" s="12" t="s">
        <v>14</v>
      </c>
      <c r="H5" s="12" t="s">
        <v>14</v>
      </c>
      <c r="I5" s="51">
        <v>1.3088852706904253</v>
      </c>
      <c r="J5" s="12" t="s">
        <v>14</v>
      </c>
      <c r="K5" s="12">
        <v>0.97354318586938882</v>
      </c>
      <c r="L5" s="52" t="s">
        <v>14</v>
      </c>
      <c r="M5"/>
      <c r="N5" s="49"/>
    </row>
    <row r="6" spans="1:14" ht="20.5" thickTop="1" thickBot="1">
      <c r="D6" s="39"/>
      <c r="E6" s="40"/>
      <c r="G6" s="40"/>
    </row>
    <row r="7" spans="1:14" ht="20" collapsed="1" thickTop="1">
      <c r="A7" s="20" t="s">
        <v>19</v>
      </c>
      <c r="B7" s="83">
        <f>$B2+7</f>
        <v>42743</v>
      </c>
      <c r="C7" s="86" t="str">
        <f>TEXT(WEEKNUM(B7,1),"00")&amp;"_"&amp;RIGHT(YEAR(B7),2)</f>
        <v>02_17</v>
      </c>
      <c r="D7" s="3">
        <v>15.219999999999999</v>
      </c>
      <c r="E7" s="7" t="s">
        <v>17</v>
      </c>
      <c r="F7" s="14">
        <v>15.980999999999998</v>
      </c>
      <c r="G7" s="7">
        <v>7.5578186596583455E-2</v>
      </c>
      <c r="H7" s="32">
        <v>40.2605</v>
      </c>
      <c r="I7" s="30">
        <v>532.69999999999993</v>
      </c>
      <c r="J7" s="30">
        <v>0</v>
      </c>
      <c r="K7" s="30">
        <v>330.00000000000006</v>
      </c>
      <c r="L7" s="27"/>
    </row>
    <row r="8" spans="1:14">
      <c r="A8" s="21" t="s">
        <v>2</v>
      </c>
      <c r="B8" s="84"/>
      <c r="C8" s="87"/>
      <c r="D8" s="37">
        <v>7.2856555995600001</v>
      </c>
      <c r="E8" s="4">
        <v>6.2671093048589241E-2</v>
      </c>
      <c r="F8" s="15">
        <v>15.980999999999998</v>
      </c>
      <c r="G8" s="44">
        <v>7.5578186596583455E-2</v>
      </c>
      <c r="H8" s="33">
        <v>19.272282343369611</v>
      </c>
      <c r="I8" s="31">
        <v>254.99794598459999</v>
      </c>
      <c r="J8" s="31">
        <v>0</v>
      </c>
      <c r="K8" s="10">
        <v>330.00000000000006</v>
      </c>
      <c r="L8" s="28">
        <v>0</v>
      </c>
    </row>
    <row r="9" spans="1:14" ht="20" thickBot="1">
      <c r="A9" s="22" t="s">
        <v>3</v>
      </c>
      <c r="B9" s="85"/>
      <c r="C9" s="88"/>
      <c r="D9" s="38">
        <v>0</v>
      </c>
      <c r="E9" s="5"/>
      <c r="F9" s="11"/>
      <c r="G9" s="45"/>
      <c r="H9" s="34">
        <v>0</v>
      </c>
      <c r="I9" s="42">
        <v>0</v>
      </c>
      <c r="J9" s="17">
        <v>0</v>
      </c>
      <c r="K9" s="13">
        <v>0</v>
      </c>
      <c r="L9" s="29">
        <v>0</v>
      </c>
    </row>
    <row r="10" spans="1:14" s="2" customFormat="1" ht="20.5" thickTop="1" thickBot="1">
      <c r="A10" s="22" t="s">
        <v>12</v>
      </c>
      <c r="B10" s="81" t="str">
        <f>TEXT(WEEKNUM(B7,1),"00")&amp;"_"&amp;RIGHT(YEAR(B7),4)</f>
        <v>02_2017</v>
      </c>
      <c r="C10" s="82"/>
      <c r="D10" s="12" t="s">
        <v>14</v>
      </c>
      <c r="E10" s="12" t="s">
        <v>14</v>
      </c>
      <c r="F10" s="12" t="s">
        <v>14</v>
      </c>
      <c r="G10" s="12" t="s">
        <v>14</v>
      </c>
      <c r="H10" s="12" t="s">
        <v>14</v>
      </c>
      <c r="I10" s="51" t="s">
        <v>14</v>
      </c>
      <c r="J10" s="12" t="s">
        <v>14</v>
      </c>
      <c r="K10" s="12" t="s">
        <v>14</v>
      </c>
      <c r="L10" s="52" t="s">
        <v>14</v>
      </c>
      <c r="M10"/>
      <c r="N10" s="49"/>
    </row>
    <row r="11" spans="1:14" ht="20.5" thickTop="1" thickBot="1">
      <c r="D11" s="39"/>
      <c r="E11" s="40"/>
      <c r="G11" s="40"/>
    </row>
    <row r="12" spans="1:14" ht="20" collapsed="1" thickTop="1">
      <c r="A12" s="20" t="s">
        <v>19</v>
      </c>
      <c r="B12" s="83">
        <f t="shared" ref="B12" si="0">$B7+7</f>
        <v>42750</v>
      </c>
      <c r="C12" s="86" t="str">
        <f t="shared" ref="C12" si="1">TEXT(WEEKNUM(B12,1),"00")&amp;"_"&amp;RIGHT(YEAR(B12),2)</f>
        <v>03_17</v>
      </c>
      <c r="D12" s="3">
        <v>15.219999999999999</v>
      </c>
      <c r="E12" s="7" t="s">
        <v>17</v>
      </c>
      <c r="F12" s="14">
        <v>15.980999999999998</v>
      </c>
      <c r="G12" s="7">
        <v>7.5578186596583455E-2</v>
      </c>
      <c r="H12" s="32">
        <v>40.2605</v>
      </c>
      <c r="I12" s="30">
        <v>532.69999999999993</v>
      </c>
      <c r="J12" s="30">
        <v>0</v>
      </c>
      <c r="K12" s="30">
        <v>330.00000000000006</v>
      </c>
      <c r="L12" s="27"/>
    </row>
    <row r="13" spans="1:14" collapsed="1">
      <c r="A13" s="21" t="s">
        <v>2</v>
      </c>
      <c r="B13" s="84"/>
      <c r="C13" s="87"/>
      <c r="D13" s="37">
        <v>7.285655599560001</v>
      </c>
      <c r="E13" s="4">
        <v>6.2671093048589227E-2</v>
      </c>
      <c r="F13" s="15">
        <v>15.980999999999998</v>
      </c>
      <c r="G13" s="44">
        <v>7.5578186596583455E-2</v>
      </c>
      <c r="H13" s="33">
        <v>19.272282343369611</v>
      </c>
      <c r="I13" s="31">
        <v>254.99794598460002</v>
      </c>
      <c r="J13" s="31">
        <v>0</v>
      </c>
      <c r="K13" s="10">
        <v>330.00000000000006</v>
      </c>
      <c r="L13" s="28">
        <v>0</v>
      </c>
    </row>
    <row r="14" spans="1:14" ht="20" collapsed="1" thickBot="1">
      <c r="A14" s="22" t="s">
        <v>3</v>
      </c>
      <c r="B14" s="85"/>
      <c r="C14" s="88"/>
      <c r="D14" s="38">
        <v>0</v>
      </c>
      <c r="E14" s="5"/>
      <c r="F14" s="11"/>
      <c r="G14" s="45"/>
      <c r="H14" s="34">
        <v>0</v>
      </c>
      <c r="I14" s="42">
        <v>0</v>
      </c>
      <c r="J14" s="17">
        <v>0</v>
      </c>
      <c r="K14" s="13">
        <v>0</v>
      </c>
      <c r="L14" s="29">
        <v>0</v>
      </c>
    </row>
    <row r="15" spans="1:14" ht="20.5" thickTop="1" thickBot="1">
      <c r="A15" s="22" t="s">
        <v>12</v>
      </c>
      <c r="B15" s="81" t="str">
        <f t="shared" ref="B15" si="2">TEXT(WEEKNUM(B12,1),"00")&amp;"_"&amp;RIGHT(YEAR(B12),4)</f>
        <v>03_2017</v>
      </c>
      <c r="C15" s="82"/>
      <c r="D15" s="12" t="s">
        <v>14</v>
      </c>
      <c r="E15" s="12" t="s">
        <v>14</v>
      </c>
      <c r="F15" s="12" t="s">
        <v>14</v>
      </c>
      <c r="G15" s="12" t="s">
        <v>14</v>
      </c>
      <c r="H15" s="12" t="s">
        <v>14</v>
      </c>
      <c r="I15" s="51" t="s">
        <v>14</v>
      </c>
      <c r="J15" s="12" t="s">
        <v>14</v>
      </c>
      <c r="K15" s="12" t="s">
        <v>14</v>
      </c>
      <c r="L15" s="52" t="s">
        <v>14</v>
      </c>
    </row>
    <row r="16" spans="1:14" ht="20.5" thickTop="1" thickBot="1">
      <c r="D16" s="39"/>
      <c r="E16" s="40"/>
      <c r="G16" s="40"/>
    </row>
    <row r="17" spans="1:12" ht="20" thickTop="1">
      <c r="A17" s="20" t="s">
        <v>19</v>
      </c>
      <c r="B17" s="83">
        <f t="shared" ref="B17" si="3">$B12+7</f>
        <v>42757</v>
      </c>
      <c r="C17" s="86" t="str">
        <f t="shared" ref="C17" si="4">TEXT(WEEKNUM(B17,1),"00")&amp;"_"&amp;RIGHT(YEAR(B17),2)</f>
        <v>04_17</v>
      </c>
      <c r="D17" s="3">
        <v>15.219999999999999</v>
      </c>
      <c r="E17" s="7" t="s">
        <v>17</v>
      </c>
      <c r="F17" s="14">
        <v>15.980999999999998</v>
      </c>
      <c r="G17" s="7">
        <v>7.5578186596583455E-2</v>
      </c>
      <c r="H17" s="32">
        <v>40.2605</v>
      </c>
      <c r="I17" s="30">
        <v>532.69999999999993</v>
      </c>
      <c r="J17" s="30">
        <v>0</v>
      </c>
      <c r="K17" s="30">
        <v>330.00000000000006</v>
      </c>
      <c r="L17" s="27"/>
    </row>
    <row r="18" spans="1:12">
      <c r="A18" s="21" t="s">
        <v>2</v>
      </c>
      <c r="B18" s="84"/>
      <c r="C18" s="87"/>
      <c r="D18" s="37">
        <v>3.0743533212600003</v>
      </c>
      <c r="E18" s="4">
        <v>0.14851903873327932</v>
      </c>
      <c r="F18" s="15">
        <v>15.980999999999998</v>
      </c>
      <c r="G18" s="44">
        <v>7.5578186596583455E-2</v>
      </c>
      <c r="H18" s="33">
        <v>8.1323917142305024</v>
      </c>
      <c r="I18" s="31">
        <v>107.60236624410001</v>
      </c>
      <c r="J18" s="31">
        <v>0</v>
      </c>
      <c r="K18" s="10">
        <v>330.00000000000006</v>
      </c>
      <c r="L18" s="28">
        <v>0</v>
      </c>
    </row>
    <row r="19" spans="1:12" ht="20" thickBot="1">
      <c r="A19" s="22" t="s">
        <v>3</v>
      </c>
      <c r="B19" s="85"/>
      <c r="C19" s="88"/>
      <c r="D19" s="38">
        <v>0</v>
      </c>
      <c r="E19" s="5"/>
      <c r="F19" s="11"/>
      <c r="G19" s="45"/>
      <c r="H19" s="34">
        <v>0</v>
      </c>
      <c r="I19" s="42">
        <v>0</v>
      </c>
      <c r="J19" s="17">
        <v>0</v>
      </c>
      <c r="K19" s="13">
        <v>0</v>
      </c>
      <c r="L19" s="29">
        <v>0</v>
      </c>
    </row>
    <row r="20" spans="1:12" ht="20.5" thickTop="1" thickBot="1">
      <c r="A20" s="22" t="s">
        <v>12</v>
      </c>
      <c r="B20" s="81" t="str">
        <f t="shared" ref="B20" si="5">TEXT(WEEKNUM(B17,1),"00")&amp;"_"&amp;RIGHT(YEAR(B17),4)</f>
        <v>04_2017</v>
      </c>
      <c r="C20" s="82"/>
      <c r="D20" s="12" t="s">
        <v>14</v>
      </c>
      <c r="E20" s="12" t="s">
        <v>14</v>
      </c>
      <c r="F20" s="12" t="s">
        <v>14</v>
      </c>
      <c r="G20" s="12" t="s">
        <v>14</v>
      </c>
      <c r="H20" s="12" t="s">
        <v>14</v>
      </c>
      <c r="I20" s="51" t="s">
        <v>14</v>
      </c>
      <c r="J20" s="12" t="s">
        <v>14</v>
      </c>
      <c r="K20" s="12" t="s">
        <v>14</v>
      </c>
      <c r="L20" s="52" t="s">
        <v>14</v>
      </c>
    </row>
    <row r="21" spans="1:12" ht="20.5" thickTop="1" thickBot="1">
      <c r="D21" s="39"/>
      <c r="E21" s="40"/>
      <c r="G21" s="40"/>
    </row>
    <row r="22" spans="1:12" ht="20" thickTop="1">
      <c r="A22" s="20" t="s">
        <v>19</v>
      </c>
      <c r="B22" s="83">
        <f t="shared" ref="B22" si="6">$B17+7</f>
        <v>42764</v>
      </c>
      <c r="C22" s="86" t="str">
        <f t="shared" ref="C22" si="7">TEXT(WEEKNUM(B22,1),"00")&amp;"_"&amp;RIGHT(YEAR(B22),2)</f>
        <v>05_17</v>
      </c>
      <c r="D22" s="3">
        <v>15.219999999999999</v>
      </c>
      <c r="E22" s="7" t="s">
        <v>17</v>
      </c>
      <c r="F22" s="14">
        <v>15.980999999999998</v>
      </c>
      <c r="G22" s="7">
        <v>7.5578186596583455E-2</v>
      </c>
      <c r="H22" s="32">
        <v>40.2605</v>
      </c>
      <c r="I22" s="30">
        <v>532.69999999999993</v>
      </c>
      <c r="J22" s="30">
        <v>0</v>
      </c>
      <c r="K22" s="30">
        <v>330.00000000000006</v>
      </c>
      <c r="L22" s="27"/>
    </row>
    <row r="23" spans="1:12">
      <c r="A23" s="21" t="s">
        <v>2</v>
      </c>
      <c r="B23" s="84"/>
      <c r="C23" s="87"/>
      <c r="D23" s="37">
        <v>3.0743533212600003</v>
      </c>
      <c r="E23" s="4">
        <v>0.14851903873327932</v>
      </c>
      <c r="F23" s="15">
        <v>15.980999999999998</v>
      </c>
      <c r="G23" s="44">
        <v>7.5578186596583455E-2</v>
      </c>
      <c r="H23" s="33">
        <v>8.1323917142305024</v>
      </c>
      <c r="I23" s="31">
        <v>107.60236624410001</v>
      </c>
      <c r="J23" s="31">
        <v>0</v>
      </c>
      <c r="K23" s="10">
        <v>330.00000000000006</v>
      </c>
      <c r="L23" s="28">
        <v>0</v>
      </c>
    </row>
    <row r="24" spans="1:12" ht="20" thickBot="1">
      <c r="A24" s="22" t="s">
        <v>3</v>
      </c>
      <c r="B24" s="85"/>
      <c r="C24" s="88"/>
      <c r="D24" s="38">
        <v>0</v>
      </c>
      <c r="E24" s="5"/>
      <c r="F24" s="11"/>
      <c r="G24" s="45"/>
      <c r="H24" s="34">
        <v>0</v>
      </c>
      <c r="I24" s="42">
        <v>0</v>
      </c>
      <c r="J24" s="17">
        <v>0</v>
      </c>
      <c r="K24" s="13">
        <v>0</v>
      </c>
      <c r="L24" s="29">
        <v>0</v>
      </c>
    </row>
    <row r="25" spans="1:12" ht="20.5" thickTop="1" thickBot="1">
      <c r="A25" s="22" t="s">
        <v>12</v>
      </c>
      <c r="B25" s="81" t="str">
        <f t="shared" ref="B25" si="8">TEXT(WEEKNUM(B22,1),"00")&amp;"_"&amp;RIGHT(YEAR(B22),4)</f>
        <v>05_2017</v>
      </c>
      <c r="C25" s="82"/>
      <c r="D25" s="12" t="s">
        <v>14</v>
      </c>
      <c r="E25" s="12" t="s">
        <v>14</v>
      </c>
      <c r="F25" s="12" t="s">
        <v>14</v>
      </c>
      <c r="G25" s="12" t="s">
        <v>14</v>
      </c>
      <c r="H25" s="12" t="s">
        <v>14</v>
      </c>
      <c r="I25" s="51" t="s">
        <v>14</v>
      </c>
      <c r="J25" s="12" t="s">
        <v>14</v>
      </c>
      <c r="K25" s="12" t="s">
        <v>14</v>
      </c>
      <c r="L25" s="52" t="s">
        <v>14</v>
      </c>
    </row>
    <row r="26" spans="1:12" ht="20.5" thickTop="1" thickBot="1">
      <c r="D26" s="39"/>
      <c r="E26" s="40"/>
      <c r="G26" s="40"/>
    </row>
    <row r="27" spans="1:12" ht="20" thickTop="1">
      <c r="A27" s="20" t="s">
        <v>19</v>
      </c>
      <c r="B27" s="83">
        <f t="shared" ref="B27" si="9">$B22+7</f>
        <v>42771</v>
      </c>
      <c r="C27" s="86" t="str">
        <f t="shared" ref="C27" si="10">TEXT(WEEKNUM(B27,1),"00")&amp;"_"&amp;RIGHT(YEAR(B27),2)</f>
        <v>06_17</v>
      </c>
      <c r="D27" s="3">
        <v>15.219999999999999</v>
      </c>
      <c r="E27" s="7" t="s">
        <v>17</v>
      </c>
      <c r="F27" s="14">
        <v>15.980999999999998</v>
      </c>
      <c r="G27" s="7">
        <v>7.5578186596583455E-2</v>
      </c>
      <c r="H27" s="32">
        <v>40.2605</v>
      </c>
      <c r="I27" s="30">
        <v>532.69999999999993</v>
      </c>
      <c r="J27" s="30">
        <v>0</v>
      </c>
      <c r="K27" s="30">
        <v>330.00000000000006</v>
      </c>
      <c r="L27" s="27"/>
    </row>
    <row r="28" spans="1:12">
      <c r="A28" s="21" t="s">
        <v>2</v>
      </c>
      <c r="B28" s="84"/>
      <c r="C28" s="87"/>
      <c r="D28" s="37">
        <v>3.0743533212600003</v>
      </c>
      <c r="E28" s="4">
        <v>0.14851903873327932</v>
      </c>
      <c r="F28" s="15">
        <v>15.980999999999998</v>
      </c>
      <c r="G28" s="44">
        <v>7.5578186596583455E-2</v>
      </c>
      <c r="H28" s="33">
        <v>8.1323917142305024</v>
      </c>
      <c r="I28" s="31">
        <v>107.60236624410001</v>
      </c>
      <c r="J28" s="31">
        <v>0</v>
      </c>
      <c r="K28" s="10">
        <v>330.00000000000006</v>
      </c>
      <c r="L28" s="28">
        <v>0</v>
      </c>
    </row>
    <row r="29" spans="1:12" ht="20" thickBot="1">
      <c r="A29" s="22" t="s">
        <v>3</v>
      </c>
      <c r="B29" s="85"/>
      <c r="C29" s="88"/>
      <c r="D29" s="38">
        <v>0</v>
      </c>
      <c r="E29" s="5"/>
      <c r="F29" s="11"/>
      <c r="G29" s="45"/>
      <c r="H29" s="34">
        <v>0</v>
      </c>
      <c r="I29" s="42">
        <v>0</v>
      </c>
      <c r="J29" s="17">
        <v>0</v>
      </c>
      <c r="K29" s="13">
        <v>0</v>
      </c>
      <c r="L29" s="29">
        <v>0</v>
      </c>
    </row>
    <row r="30" spans="1:12" ht="20.5" thickTop="1" thickBot="1">
      <c r="A30" s="22" t="s">
        <v>12</v>
      </c>
      <c r="B30" s="81" t="str">
        <f t="shared" ref="B30" si="11">TEXT(WEEKNUM(B27,1),"00")&amp;"_"&amp;RIGHT(YEAR(B27),4)</f>
        <v>06_2017</v>
      </c>
      <c r="C30" s="82"/>
      <c r="D30" s="12" t="s">
        <v>14</v>
      </c>
      <c r="E30" s="12" t="s">
        <v>14</v>
      </c>
      <c r="F30" s="12" t="s">
        <v>14</v>
      </c>
      <c r="G30" s="12" t="s">
        <v>14</v>
      </c>
      <c r="H30" s="12" t="s">
        <v>14</v>
      </c>
      <c r="I30" s="51" t="s">
        <v>14</v>
      </c>
      <c r="J30" s="12" t="s">
        <v>14</v>
      </c>
      <c r="K30" s="12" t="s">
        <v>14</v>
      </c>
      <c r="L30" s="52" t="s">
        <v>14</v>
      </c>
    </row>
    <row r="31" spans="1:12" ht="20.5" thickTop="1" thickBot="1">
      <c r="D31" s="39"/>
      <c r="E31" s="40"/>
      <c r="G31" s="40"/>
    </row>
    <row r="32" spans="1:12" ht="20" thickTop="1">
      <c r="A32" s="20" t="s">
        <v>19</v>
      </c>
      <c r="B32" s="83">
        <f t="shared" ref="B32" si="12">$B27+7</f>
        <v>42778</v>
      </c>
      <c r="C32" s="86" t="str">
        <f t="shared" ref="C32" si="13">TEXT(WEEKNUM(B32,1),"00")&amp;"_"&amp;RIGHT(YEAR(B32),2)</f>
        <v>07_17</v>
      </c>
      <c r="D32" s="3">
        <v>15.219999999999999</v>
      </c>
      <c r="E32" s="7" t="s">
        <v>17</v>
      </c>
      <c r="F32" s="14">
        <v>15.980999999999998</v>
      </c>
      <c r="G32" s="7">
        <v>7.5578186596583455E-2</v>
      </c>
      <c r="H32" s="32">
        <v>40.2605</v>
      </c>
      <c r="I32" s="30">
        <v>532.69999999999993</v>
      </c>
      <c r="J32" s="30">
        <v>0</v>
      </c>
      <c r="K32" s="30">
        <v>330.00000000000006</v>
      </c>
      <c r="L32" s="27"/>
    </row>
    <row r="33" spans="1:12">
      <c r="A33" s="21" t="s">
        <v>2</v>
      </c>
      <c r="B33" s="84"/>
      <c r="C33" s="87"/>
      <c r="D33" s="37">
        <v>3.0743533212600003</v>
      </c>
      <c r="E33" s="4">
        <v>0.14851903873327932</v>
      </c>
      <c r="F33" s="15">
        <v>15.980999999999998</v>
      </c>
      <c r="G33" s="44">
        <v>7.5578186596583455E-2</v>
      </c>
      <c r="H33" s="33">
        <v>8.1323917142305024</v>
      </c>
      <c r="I33" s="31">
        <v>107.60236624410001</v>
      </c>
      <c r="J33" s="31">
        <v>0</v>
      </c>
      <c r="K33" s="10">
        <v>330.00000000000006</v>
      </c>
      <c r="L33" s="28">
        <v>0</v>
      </c>
    </row>
    <row r="34" spans="1:12" ht="20" thickBot="1">
      <c r="A34" s="22" t="s">
        <v>3</v>
      </c>
      <c r="B34" s="85"/>
      <c r="C34" s="88"/>
      <c r="D34" s="38">
        <v>0</v>
      </c>
      <c r="E34" s="5"/>
      <c r="F34" s="11"/>
      <c r="G34" s="45"/>
      <c r="H34" s="34">
        <v>0</v>
      </c>
      <c r="I34" s="42">
        <v>0</v>
      </c>
      <c r="J34" s="17">
        <v>0</v>
      </c>
      <c r="K34" s="13">
        <v>0</v>
      </c>
      <c r="L34" s="29">
        <v>0</v>
      </c>
    </row>
    <row r="35" spans="1:12" ht="20.5" thickTop="1" thickBot="1">
      <c r="A35" s="22" t="s">
        <v>12</v>
      </c>
      <c r="B35" s="81" t="str">
        <f t="shared" ref="B35" si="14">TEXT(WEEKNUM(B32,1),"00")&amp;"_"&amp;RIGHT(YEAR(B32),4)</f>
        <v>07_2017</v>
      </c>
      <c r="C35" s="82"/>
      <c r="D35" s="12" t="s">
        <v>14</v>
      </c>
      <c r="E35" s="12" t="s">
        <v>14</v>
      </c>
      <c r="F35" s="12" t="s">
        <v>14</v>
      </c>
      <c r="G35" s="12" t="s">
        <v>14</v>
      </c>
      <c r="H35" s="12" t="s">
        <v>14</v>
      </c>
      <c r="I35" s="51" t="s">
        <v>14</v>
      </c>
      <c r="J35" s="12" t="s">
        <v>14</v>
      </c>
      <c r="K35" s="12" t="s">
        <v>14</v>
      </c>
      <c r="L35" s="52" t="s">
        <v>14</v>
      </c>
    </row>
    <row r="36" spans="1:12" ht="20.5" thickTop="1" thickBot="1">
      <c r="D36" s="39"/>
      <c r="E36" s="40"/>
      <c r="G36" s="40"/>
    </row>
    <row r="37" spans="1:12" ht="20" thickTop="1">
      <c r="A37" s="20" t="s">
        <v>19</v>
      </c>
      <c r="B37" s="83">
        <f t="shared" ref="B37" si="15">$B32+7</f>
        <v>42785</v>
      </c>
      <c r="C37" s="86" t="str">
        <f t="shared" ref="C37" si="16">TEXT(WEEKNUM(B37,1),"00")&amp;"_"&amp;RIGHT(YEAR(B37),2)</f>
        <v>08_17</v>
      </c>
      <c r="D37" s="3">
        <v>15.219999999999999</v>
      </c>
      <c r="E37" s="7" t="s">
        <v>17</v>
      </c>
      <c r="F37" s="14">
        <v>15.980999999999998</v>
      </c>
      <c r="G37" s="7">
        <v>7.5578186596583455E-2</v>
      </c>
      <c r="H37" s="32">
        <v>40.2605</v>
      </c>
      <c r="I37" s="30">
        <v>532.69999999999993</v>
      </c>
      <c r="J37" s="30">
        <v>0</v>
      </c>
      <c r="K37" s="30">
        <v>330.00000000000006</v>
      </c>
      <c r="L37" s="27"/>
    </row>
    <row r="38" spans="1:12">
      <c r="A38" s="21" t="s">
        <v>2</v>
      </c>
      <c r="B38" s="84"/>
      <c r="C38" s="87"/>
      <c r="D38" s="37">
        <v>3.0743533212600003</v>
      </c>
      <c r="E38" s="4">
        <v>0.14851903873327932</v>
      </c>
      <c r="F38" s="15">
        <v>15.980999999999998</v>
      </c>
      <c r="G38" s="44">
        <v>7.5578186596583455E-2</v>
      </c>
      <c r="H38" s="33">
        <v>8.1323917142305024</v>
      </c>
      <c r="I38" s="31">
        <v>107.60236624410001</v>
      </c>
      <c r="J38" s="31">
        <v>0</v>
      </c>
      <c r="K38" s="10">
        <v>330.00000000000006</v>
      </c>
      <c r="L38" s="28">
        <v>0</v>
      </c>
    </row>
    <row r="39" spans="1:12" ht="20" thickBot="1">
      <c r="A39" s="22" t="s">
        <v>3</v>
      </c>
      <c r="B39" s="85"/>
      <c r="C39" s="88"/>
      <c r="D39" s="38">
        <v>0</v>
      </c>
      <c r="E39" s="5"/>
      <c r="F39" s="11"/>
      <c r="G39" s="45"/>
      <c r="H39" s="34">
        <v>0</v>
      </c>
      <c r="I39" s="42">
        <v>0</v>
      </c>
      <c r="J39" s="17">
        <v>0</v>
      </c>
      <c r="K39" s="13">
        <v>0</v>
      </c>
      <c r="L39" s="29">
        <v>0</v>
      </c>
    </row>
    <row r="40" spans="1:12" ht="20.5" thickTop="1" thickBot="1">
      <c r="A40" s="22" t="s">
        <v>12</v>
      </c>
      <c r="B40" s="81" t="str">
        <f t="shared" ref="B40" si="17">TEXT(WEEKNUM(B37,1),"00")&amp;"_"&amp;RIGHT(YEAR(B37),4)</f>
        <v>08_2017</v>
      </c>
      <c r="C40" s="82"/>
      <c r="D40" s="12" t="s">
        <v>14</v>
      </c>
      <c r="E40" s="12" t="s">
        <v>14</v>
      </c>
      <c r="F40" s="12" t="s">
        <v>14</v>
      </c>
      <c r="G40" s="12" t="s">
        <v>14</v>
      </c>
      <c r="H40" s="12" t="s">
        <v>14</v>
      </c>
      <c r="I40" s="51" t="s">
        <v>14</v>
      </c>
      <c r="J40" s="12" t="s">
        <v>14</v>
      </c>
      <c r="K40" s="12" t="s">
        <v>14</v>
      </c>
      <c r="L40" s="52" t="s">
        <v>14</v>
      </c>
    </row>
    <row r="41" spans="1:12" ht="20.5" thickTop="1" thickBot="1">
      <c r="D41" s="39"/>
      <c r="E41" s="40"/>
      <c r="G41" s="40"/>
    </row>
    <row r="42" spans="1:12" ht="20" thickTop="1">
      <c r="A42" s="20" t="s">
        <v>19</v>
      </c>
      <c r="B42" s="83">
        <f t="shared" ref="B42" si="18">$B37+7</f>
        <v>42792</v>
      </c>
      <c r="C42" s="86" t="str">
        <f t="shared" ref="C42" si="19">TEXT(WEEKNUM(B42,1),"00")&amp;"_"&amp;RIGHT(YEAR(B42),2)</f>
        <v>09_17</v>
      </c>
      <c r="D42" s="3">
        <v>15.219999999999999</v>
      </c>
      <c r="E42" s="7" t="s">
        <v>17</v>
      </c>
      <c r="F42" s="14">
        <v>15.980999999999998</v>
      </c>
      <c r="G42" s="7">
        <v>7.5578186596583455E-2</v>
      </c>
      <c r="H42" s="32">
        <v>40.2605</v>
      </c>
      <c r="I42" s="30">
        <v>532.69999999999993</v>
      </c>
      <c r="J42" s="30">
        <v>0</v>
      </c>
      <c r="K42" s="30">
        <v>330.00000000000006</v>
      </c>
      <c r="L42" s="27"/>
    </row>
    <row r="43" spans="1:12">
      <c r="A43" s="21" t="s">
        <v>2</v>
      </c>
      <c r="B43" s="84"/>
      <c r="C43" s="87"/>
      <c r="D43" s="37">
        <v>3.0743533212600003</v>
      </c>
      <c r="E43" s="4">
        <v>0.14851903873327932</v>
      </c>
      <c r="F43" s="15">
        <v>15.980999999999998</v>
      </c>
      <c r="G43" s="44">
        <v>7.5578186596583455E-2</v>
      </c>
      <c r="H43" s="33">
        <v>8.1323917142305024</v>
      </c>
      <c r="I43" s="31">
        <v>107.60236624410001</v>
      </c>
      <c r="J43" s="31">
        <v>0</v>
      </c>
      <c r="K43" s="10">
        <v>330.00000000000006</v>
      </c>
      <c r="L43" s="28">
        <v>0</v>
      </c>
    </row>
    <row r="44" spans="1:12" ht="20" thickBot="1">
      <c r="A44" s="22" t="s">
        <v>3</v>
      </c>
      <c r="B44" s="85"/>
      <c r="C44" s="88"/>
      <c r="D44" s="38">
        <v>0</v>
      </c>
      <c r="E44" s="5"/>
      <c r="F44" s="11"/>
      <c r="G44" s="45"/>
      <c r="H44" s="34">
        <v>0</v>
      </c>
      <c r="I44" s="42">
        <v>0</v>
      </c>
      <c r="J44" s="17">
        <v>0</v>
      </c>
      <c r="K44" s="13">
        <v>0</v>
      </c>
      <c r="L44" s="29">
        <v>0</v>
      </c>
    </row>
    <row r="45" spans="1:12" ht="20.5" thickTop="1" thickBot="1">
      <c r="A45" s="22" t="s">
        <v>12</v>
      </c>
      <c r="B45" s="81" t="str">
        <f t="shared" ref="B45" si="20">TEXT(WEEKNUM(B42,1),"00")&amp;"_"&amp;RIGHT(YEAR(B42),4)</f>
        <v>09_2017</v>
      </c>
      <c r="C45" s="82"/>
      <c r="D45" s="12" t="s">
        <v>14</v>
      </c>
      <c r="E45" s="12" t="s">
        <v>14</v>
      </c>
      <c r="F45" s="12" t="s">
        <v>14</v>
      </c>
      <c r="G45" s="12" t="s">
        <v>14</v>
      </c>
      <c r="H45" s="12" t="s">
        <v>14</v>
      </c>
      <c r="I45" s="51" t="s">
        <v>14</v>
      </c>
      <c r="J45" s="12" t="s">
        <v>14</v>
      </c>
      <c r="K45" s="12" t="s">
        <v>14</v>
      </c>
      <c r="L45" s="52" t="s">
        <v>14</v>
      </c>
    </row>
    <row r="46" spans="1:12" ht="20.5" thickTop="1" thickBot="1">
      <c r="D46" s="39"/>
      <c r="E46" s="40"/>
      <c r="G46" s="40"/>
    </row>
    <row r="47" spans="1:12" ht="20" thickTop="1">
      <c r="A47" s="20" t="s">
        <v>19</v>
      </c>
      <c r="B47" s="83">
        <f t="shared" ref="B47" si="21">$B42+7</f>
        <v>42799</v>
      </c>
      <c r="C47" s="86" t="str">
        <f t="shared" ref="C47" si="22">TEXT(WEEKNUM(B47,1),"00")&amp;"_"&amp;RIGHT(YEAR(B47),2)</f>
        <v>10_17</v>
      </c>
      <c r="D47" s="3">
        <v>15.219999999999999</v>
      </c>
      <c r="E47" s="7" t="s">
        <v>17</v>
      </c>
      <c r="F47" s="14">
        <v>15.980999999999998</v>
      </c>
      <c r="G47" s="7">
        <v>7.5578186596583455E-2</v>
      </c>
      <c r="H47" s="32">
        <v>40.2605</v>
      </c>
      <c r="I47" s="30">
        <v>532.69999999999993</v>
      </c>
      <c r="J47" s="30">
        <v>0</v>
      </c>
      <c r="K47" s="30">
        <v>330.00000000000006</v>
      </c>
      <c r="L47" s="27"/>
    </row>
    <row r="48" spans="1:12">
      <c r="A48" s="21" t="s">
        <v>2</v>
      </c>
      <c r="B48" s="84"/>
      <c r="C48" s="87"/>
      <c r="D48" s="37">
        <v>3.0743533212600003</v>
      </c>
      <c r="E48" s="4">
        <v>0.14851903873327932</v>
      </c>
      <c r="F48" s="15">
        <v>15.980999999999998</v>
      </c>
      <c r="G48" s="44">
        <v>7.5578186596583455E-2</v>
      </c>
      <c r="H48" s="33">
        <v>8.1323917142305024</v>
      </c>
      <c r="I48" s="31">
        <v>107.60236624410001</v>
      </c>
      <c r="J48" s="31">
        <v>0</v>
      </c>
      <c r="K48" s="10">
        <v>330.00000000000006</v>
      </c>
      <c r="L48" s="28">
        <v>0</v>
      </c>
    </row>
    <row r="49" spans="1:12" ht="20" thickBot="1">
      <c r="A49" s="22" t="s">
        <v>3</v>
      </c>
      <c r="B49" s="85"/>
      <c r="C49" s="88"/>
      <c r="D49" s="38">
        <v>0</v>
      </c>
      <c r="E49" s="5"/>
      <c r="F49" s="11"/>
      <c r="G49" s="45"/>
      <c r="H49" s="34">
        <v>0</v>
      </c>
      <c r="I49" s="42">
        <v>0</v>
      </c>
      <c r="J49" s="17">
        <v>0</v>
      </c>
      <c r="K49" s="13">
        <v>0</v>
      </c>
      <c r="L49" s="29">
        <v>0</v>
      </c>
    </row>
    <row r="50" spans="1:12" ht="20.5" thickTop="1" thickBot="1">
      <c r="A50" s="22" t="s">
        <v>12</v>
      </c>
      <c r="B50" s="81" t="str">
        <f t="shared" ref="B50" si="23">TEXT(WEEKNUM(B47,1),"00")&amp;"_"&amp;RIGHT(YEAR(B47),4)</f>
        <v>10_2017</v>
      </c>
      <c r="C50" s="82"/>
      <c r="D50" s="12" t="s">
        <v>14</v>
      </c>
      <c r="E50" s="12" t="s">
        <v>14</v>
      </c>
      <c r="F50" s="12" t="s">
        <v>14</v>
      </c>
      <c r="G50" s="12" t="s">
        <v>14</v>
      </c>
      <c r="H50" s="12" t="s">
        <v>14</v>
      </c>
      <c r="I50" s="51" t="s">
        <v>14</v>
      </c>
      <c r="J50" s="12" t="s">
        <v>14</v>
      </c>
      <c r="K50" s="12" t="s">
        <v>14</v>
      </c>
      <c r="L50" s="52" t="s">
        <v>14</v>
      </c>
    </row>
    <row r="51" spans="1:12" ht="20.5" thickTop="1" thickBot="1">
      <c r="D51" s="39"/>
      <c r="E51" s="40"/>
      <c r="G51" s="40"/>
    </row>
    <row r="52" spans="1:12" ht="20" thickTop="1">
      <c r="A52" s="20" t="s">
        <v>19</v>
      </c>
      <c r="B52" s="83">
        <f t="shared" ref="B52" si="24">$B47+7</f>
        <v>42806</v>
      </c>
      <c r="C52" s="86" t="str">
        <f t="shared" ref="C52" si="25">TEXT(WEEKNUM(B52,1),"00")&amp;"_"&amp;RIGHT(YEAR(B52),2)</f>
        <v>11_17</v>
      </c>
      <c r="D52" s="3">
        <v>15.219999999999999</v>
      </c>
      <c r="E52" s="7" t="s">
        <v>17</v>
      </c>
      <c r="F52" s="14">
        <v>15.980999999999998</v>
      </c>
      <c r="G52" s="7">
        <v>7.5578186596583455E-2</v>
      </c>
      <c r="H52" s="32">
        <v>40.2605</v>
      </c>
      <c r="I52" s="30">
        <v>532.69999999999993</v>
      </c>
      <c r="J52" s="30">
        <v>0</v>
      </c>
      <c r="K52" s="30">
        <v>330.00000000000006</v>
      </c>
      <c r="L52" s="27"/>
    </row>
    <row r="53" spans="1:12">
      <c r="A53" s="21" t="s">
        <v>2</v>
      </c>
      <c r="B53" s="84"/>
      <c r="C53" s="87"/>
      <c r="D53" s="37">
        <v>3.0743533212600003</v>
      </c>
      <c r="E53" s="4">
        <v>0.14851903873327932</v>
      </c>
      <c r="F53" s="15">
        <v>15.980999999999998</v>
      </c>
      <c r="G53" s="44">
        <v>7.5578186596583455E-2</v>
      </c>
      <c r="H53" s="33">
        <v>8.1323917142305024</v>
      </c>
      <c r="I53" s="31">
        <v>107.60236624410001</v>
      </c>
      <c r="J53" s="31">
        <v>0</v>
      </c>
      <c r="K53" s="10">
        <v>330.00000000000006</v>
      </c>
      <c r="L53" s="28">
        <v>0</v>
      </c>
    </row>
    <row r="54" spans="1:12" ht="20" thickBot="1">
      <c r="A54" s="22" t="s">
        <v>3</v>
      </c>
      <c r="B54" s="85"/>
      <c r="C54" s="88"/>
      <c r="D54" s="38">
        <v>0</v>
      </c>
      <c r="E54" s="5"/>
      <c r="F54" s="11"/>
      <c r="G54" s="45"/>
      <c r="H54" s="34">
        <v>0</v>
      </c>
      <c r="I54" s="42">
        <v>0</v>
      </c>
      <c r="J54" s="17">
        <v>0</v>
      </c>
      <c r="K54" s="13">
        <v>0</v>
      </c>
      <c r="L54" s="29">
        <v>0</v>
      </c>
    </row>
    <row r="55" spans="1:12" ht="20.5" thickTop="1" thickBot="1">
      <c r="A55" s="22" t="s">
        <v>12</v>
      </c>
      <c r="B55" s="81" t="str">
        <f t="shared" ref="B55" si="26">TEXT(WEEKNUM(B52,1),"00")&amp;"_"&amp;RIGHT(YEAR(B52),4)</f>
        <v>11_2017</v>
      </c>
      <c r="C55" s="82"/>
      <c r="D55" s="12" t="s">
        <v>14</v>
      </c>
      <c r="E55" s="12" t="s">
        <v>14</v>
      </c>
      <c r="F55" s="12" t="s">
        <v>14</v>
      </c>
      <c r="G55" s="12" t="s">
        <v>14</v>
      </c>
      <c r="H55" s="12" t="s">
        <v>14</v>
      </c>
      <c r="I55" s="51" t="s">
        <v>14</v>
      </c>
      <c r="J55" s="12" t="s">
        <v>14</v>
      </c>
      <c r="K55" s="12" t="s">
        <v>14</v>
      </c>
      <c r="L55" s="52" t="s">
        <v>14</v>
      </c>
    </row>
    <row r="56" spans="1:12" ht="20.5" thickTop="1" thickBot="1">
      <c r="D56" s="39"/>
      <c r="E56" s="40"/>
      <c r="G56" s="40"/>
    </row>
    <row r="57" spans="1:12" ht="20" thickTop="1">
      <c r="A57" s="20" t="s">
        <v>19</v>
      </c>
      <c r="B57" s="83">
        <f t="shared" ref="B57" si="27">$B52+7</f>
        <v>42813</v>
      </c>
      <c r="C57" s="86" t="str">
        <f t="shared" ref="C57" si="28">TEXT(WEEKNUM(B57,1),"00")&amp;"_"&amp;RIGHT(YEAR(B57),2)</f>
        <v>12_17</v>
      </c>
      <c r="D57" s="3">
        <v>15.219999999999999</v>
      </c>
      <c r="E57" s="7" t="s">
        <v>17</v>
      </c>
      <c r="F57" s="14">
        <v>15.980999999999998</v>
      </c>
      <c r="G57" s="7">
        <v>7.5578186596583455E-2</v>
      </c>
      <c r="H57" s="32">
        <v>40.2605</v>
      </c>
      <c r="I57" s="30">
        <v>532.69999999999993</v>
      </c>
      <c r="J57" s="30">
        <v>0</v>
      </c>
      <c r="K57" s="30">
        <v>330.00000000000006</v>
      </c>
      <c r="L57" s="27"/>
    </row>
    <row r="58" spans="1:12">
      <c r="A58" s="21" t="s">
        <v>2</v>
      </c>
      <c r="B58" s="84"/>
      <c r="C58" s="87"/>
      <c r="D58" s="37">
        <v>3.0743533212600003</v>
      </c>
      <c r="E58" s="4">
        <v>0.14851903873327932</v>
      </c>
      <c r="F58" s="15">
        <v>15.980999999999998</v>
      </c>
      <c r="G58" s="44">
        <v>7.5578186596583455E-2</v>
      </c>
      <c r="H58" s="33">
        <v>8.1323917142305024</v>
      </c>
      <c r="I58" s="31">
        <v>107.60236624410001</v>
      </c>
      <c r="J58" s="31">
        <v>0</v>
      </c>
      <c r="K58" s="10">
        <v>330.00000000000006</v>
      </c>
      <c r="L58" s="28">
        <v>0</v>
      </c>
    </row>
    <row r="59" spans="1:12" ht="20" thickBot="1">
      <c r="A59" s="22" t="s">
        <v>3</v>
      </c>
      <c r="B59" s="85"/>
      <c r="C59" s="88"/>
      <c r="D59" s="38">
        <v>0</v>
      </c>
      <c r="E59" s="5"/>
      <c r="F59" s="11"/>
      <c r="G59" s="45"/>
      <c r="H59" s="34">
        <v>0</v>
      </c>
      <c r="I59" s="42">
        <v>0</v>
      </c>
      <c r="J59" s="17">
        <v>0</v>
      </c>
      <c r="K59" s="13">
        <v>0</v>
      </c>
      <c r="L59" s="29">
        <v>0</v>
      </c>
    </row>
    <row r="60" spans="1:12" ht="20.5" thickTop="1" thickBot="1">
      <c r="A60" s="22" t="s">
        <v>12</v>
      </c>
      <c r="B60" s="81" t="str">
        <f t="shared" ref="B60" si="29">TEXT(WEEKNUM(B57,1),"00")&amp;"_"&amp;RIGHT(YEAR(B57),4)</f>
        <v>12_2017</v>
      </c>
      <c r="C60" s="82"/>
      <c r="D60" s="12" t="s">
        <v>14</v>
      </c>
      <c r="E60" s="12" t="s">
        <v>14</v>
      </c>
      <c r="F60" s="12" t="s">
        <v>14</v>
      </c>
      <c r="G60" s="12" t="s">
        <v>14</v>
      </c>
      <c r="H60" s="12" t="s">
        <v>14</v>
      </c>
      <c r="I60" s="51" t="s">
        <v>14</v>
      </c>
      <c r="J60" s="12" t="s">
        <v>14</v>
      </c>
      <c r="K60" s="12" t="s">
        <v>14</v>
      </c>
      <c r="L60" s="52" t="s">
        <v>14</v>
      </c>
    </row>
    <row r="61" spans="1:12" ht="20.5" thickTop="1" thickBot="1">
      <c r="D61" s="39"/>
      <c r="E61" s="40"/>
      <c r="G61" s="40"/>
    </row>
    <row r="62" spans="1:12" ht="20" thickTop="1">
      <c r="A62" s="20" t="s">
        <v>19</v>
      </c>
      <c r="B62" s="83">
        <f t="shared" ref="B62" si="30">$B57+7</f>
        <v>42820</v>
      </c>
      <c r="C62" s="86" t="str">
        <f t="shared" ref="C62" si="31">TEXT(WEEKNUM(B62,1),"00")&amp;"_"&amp;RIGHT(YEAR(B62),2)</f>
        <v>13_17</v>
      </c>
      <c r="D62" s="3">
        <v>15.219999999999999</v>
      </c>
      <c r="E62" s="7" t="s">
        <v>17</v>
      </c>
      <c r="F62" s="14">
        <v>15.980999999999998</v>
      </c>
      <c r="G62" s="7">
        <v>7.5578186596583455E-2</v>
      </c>
      <c r="H62" s="32">
        <v>40.2605</v>
      </c>
      <c r="I62" s="30">
        <v>532.69999999999993</v>
      </c>
      <c r="J62" s="30">
        <v>0</v>
      </c>
      <c r="K62" s="30">
        <v>330.00000000000006</v>
      </c>
      <c r="L62" s="27"/>
    </row>
    <row r="63" spans="1:12">
      <c r="A63" s="21" t="s">
        <v>2</v>
      </c>
      <c r="B63" s="84"/>
      <c r="C63" s="87"/>
      <c r="D63" s="37">
        <v>3.0743533212600003</v>
      </c>
      <c r="E63" s="4">
        <v>0.14851903873327932</v>
      </c>
      <c r="F63" s="15">
        <v>15.980999999999998</v>
      </c>
      <c r="G63" s="44">
        <v>7.5578186596583455E-2</v>
      </c>
      <c r="H63" s="33">
        <v>8.1323917142305024</v>
      </c>
      <c r="I63" s="31">
        <v>107.60236624410001</v>
      </c>
      <c r="J63" s="31">
        <v>0</v>
      </c>
      <c r="K63" s="10">
        <v>330.00000000000006</v>
      </c>
      <c r="L63" s="28">
        <v>0</v>
      </c>
    </row>
    <row r="64" spans="1:12" ht="20" thickBot="1">
      <c r="A64" s="22" t="s">
        <v>3</v>
      </c>
      <c r="B64" s="85"/>
      <c r="C64" s="88"/>
      <c r="D64" s="38">
        <v>0</v>
      </c>
      <c r="E64" s="5"/>
      <c r="F64" s="11"/>
      <c r="G64" s="45"/>
      <c r="H64" s="34">
        <v>0</v>
      </c>
      <c r="I64" s="42">
        <v>0</v>
      </c>
      <c r="J64" s="17">
        <v>0</v>
      </c>
      <c r="K64" s="13">
        <v>0</v>
      </c>
      <c r="L64" s="29">
        <v>0</v>
      </c>
    </row>
    <row r="65" spans="1:12" ht="20.5" thickTop="1" thickBot="1">
      <c r="A65" s="22" t="s">
        <v>12</v>
      </c>
      <c r="B65" s="81" t="str">
        <f t="shared" ref="B65" si="32">TEXT(WEEKNUM(B62,1),"00")&amp;"_"&amp;RIGHT(YEAR(B62),4)</f>
        <v>13_2017</v>
      </c>
      <c r="C65" s="82"/>
      <c r="D65" s="12" t="s">
        <v>14</v>
      </c>
      <c r="E65" s="12" t="s">
        <v>14</v>
      </c>
      <c r="F65" s="12" t="s">
        <v>14</v>
      </c>
      <c r="G65" s="12" t="s">
        <v>14</v>
      </c>
      <c r="H65" s="12" t="s">
        <v>14</v>
      </c>
      <c r="I65" s="51" t="s">
        <v>14</v>
      </c>
      <c r="J65" s="12" t="s">
        <v>14</v>
      </c>
      <c r="K65" s="12" t="s">
        <v>14</v>
      </c>
      <c r="L65" s="52" t="s">
        <v>14</v>
      </c>
    </row>
    <row r="66" spans="1:12" ht="20.5" thickTop="1" thickBot="1">
      <c r="D66" s="39"/>
      <c r="E66" s="40"/>
      <c r="G66" s="40"/>
    </row>
    <row r="67" spans="1:12" ht="20" thickTop="1">
      <c r="A67" s="20" t="s">
        <v>19</v>
      </c>
      <c r="B67" s="83">
        <f t="shared" ref="B67" si="33">$B62+7</f>
        <v>42827</v>
      </c>
      <c r="C67" s="86" t="str">
        <f t="shared" ref="C67" si="34">TEXT(WEEKNUM(B67,1),"00")&amp;"_"&amp;RIGHT(YEAR(B67),2)</f>
        <v>14_17</v>
      </c>
      <c r="D67" s="3">
        <v>15.219999999999999</v>
      </c>
      <c r="E67" s="7" t="s">
        <v>17</v>
      </c>
      <c r="F67" s="14">
        <v>15.980999999999998</v>
      </c>
      <c r="G67" s="7">
        <v>7.5578186596583455E-2</v>
      </c>
      <c r="H67" s="32">
        <v>40.2605</v>
      </c>
      <c r="I67" s="30">
        <v>532.69999999999993</v>
      </c>
      <c r="J67" s="30">
        <v>0</v>
      </c>
      <c r="K67" s="30">
        <v>330.00000000000006</v>
      </c>
      <c r="L67" s="27"/>
    </row>
    <row r="68" spans="1:12">
      <c r="A68" s="21" t="s">
        <v>2</v>
      </c>
      <c r="B68" s="84"/>
      <c r="C68" s="87"/>
      <c r="D68" s="37">
        <v>3.0743533212600003</v>
      </c>
      <c r="E68" s="4">
        <v>0.14851903873327932</v>
      </c>
      <c r="F68" s="15">
        <v>15.980999999999998</v>
      </c>
      <c r="G68" s="44">
        <v>7.5578186596583455E-2</v>
      </c>
      <c r="H68" s="33">
        <v>8.1323917142305024</v>
      </c>
      <c r="I68" s="31">
        <v>107.60236624410001</v>
      </c>
      <c r="J68" s="31">
        <v>0</v>
      </c>
      <c r="K68" s="10">
        <v>330.00000000000006</v>
      </c>
      <c r="L68" s="28">
        <v>0</v>
      </c>
    </row>
    <row r="69" spans="1:12" ht="20" thickBot="1">
      <c r="A69" s="22" t="s">
        <v>3</v>
      </c>
      <c r="B69" s="85"/>
      <c r="C69" s="88"/>
      <c r="D69" s="38">
        <v>0</v>
      </c>
      <c r="E69" s="5"/>
      <c r="F69" s="11"/>
      <c r="G69" s="45"/>
      <c r="H69" s="34">
        <v>0</v>
      </c>
      <c r="I69" s="42">
        <v>0</v>
      </c>
      <c r="J69" s="17">
        <v>0</v>
      </c>
      <c r="K69" s="13">
        <v>0</v>
      </c>
      <c r="L69" s="29">
        <v>0</v>
      </c>
    </row>
    <row r="70" spans="1:12" ht="20.5" thickTop="1" thickBot="1">
      <c r="A70" s="22" t="s">
        <v>12</v>
      </c>
      <c r="B70" s="81" t="str">
        <f t="shared" ref="B70" si="35">TEXT(WEEKNUM(B67,1),"00")&amp;"_"&amp;RIGHT(YEAR(B67),4)</f>
        <v>14_2017</v>
      </c>
      <c r="C70" s="82"/>
      <c r="D70" s="12" t="s">
        <v>14</v>
      </c>
      <c r="E70" s="12" t="s">
        <v>14</v>
      </c>
      <c r="F70" s="12" t="s">
        <v>14</v>
      </c>
      <c r="G70" s="12" t="s">
        <v>14</v>
      </c>
      <c r="H70" s="12" t="s">
        <v>14</v>
      </c>
      <c r="I70" s="51" t="s">
        <v>14</v>
      </c>
      <c r="J70" s="12" t="s">
        <v>14</v>
      </c>
      <c r="K70" s="12" t="s">
        <v>14</v>
      </c>
      <c r="L70" s="52" t="s">
        <v>14</v>
      </c>
    </row>
    <row r="71" spans="1:12" ht="20.5" thickTop="1" thickBot="1">
      <c r="D71" s="39"/>
      <c r="E71" s="40"/>
      <c r="G71" s="40"/>
    </row>
    <row r="72" spans="1:12" ht="20" thickTop="1">
      <c r="A72" s="20" t="s">
        <v>19</v>
      </c>
      <c r="B72" s="83">
        <f t="shared" ref="B72" si="36">$B67+7</f>
        <v>42834</v>
      </c>
      <c r="C72" s="86" t="str">
        <f t="shared" ref="C72" si="37">TEXT(WEEKNUM(B72,1),"00")&amp;"_"&amp;RIGHT(YEAR(B72),2)</f>
        <v>15_17</v>
      </c>
      <c r="D72" s="3">
        <v>15.219999999999999</v>
      </c>
      <c r="E72" s="7" t="s">
        <v>17</v>
      </c>
      <c r="F72" s="14">
        <v>15.980999999999998</v>
      </c>
      <c r="G72" s="7">
        <v>7.5578186596583455E-2</v>
      </c>
      <c r="H72" s="32">
        <v>40.2605</v>
      </c>
      <c r="I72" s="30">
        <v>532.69999999999993</v>
      </c>
      <c r="J72" s="30">
        <v>0</v>
      </c>
      <c r="K72" s="30">
        <v>330.00000000000006</v>
      </c>
      <c r="L72" s="27"/>
    </row>
    <row r="73" spans="1:12">
      <c r="A73" s="21" t="s">
        <v>2</v>
      </c>
      <c r="B73" s="84"/>
      <c r="C73" s="87"/>
      <c r="D73" s="37">
        <v>3.0743533212600003</v>
      </c>
      <c r="E73" s="4">
        <v>0.14851903873327932</v>
      </c>
      <c r="F73" s="15">
        <v>15.980999999999998</v>
      </c>
      <c r="G73" s="44">
        <v>7.5578186596583455E-2</v>
      </c>
      <c r="H73" s="33">
        <v>8.1323917142305024</v>
      </c>
      <c r="I73" s="31">
        <v>107.60236624410001</v>
      </c>
      <c r="J73" s="31">
        <v>0</v>
      </c>
      <c r="K73" s="10">
        <v>330.00000000000006</v>
      </c>
      <c r="L73" s="28">
        <v>0</v>
      </c>
    </row>
    <row r="74" spans="1:12" ht="20" thickBot="1">
      <c r="A74" s="22" t="s">
        <v>3</v>
      </c>
      <c r="B74" s="85"/>
      <c r="C74" s="88"/>
      <c r="D74" s="38">
        <v>0</v>
      </c>
      <c r="E74" s="5"/>
      <c r="F74" s="11"/>
      <c r="G74" s="45"/>
      <c r="H74" s="34">
        <v>0</v>
      </c>
      <c r="I74" s="42">
        <v>0</v>
      </c>
      <c r="J74" s="17">
        <v>0</v>
      </c>
      <c r="K74" s="13">
        <v>0</v>
      </c>
      <c r="L74" s="29">
        <v>0</v>
      </c>
    </row>
    <row r="75" spans="1:12" ht="20.5" thickTop="1" thickBot="1">
      <c r="A75" s="22" t="s">
        <v>12</v>
      </c>
      <c r="B75" s="81" t="str">
        <f t="shared" ref="B75" si="38">TEXT(WEEKNUM(B72,1),"00")&amp;"_"&amp;RIGHT(YEAR(B72),4)</f>
        <v>15_2017</v>
      </c>
      <c r="C75" s="82"/>
      <c r="D75" s="12" t="s">
        <v>14</v>
      </c>
      <c r="E75" s="12" t="s">
        <v>14</v>
      </c>
      <c r="F75" s="12" t="s">
        <v>14</v>
      </c>
      <c r="G75" s="12" t="s">
        <v>14</v>
      </c>
      <c r="H75" s="12" t="s">
        <v>14</v>
      </c>
      <c r="I75" s="51" t="s">
        <v>14</v>
      </c>
      <c r="J75" s="12" t="s">
        <v>14</v>
      </c>
      <c r="K75" s="12" t="s">
        <v>14</v>
      </c>
      <c r="L75" s="52" t="s">
        <v>14</v>
      </c>
    </row>
    <row r="76" spans="1:12" ht="20.5" thickTop="1" thickBot="1">
      <c r="D76" s="39"/>
      <c r="E76" s="40"/>
      <c r="G76" s="40"/>
    </row>
    <row r="77" spans="1:12" ht="20" thickTop="1">
      <c r="A77" s="20" t="s">
        <v>19</v>
      </c>
      <c r="B77" s="83">
        <f t="shared" ref="B77" si="39">$B72+7</f>
        <v>42841</v>
      </c>
      <c r="C77" s="86" t="str">
        <f t="shared" ref="C77" si="40">TEXT(WEEKNUM(B77,1),"00")&amp;"_"&amp;RIGHT(YEAR(B77),2)</f>
        <v>16_17</v>
      </c>
      <c r="D77" s="3">
        <v>15.219999999999999</v>
      </c>
      <c r="E77" s="7" t="s">
        <v>17</v>
      </c>
      <c r="F77" s="14">
        <v>15.980999999999998</v>
      </c>
      <c r="G77" s="7">
        <v>7.5578186596583455E-2</v>
      </c>
      <c r="H77" s="32">
        <v>40.2605</v>
      </c>
      <c r="I77" s="30">
        <v>532.69999999999993</v>
      </c>
      <c r="J77" s="30">
        <v>0</v>
      </c>
      <c r="K77" s="30">
        <v>330.00000000000006</v>
      </c>
      <c r="L77" s="27"/>
    </row>
    <row r="78" spans="1:12">
      <c r="A78" s="21" t="s">
        <v>2</v>
      </c>
      <c r="B78" s="84"/>
      <c r="C78" s="87"/>
      <c r="D78" s="37">
        <v>3.0743533212600003</v>
      </c>
      <c r="E78" s="4">
        <v>0.14851903873327932</v>
      </c>
      <c r="F78" s="15">
        <v>15.980999999999998</v>
      </c>
      <c r="G78" s="44">
        <v>7.5578186596583455E-2</v>
      </c>
      <c r="H78" s="33">
        <v>8.1323917142305024</v>
      </c>
      <c r="I78" s="31">
        <v>107.60236624410001</v>
      </c>
      <c r="J78" s="31">
        <v>0</v>
      </c>
      <c r="K78" s="10">
        <v>330.00000000000006</v>
      </c>
      <c r="L78" s="28">
        <v>0</v>
      </c>
    </row>
    <row r="79" spans="1:12" ht="20" thickBot="1">
      <c r="A79" s="22" t="s">
        <v>3</v>
      </c>
      <c r="B79" s="85"/>
      <c r="C79" s="88"/>
      <c r="D79" s="38">
        <v>0</v>
      </c>
      <c r="E79" s="5"/>
      <c r="F79" s="11"/>
      <c r="G79" s="45"/>
      <c r="H79" s="34">
        <v>0</v>
      </c>
      <c r="I79" s="42">
        <v>0</v>
      </c>
      <c r="J79" s="17">
        <v>0</v>
      </c>
      <c r="K79" s="13">
        <v>0</v>
      </c>
      <c r="L79" s="29">
        <v>0</v>
      </c>
    </row>
    <row r="80" spans="1:12" ht="20.5" thickTop="1" thickBot="1">
      <c r="A80" s="22" t="s">
        <v>12</v>
      </c>
      <c r="B80" s="81" t="str">
        <f t="shared" ref="B80" si="41">TEXT(WEEKNUM(B77,1),"00")&amp;"_"&amp;RIGHT(YEAR(B77),4)</f>
        <v>16_2017</v>
      </c>
      <c r="C80" s="82"/>
      <c r="D80" s="12" t="s">
        <v>14</v>
      </c>
      <c r="E80" s="12" t="s">
        <v>14</v>
      </c>
      <c r="F80" s="12" t="s">
        <v>14</v>
      </c>
      <c r="G80" s="12" t="s">
        <v>14</v>
      </c>
      <c r="H80" s="12" t="s">
        <v>14</v>
      </c>
      <c r="I80" s="51" t="s">
        <v>14</v>
      </c>
      <c r="J80" s="12" t="s">
        <v>14</v>
      </c>
      <c r="K80" s="12" t="s">
        <v>14</v>
      </c>
      <c r="L80" s="52" t="s">
        <v>14</v>
      </c>
    </row>
    <row r="81" spans="1:12" ht="20.5" thickTop="1" thickBot="1">
      <c r="D81" s="39"/>
      <c r="E81" s="40"/>
      <c r="G81" s="40"/>
    </row>
    <row r="82" spans="1:12" ht="20" thickTop="1">
      <c r="A82" s="20" t="s">
        <v>19</v>
      </c>
      <c r="B82" s="83">
        <f t="shared" ref="B82" si="42">$B77+7</f>
        <v>42848</v>
      </c>
      <c r="C82" s="86" t="str">
        <f t="shared" ref="C82" si="43">TEXT(WEEKNUM(B82,1),"00")&amp;"_"&amp;RIGHT(YEAR(B82),2)</f>
        <v>17_17</v>
      </c>
      <c r="D82" s="3">
        <v>15.219999999999999</v>
      </c>
      <c r="E82" s="7" t="s">
        <v>17</v>
      </c>
      <c r="F82" s="14">
        <v>15.980999999999998</v>
      </c>
      <c r="G82" s="7">
        <v>7.5578186596583455E-2</v>
      </c>
      <c r="H82" s="32">
        <v>40.2605</v>
      </c>
      <c r="I82" s="30">
        <v>532.69999999999993</v>
      </c>
      <c r="J82" s="30">
        <v>0</v>
      </c>
      <c r="K82" s="30">
        <v>330.00000000000006</v>
      </c>
      <c r="L82" s="27"/>
    </row>
    <row r="83" spans="1:12">
      <c r="A83" s="21" t="s">
        <v>2</v>
      </c>
      <c r="B83" s="84"/>
      <c r="C83" s="87"/>
      <c r="D83" s="37">
        <v>3.0743533212600003</v>
      </c>
      <c r="E83" s="4">
        <v>0.14851903873327932</v>
      </c>
      <c r="F83" s="15">
        <v>15.980999999999998</v>
      </c>
      <c r="G83" s="44">
        <v>7.5578186596583455E-2</v>
      </c>
      <c r="H83" s="33">
        <v>8.1323917142305024</v>
      </c>
      <c r="I83" s="31">
        <v>107.60236624410001</v>
      </c>
      <c r="J83" s="31">
        <v>0</v>
      </c>
      <c r="K83" s="10">
        <v>330.00000000000006</v>
      </c>
      <c r="L83" s="28">
        <v>0</v>
      </c>
    </row>
    <row r="84" spans="1:12" ht="20" thickBot="1">
      <c r="A84" s="22" t="s">
        <v>3</v>
      </c>
      <c r="B84" s="85"/>
      <c r="C84" s="88"/>
      <c r="D84" s="38">
        <v>0</v>
      </c>
      <c r="E84" s="5"/>
      <c r="F84" s="11"/>
      <c r="G84" s="45"/>
      <c r="H84" s="34">
        <v>0</v>
      </c>
      <c r="I84" s="42">
        <v>0</v>
      </c>
      <c r="J84" s="17">
        <v>0</v>
      </c>
      <c r="K84" s="13">
        <v>0</v>
      </c>
      <c r="L84" s="29">
        <v>0</v>
      </c>
    </row>
    <row r="85" spans="1:12" ht="20.5" thickTop="1" thickBot="1">
      <c r="A85" s="22" t="s">
        <v>12</v>
      </c>
      <c r="B85" s="81" t="str">
        <f t="shared" ref="B85" si="44">TEXT(WEEKNUM(B82,1),"00")&amp;"_"&amp;RIGHT(YEAR(B82),4)</f>
        <v>17_2017</v>
      </c>
      <c r="C85" s="82"/>
      <c r="D85" s="12" t="s">
        <v>14</v>
      </c>
      <c r="E85" s="12" t="s">
        <v>14</v>
      </c>
      <c r="F85" s="12" t="s">
        <v>14</v>
      </c>
      <c r="G85" s="12" t="s">
        <v>14</v>
      </c>
      <c r="H85" s="12" t="s">
        <v>14</v>
      </c>
      <c r="I85" s="51" t="s">
        <v>14</v>
      </c>
      <c r="J85" s="12" t="s">
        <v>14</v>
      </c>
      <c r="K85" s="12" t="s">
        <v>14</v>
      </c>
      <c r="L85" s="52" t="s">
        <v>14</v>
      </c>
    </row>
    <row r="86" spans="1:12" ht="20.5" thickTop="1" thickBot="1">
      <c r="D86" s="39"/>
      <c r="E86" s="40"/>
      <c r="G86" s="40"/>
    </row>
    <row r="87" spans="1:12" ht="20" thickTop="1">
      <c r="A87" s="20" t="s">
        <v>19</v>
      </c>
      <c r="B87" s="83">
        <f t="shared" ref="B87" si="45">$B82+7</f>
        <v>42855</v>
      </c>
      <c r="C87" s="86" t="str">
        <f t="shared" ref="C87" si="46">TEXT(WEEKNUM(B87,1),"00")&amp;"_"&amp;RIGHT(YEAR(B87),2)</f>
        <v>18_17</v>
      </c>
      <c r="D87" s="3">
        <v>15.219999999999999</v>
      </c>
      <c r="E87" s="7" t="s">
        <v>17</v>
      </c>
      <c r="F87" s="14">
        <v>15.980999999999998</v>
      </c>
      <c r="G87" s="7">
        <v>7.5578186596583455E-2</v>
      </c>
      <c r="H87" s="32">
        <v>40.2605</v>
      </c>
      <c r="I87" s="30">
        <v>532.69999999999993</v>
      </c>
      <c r="J87" s="30">
        <v>0</v>
      </c>
      <c r="K87" s="30">
        <v>330.00000000000006</v>
      </c>
      <c r="L87" s="27"/>
    </row>
    <row r="88" spans="1:12">
      <c r="A88" s="21" t="s">
        <v>2</v>
      </c>
      <c r="B88" s="84"/>
      <c r="C88" s="87"/>
      <c r="D88" s="37">
        <v>3.0743533212600003</v>
      </c>
      <c r="E88" s="4">
        <v>0.14851903873327932</v>
      </c>
      <c r="F88" s="15">
        <v>15.980999999999998</v>
      </c>
      <c r="G88" s="44">
        <v>7.5578186596583455E-2</v>
      </c>
      <c r="H88" s="33">
        <v>8.1323917142305024</v>
      </c>
      <c r="I88" s="31">
        <v>107.60236624410001</v>
      </c>
      <c r="J88" s="31">
        <v>0</v>
      </c>
      <c r="K88" s="10">
        <v>330.00000000000006</v>
      </c>
      <c r="L88" s="28">
        <v>0</v>
      </c>
    </row>
    <row r="89" spans="1:12" ht="20" thickBot="1">
      <c r="A89" s="22" t="s">
        <v>3</v>
      </c>
      <c r="B89" s="85"/>
      <c r="C89" s="88"/>
      <c r="D89" s="38">
        <v>0</v>
      </c>
      <c r="E89" s="5"/>
      <c r="F89" s="11"/>
      <c r="G89" s="45"/>
      <c r="H89" s="34">
        <v>0</v>
      </c>
      <c r="I89" s="42">
        <v>0</v>
      </c>
      <c r="J89" s="17">
        <v>0</v>
      </c>
      <c r="K89" s="13">
        <v>0</v>
      </c>
      <c r="L89" s="29">
        <v>0</v>
      </c>
    </row>
    <row r="90" spans="1:12" ht="20.5" thickTop="1" thickBot="1">
      <c r="A90" s="22" t="s">
        <v>12</v>
      </c>
      <c r="B90" s="81" t="str">
        <f t="shared" ref="B90" si="47">TEXT(WEEKNUM(B87,1),"00")&amp;"_"&amp;RIGHT(YEAR(B87),4)</f>
        <v>18_2017</v>
      </c>
      <c r="C90" s="82"/>
      <c r="D90" s="12" t="s">
        <v>14</v>
      </c>
      <c r="E90" s="12" t="s">
        <v>14</v>
      </c>
      <c r="F90" s="12" t="s">
        <v>14</v>
      </c>
      <c r="G90" s="12" t="s">
        <v>14</v>
      </c>
      <c r="H90" s="12" t="s">
        <v>14</v>
      </c>
      <c r="I90" s="51" t="s">
        <v>14</v>
      </c>
      <c r="J90" s="12" t="s">
        <v>14</v>
      </c>
      <c r="K90" s="12" t="s">
        <v>14</v>
      </c>
      <c r="L90" s="52" t="s">
        <v>14</v>
      </c>
    </row>
    <row r="91" spans="1:12" ht="20.5" thickTop="1" thickBot="1">
      <c r="D91" s="39"/>
      <c r="E91" s="40"/>
      <c r="G91" s="40"/>
    </row>
    <row r="92" spans="1:12" ht="20" thickTop="1">
      <c r="A92" s="20" t="s">
        <v>19</v>
      </c>
      <c r="B92" s="83">
        <f t="shared" ref="B92" si="48">$B87+7</f>
        <v>42862</v>
      </c>
      <c r="C92" s="86" t="str">
        <f t="shared" ref="C92" si="49">TEXT(WEEKNUM(B92,1),"00")&amp;"_"&amp;RIGHT(YEAR(B92),2)</f>
        <v>19_17</v>
      </c>
      <c r="D92" s="3">
        <v>15.219999999999999</v>
      </c>
      <c r="E92" s="7" t="s">
        <v>17</v>
      </c>
      <c r="F92" s="14">
        <v>15.980999999999998</v>
      </c>
      <c r="G92" s="7">
        <v>7.5578186596583455E-2</v>
      </c>
      <c r="H92" s="32">
        <v>40.2605</v>
      </c>
      <c r="I92" s="30">
        <v>532.69999999999993</v>
      </c>
      <c r="J92" s="30">
        <v>0</v>
      </c>
      <c r="K92" s="30">
        <v>330.00000000000006</v>
      </c>
      <c r="L92" s="27"/>
    </row>
    <row r="93" spans="1:12">
      <c r="A93" s="21" t="s">
        <v>2</v>
      </c>
      <c r="B93" s="84"/>
      <c r="C93" s="87"/>
      <c r="D93" s="37">
        <v>3.0743533212600003</v>
      </c>
      <c r="E93" s="4">
        <v>0.14851903873327932</v>
      </c>
      <c r="F93" s="15">
        <v>15.980999999999998</v>
      </c>
      <c r="G93" s="44">
        <v>7.5578186596583455E-2</v>
      </c>
      <c r="H93" s="33">
        <v>8.1323917142305024</v>
      </c>
      <c r="I93" s="31">
        <v>107.60236624410001</v>
      </c>
      <c r="J93" s="31">
        <v>0</v>
      </c>
      <c r="K93" s="10">
        <v>330.00000000000006</v>
      </c>
      <c r="L93" s="28">
        <v>0</v>
      </c>
    </row>
    <row r="94" spans="1:12" ht="20" thickBot="1">
      <c r="A94" s="22" t="s">
        <v>3</v>
      </c>
      <c r="B94" s="85"/>
      <c r="C94" s="88"/>
      <c r="D94" s="38">
        <v>0</v>
      </c>
      <c r="E94" s="5"/>
      <c r="F94" s="11"/>
      <c r="G94" s="45"/>
      <c r="H94" s="34">
        <v>0</v>
      </c>
      <c r="I94" s="42">
        <v>0</v>
      </c>
      <c r="J94" s="17">
        <v>0</v>
      </c>
      <c r="K94" s="13">
        <v>0</v>
      </c>
      <c r="L94" s="29">
        <v>0</v>
      </c>
    </row>
    <row r="95" spans="1:12" ht="20.5" thickTop="1" thickBot="1">
      <c r="A95" s="22" t="s">
        <v>12</v>
      </c>
      <c r="B95" s="81" t="str">
        <f t="shared" ref="B95" si="50">TEXT(WEEKNUM(B92,1),"00")&amp;"_"&amp;RIGHT(YEAR(B92),4)</f>
        <v>19_2017</v>
      </c>
      <c r="C95" s="82"/>
      <c r="D95" s="12" t="s">
        <v>14</v>
      </c>
      <c r="E95" s="12" t="s">
        <v>14</v>
      </c>
      <c r="F95" s="12" t="s">
        <v>14</v>
      </c>
      <c r="G95" s="12" t="s">
        <v>14</v>
      </c>
      <c r="H95" s="12" t="s">
        <v>14</v>
      </c>
      <c r="I95" s="51" t="s">
        <v>14</v>
      </c>
      <c r="J95" s="12" t="s">
        <v>14</v>
      </c>
      <c r="K95" s="12" t="s">
        <v>14</v>
      </c>
      <c r="L95" s="52" t="s">
        <v>14</v>
      </c>
    </row>
    <row r="96" spans="1:12" ht="20.5" thickTop="1" thickBot="1">
      <c r="D96" s="39"/>
      <c r="E96" s="40"/>
      <c r="G96" s="40"/>
    </row>
    <row r="97" spans="1:12" ht="20" thickTop="1">
      <c r="A97" s="20" t="s">
        <v>19</v>
      </c>
      <c r="B97" s="83">
        <f t="shared" ref="B97" si="51">$B92+7</f>
        <v>42869</v>
      </c>
      <c r="C97" s="86" t="str">
        <f t="shared" ref="C97" si="52">TEXT(WEEKNUM(B97,1),"00")&amp;"_"&amp;RIGHT(YEAR(B97),2)</f>
        <v>20_17</v>
      </c>
      <c r="D97" s="3">
        <v>15.219999999999999</v>
      </c>
      <c r="E97" s="7" t="s">
        <v>17</v>
      </c>
      <c r="F97" s="14">
        <v>15.980999999999998</v>
      </c>
      <c r="G97" s="7">
        <v>7.5578186596583455E-2</v>
      </c>
      <c r="H97" s="32">
        <v>40.2605</v>
      </c>
      <c r="I97" s="30">
        <v>532.69999999999993</v>
      </c>
      <c r="J97" s="30">
        <v>0</v>
      </c>
      <c r="K97" s="30">
        <v>330.00000000000006</v>
      </c>
      <c r="L97" s="27"/>
    </row>
    <row r="98" spans="1:12">
      <c r="A98" s="21" t="s">
        <v>2</v>
      </c>
      <c r="B98" s="84"/>
      <c r="C98" s="87"/>
      <c r="D98" s="37">
        <v>3.0743533212600003</v>
      </c>
      <c r="E98" s="4">
        <v>0.14851903873327932</v>
      </c>
      <c r="F98" s="15">
        <v>15.980999999999998</v>
      </c>
      <c r="G98" s="44">
        <v>7.5578186596583455E-2</v>
      </c>
      <c r="H98" s="33">
        <v>8.1323917142305024</v>
      </c>
      <c r="I98" s="31">
        <v>107.60236624410001</v>
      </c>
      <c r="J98" s="31">
        <v>0</v>
      </c>
      <c r="K98" s="10">
        <v>330.00000000000006</v>
      </c>
      <c r="L98" s="28">
        <v>0</v>
      </c>
    </row>
    <row r="99" spans="1:12" ht="20" thickBot="1">
      <c r="A99" s="22" t="s">
        <v>3</v>
      </c>
      <c r="B99" s="85"/>
      <c r="C99" s="88"/>
      <c r="D99" s="38">
        <v>0</v>
      </c>
      <c r="E99" s="5"/>
      <c r="F99" s="11"/>
      <c r="G99" s="45"/>
      <c r="H99" s="34">
        <v>0</v>
      </c>
      <c r="I99" s="42">
        <v>0</v>
      </c>
      <c r="J99" s="17">
        <v>0</v>
      </c>
      <c r="K99" s="13">
        <v>0</v>
      </c>
      <c r="L99" s="29">
        <v>0</v>
      </c>
    </row>
    <row r="100" spans="1:12" ht="20.5" thickTop="1" thickBot="1">
      <c r="A100" s="22" t="s">
        <v>12</v>
      </c>
      <c r="B100" s="81" t="str">
        <f t="shared" ref="B100" si="53">TEXT(WEEKNUM(B97,1),"00")&amp;"_"&amp;RIGHT(YEAR(B97),4)</f>
        <v>20_2017</v>
      </c>
      <c r="C100" s="82"/>
      <c r="D100" s="12" t="s">
        <v>14</v>
      </c>
      <c r="E100" s="12" t="s">
        <v>14</v>
      </c>
      <c r="F100" s="12" t="s">
        <v>14</v>
      </c>
      <c r="G100" s="12" t="s">
        <v>14</v>
      </c>
      <c r="H100" s="12" t="s">
        <v>14</v>
      </c>
      <c r="I100" s="51" t="s">
        <v>14</v>
      </c>
      <c r="J100" s="12" t="s">
        <v>14</v>
      </c>
      <c r="K100" s="12" t="s">
        <v>14</v>
      </c>
      <c r="L100" s="52" t="s">
        <v>14</v>
      </c>
    </row>
    <row r="101" spans="1:12" ht="20.5" thickTop="1" thickBot="1">
      <c r="D101" s="39"/>
      <c r="E101" s="40"/>
      <c r="G101" s="40"/>
    </row>
    <row r="102" spans="1:12" ht="20" thickTop="1">
      <c r="A102" s="20" t="s">
        <v>19</v>
      </c>
      <c r="B102" s="83">
        <f t="shared" ref="B102" si="54">$B97+7</f>
        <v>42876</v>
      </c>
      <c r="C102" s="86" t="str">
        <f t="shared" ref="C102" si="55">TEXT(WEEKNUM(B102,1),"00")&amp;"_"&amp;RIGHT(YEAR(B102),2)</f>
        <v>21_17</v>
      </c>
      <c r="D102" s="3">
        <v>15.219999999999999</v>
      </c>
      <c r="E102" s="7" t="s">
        <v>17</v>
      </c>
      <c r="F102" s="14">
        <v>15.980999999999998</v>
      </c>
      <c r="G102" s="7">
        <v>7.5578186596583455E-2</v>
      </c>
      <c r="H102" s="32">
        <v>40.2605</v>
      </c>
      <c r="I102" s="30">
        <v>532.69999999999993</v>
      </c>
      <c r="J102" s="30">
        <v>0</v>
      </c>
      <c r="K102" s="30">
        <v>330.00000000000006</v>
      </c>
      <c r="L102" s="27"/>
    </row>
    <row r="103" spans="1:12">
      <c r="A103" s="21" t="s">
        <v>2</v>
      </c>
      <c r="B103" s="84"/>
      <c r="C103" s="87"/>
      <c r="D103" s="37">
        <v>3.0743533212600003</v>
      </c>
      <c r="E103" s="4">
        <v>0.14851903873327932</v>
      </c>
      <c r="F103" s="15">
        <v>15.980999999999998</v>
      </c>
      <c r="G103" s="44">
        <v>7.5578186596583455E-2</v>
      </c>
      <c r="H103" s="33">
        <v>8.1323917142305024</v>
      </c>
      <c r="I103" s="31">
        <v>107.60236624410001</v>
      </c>
      <c r="J103" s="31">
        <v>0</v>
      </c>
      <c r="K103" s="10">
        <v>330.00000000000006</v>
      </c>
      <c r="L103" s="28">
        <v>0</v>
      </c>
    </row>
    <row r="104" spans="1:12" ht="20" thickBot="1">
      <c r="A104" s="22" t="s">
        <v>3</v>
      </c>
      <c r="B104" s="85"/>
      <c r="C104" s="88"/>
      <c r="D104" s="38">
        <v>0</v>
      </c>
      <c r="E104" s="5"/>
      <c r="F104" s="11"/>
      <c r="G104" s="45"/>
      <c r="H104" s="34">
        <v>0</v>
      </c>
      <c r="I104" s="42">
        <v>0</v>
      </c>
      <c r="J104" s="17">
        <v>0</v>
      </c>
      <c r="K104" s="13">
        <v>0</v>
      </c>
      <c r="L104" s="29">
        <v>0</v>
      </c>
    </row>
    <row r="105" spans="1:12" ht="20.5" thickTop="1" thickBot="1">
      <c r="A105" s="22" t="s">
        <v>12</v>
      </c>
      <c r="B105" s="81" t="str">
        <f t="shared" ref="B105" si="56">TEXT(WEEKNUM(B102,1),"00")&amp;"_"&amp;RIGHT(YEAR(B102),4)</f>
        <v>21_2017</v>
      </c>
      <c r="C105" s="82"/>
      <c r="D105" s="12" t="s">
        <v>14</v>
      </c>
      <c r="E105" s="12" t="s">
        <v>14</v>
      </c>
      <c r="F105" s="12" t="s">
        <v>14</v>
      </c>
      <c r="G105" s="12" t="s">
        <v>14</v>
      </c>
      <c r="H105" s="12" t="s">
        <v>14</v>
      </c>
      <c r="I105" s="51" t="s">
        <v>14</v>
      </c>
      <c r="J105" s="12" t="s">
        <v>14</v>
      </c>
      <c r="K105" s="12" t="s">
        <v>14</v>
      </c>
      <c r="L105" s="52" t="s">
        <v>14</v>
      </c>
    </row>
    <row r="106" spans="1:12" ht="20.5" thickTop="1" thickBot="1">
      <c r="D106" s="39"/>
      <c r="E106" s="40"/>
      <c r="G106" s="40"/>
    </row>
    <row r="107" spans="1:12" ht="20" thickTop="1">
      <c r="A107" s="20" t="s">
        <v>19</v>
      </c>
      <c r="B107" s="83">
        <f t="shared" ref="B107" si="57">$B102+7</f>
        <v>42883</v>
      </c>
      <c r="C107" s="86" t="str">
        <f t="shared" ref="C107" si="58">TEXT(WEEKNUM(B107,1),"00")&amp;"_"&amp;RIGHT(YEAR(B107),2)</f>
        <v>22_17</v>
      </c>
      <c r="D107" s="3">
        <v>15.219999999999999</v>
      </c>
      <c r="E107" s="7" t="s">
        <v>17</v>
      </c>
      <c r="F107" s="14">
        <v>15.980999999999998</v>
      </c>
      <c r="G107" s="7">
        <v>7.5578186596583455E-2</v>
      </c>
      <c r="H107" s="32">
        <v>40.2605</v>
      </c>
      <c r="I107" s="30">
        <v>532.69999999999993</v>
      </c>
      <c r="J107" s="30">
        <v>0</v>
      </c>
      <c r="K107" s="30">
        <v>330.00000000000006</v>
      </c>
      <c r="L107" s="27"/>
    </row>
    <row r="108" spans="1:12">
      <c r="A108" s="21" t="s">
        <v>2</v>
      </c>
      <c r="B108" s="84"/>
      <c r="C108" s="87"/>
      <c r="D108" s="37">
        <v>3.0743533212600003</v>
      </c>
      <c r="E108" s="4">
        <v>0.14851903873327932</v>
      </c>
      <c r="F108" s="15">
        <v>15.980999999999998</v>
      </c>
      <c r="G108" s="44">
        <v>7.5578186596583455E-2</v>
      </c>
      <c r="H108" s="33">
        <v>8.1323917142305024</v>
      </c>
      <c r="I108" s="31">
        <v>107.60236624410001</v>
      </c>
      <c r="J108" s="31">
        <v>0</v>
      </c>
      <c r="K108" s="10">
        <v>330.00000000000006</v>
      </c>
      <c r="L108" s="28">
        <v>0</v>
      </c>
    </row>
    <row r="109" spans="1:12" ht="20" thickBot="1">
      <c r="A109" s="22" t="s">
        <v>3</v>
      </c>
      <c r="B109" s="85"/>
      <c r="C109" s="88"/>
      <c r="D109" s="38">
        <v>0</v>
      </c>
      <c r="E109" s="5"/>
      <c r="F109" s="11"/>
      <c r="G109" s="45"/>
      <c r="H109" s="34">
        <v>0</v>
      </c>
      <c r="I109" s="42">
        <v>0</v>
      </c>
      <c r="J109" s="17">
        <v>0</v>
      </c>
      <c r="K109" s="13">
        <v>0</v>
      </c>
      <c r="L109" s="29">
        <v>0</v>
      </c>
    </row>
    <row r="110" spans="1:12" ht="20.5" thickTop="1" thickBot="1">
      <c r="A110" s="22" t="s">
        <v>12</v>
      </c>
      <c r="B110" s="81" t="str">
        <f t="shared" ref="B110" si="59">TEXT(WEEKNUM(B107,1),"00")&amp;"_"&amp;RIGHT(YEAR(B107),4)</f>
        <v>22_2017</v>
      </c>
      <c r="C110" s="82"/>
      <c r="D110" s="12" t="s">
        <v>14</v>
      </c>
      <c r="E110" s="12" t="s">
        <v>14</v>
      </c>
      <c r="F110" s="12" t="s">
        <v>14</v>
      </c>
      <c r="G110" s="12" t="s">
        <v>14</v>
      </c>
      <c r="H110" s="12" t="s">
        <v>14</v>
      </c>
      <c r="I110" s="51" t="s">
        <v>14</v>
      </c>
      <c r="J110" s="12" t="s">
        <v>14</v>
      </c>
      <c r="K110" s="12" t="s">
        <v>14</v>
      </c>
      <c r="L110" s="52" t="s">
        <v>14</v>
      </c>
    </row>
    <row r="111" spans="1:12" ht="15" thickTop="1">
      <c r="A111"/>
      <c r="D111" s="39"/>
      <c r="E111" s="40"/>
      <c r="G111" s="40"/>
    </row>
    <row r="112" spans="1:12" ht="14.5">
      <c r="A112"/>
    </row>
    <row r="113" spans="1:1" ht="14.5">
      <c r="A113"/>
    </row>
    <row r="114" spans="1:1" ht="14.5">
      <c r="A114"/>
    </row>
    <row r="115" spans="1:1" ht="14.5">
      <c r="A115"/>
    </row>
    <row r="116" spans="1:1" ht="14.5">
      <c r="A116"/>
    </row>
    <row r="117" spans="1:1" ht="14.5">
      <c r="A117"/>
    </row>
    <row r="118" spans="1:1" ht="14.5">
      <c r="A118"/>
    </row>
    <row r="119" spans="1:1" ht="14.5">
      <c r="A119"/>
    </row>
    <row r="120" spans="1:1" ht="14.5">
      <c r="A120"/>
    </row>
    <row r="121" spans="1:1" ht="14.5">
      <c r="A121"/>
    </row>
    <row r="122" spans="1:1" ht="14.5">
      <c r="A122"/>
    </row>
    <row r="123" spans="1:1" ht="14.5">
      <c r="A123"/>
    </row>
    <row r="124" spans="1:1" ht="14.5">
      <c r="A124"/>
    </row>
    <row r="125" spans="1:1" ht="14.5">
      <c r="A125"/>
    </row>
    <row r="126" spans="1:1" ht="14.5">
      <c r="A126"/>
    </row>
    <row r="127" spans="1:1" ht="14.5">
      <c r="A127"/>
    </row>
    <row r="128" spans="1:1" ht="14.5">
      <c r="A128"/>
    </row>
    <row r="129" spans="1:1" ht="14.5">
      <c r="A129"/>
    </row>
    <row r="130" spans="1:1" ht="14.5">
      <c r="A130"/>
    </row>
    <row r="131" spans="1:1" ht="14.5">
      <c r="A131"/>
    </row>
    <row r="132" spans="1:1" ht="14.5">
      <c r="A132"/>
    </row>
    <row r="133" spans="1:1" ht="14.5">
      <c r="A133"/>
    </row>
    <row r="134" spans="1:1" ht="14.5">
      <c r="A134"/>
    </row>
    <row r="135" spans="1:1" ht="14.5">
      <c r="A135"/>
    </row>
    <row r="136" spans="1:1" ht="14.5">
      <c r="A136"/>
    </row>
    <row r="137" spans="1:1" ht="14.5">
      <c r="A137"/>
    </row>
    <row r="138" spans="1:1" ht="14.5">
      <c r="A138"/>
    </row>
    <row r="139" spans="1:1" ht="14.5">
      <c r="A139"/>
    </row>
    <row r="140" spans="1:1" ht="14.5">
      <c r="A140"/>
    </row>
    <row r="141" spans="1:1" ht="14.5">
      <c r="A141"/>
    </row>
    <row r="142" spans="1:1" ht="14.5">
      <c r="A142"/>
    </row>
    <row r="143" spans="1:1" ht="14.5">
      <c r="A143"/>
    </row>
    <row r="144" spans="1:1" ht="14.5">
      <c r="A144"/>
    </row>
    <row r="145" spans="1:1" ht="14.5">
      <c r="A145"/>
    </row>
    <row r="146" spans="1:1" ht="14.5">
      <c r="A146"/>
    </row>
    <row r="147" spans="1:1" ht="14.5">
      <c r="A147"/>
    </row>
    <row r="148" spans="1:1" ht="14.5">
      <c r="A148"/>
    </row>
    <row r="149" spans="1:1" ht="14.5">
      <c r="A149"/>
    </row>
    <row r="150" spans="1:1" ht="14.5">
      <c r="A150"/>
    </row>
    <row r="151" spans="1:1" ht="14.5">
      <c r="A151"/>
    </row>
    <row r="152" spans="1:1" ht="14.5">
      <c r="A152"/>
    </row>
    <row r="153" spans="1:1" ht="14.5">
      <c r="A153"/>
    </row>
    <row r="154" spans="1:1" ht="14.5">
      <c r="A154"/>
    </row>
    <row r="155" spans="1:1" ht="14.5">
      <c r="A155"/>
    </row>
    <row r="156" spans="1:1" ht="14.5">
      <c r="A156"/>
    </row>
    <row r="157" spans="1:1" ht="14.5">
      <c r="A157"/>
    </row>
    <row r="158" spans="1:1" ht="14.5">
      <c r="A158"/>
    </row>
    <row r="159" spans="1:1" ht="14.5">
      <c r="A159"/>
    </row>
    <row r="160" spans="1:1" ht="14.5">
      <c r="A160"/>
    </row>
    <row r="161" spans="1:1" ht="14.5">
      <c r="A161"/>
    </row>
    <row r="162" spans="1:1" ht="14.5">
      <c r="A162"/>
    </row>
    <row r="163" spans="1:1" ht="14.5">
      <c r="A163"/>
    </row>
    <row r="164" spans="1:1" ht="14.5">
      <c r="A164"/>
    </row>
    <row r="165" spans="1:1" ht="14.5">
      <c r="A165"/>
    </row>
    <row r="166" spans="1:1" ht="14.5">
      <c r="A166"/>
    </row>
    <row r="167" spans="1:1" ht="14.5">
      <c r="A167"/>
    </row>
    <row r="168" spans="1:1" ht="14.5">
      <c r="A168"/>
    </row>
    <row r="169" spans="1:1" ht="14.5">
      <c r="A169"/>
    </row>
    <row r="170" spans="1:1" ht="14.5">
      <c r="A170"/>
    </row>
    <row r="171" spans="1:1" ht="14.5">
      <c r="A171"/>
    </row>
    <row r="172" spans="1:1" ht="14.5">
      <c r="A172"/>
    </row>
    <row r="173" spans="1:1" ht="14.5">
      <c r="A173"/>
    </row>
    <row r="174" spans="1:1" ht="14.5">
      <c r="A174"/>
    </row>
    <row r="175" spans="1:1" ht="14.5">
      <c r="A175"/>
    </row>
    <row r="176" spans="1:1" ht="14.5">
      <c r="A176"/>
    </row>
    <row r="177" spans="1:1" ht="14.5">
      <c r="A177"/>
    </row>
    <row r="178" spans="1:1" ht="14.5">
      <c r="A178"/>
    </row>
    <row r="179" spans="1:1" ht="14.5">
      <c r="A179"/>
    </row>
    <row r="180" spans="1:1" ht="14.5">
      <c r="A180"/>
    </row>
    <row r="181" spans="1:1" ht="14.5">
      <c r="A181"/>
    </row>
    <row r="182" spans="1:1" ht="14.5">
      <c r="A182"/>
    </row>
    <row r="183" spans="1:1" ht="14.5">
      <c r="A183"/>
    </row>
    <row r="184" spans="1:1" ht="14.5">
      <c r="A184"/>
    </row>
  </sheetData>
  <mergeCells count="66">
    <mergeCell ref="B82:B84"/>
    <mergeCell ref="C82:C84"/>
    <mergeCell ref="B87:B89"/>
    <mergeCell ref="C87:C89"/>
    <mergeCell ref="B85:C85"/>
    <mergeCell ref="B37:B39"/>
    <mergeCell ref="C37:C39"/>
    <mergeCell ref="B52:B54"/>
    <mergeCell ref="C52:C54"/>
    <mergeCell ref="B57:B59"/>
    <mergeCell ref="C57:C59"/>
    <mergeCell ref="B42:B44"/>
    <mergeCell ref="C42:C44"/>
    <mergeCell ref="B47:B49"/>
    <mergeCell ref="C47:C49"/>
    <mergeCell ref="B40:C40"/>
    <mergeCell ref="B45:C45"/>
    <mergeCell ref="B50:C50"/>
    <mergeCell ref="B55:C55"/>
    <mergeCell ref="B2:B4"/>
    <mergeCell ref="B7:B9"/>
    <mergeCell ref="C7:C9"/>
    <mergeCell ref="C2:C4"/>
    <mergeCell ref="B32:B34"/>
    <mergeCell ref="C32:C34"/>
    <mergeCell ref="B27:B29"/>
    <mergeCell ref="C27:C29"/>
    <mergeCell ref="B12:B14"/>
    <mergeCell ref="C12:C14"/>
    <mergeCell ref="B17:B19"/>
    <mergeCell ref="C17:C19"/>
    <mergeCell ref="B22:B24"/>
    <mergeCell ref="C22:C24"/>
    <mergeCell ref="B5:C5"/>
    <mergeCell ref="B10:C10"/>
    <mergeCell ref="B15:C15"/>
    <mergeCell ref="B20:C20"/>
    <mergeCell ref="B25:C25"/>
    <mergeCell ref="B30:C30"/>
    <mergeCell ref="B35:C35"/>
    <mergeCell ref="B60:C60"/>
    <mergeCell ref="B65:C65"/>
    <mergeCell ref="B70:C70"/>
    <mergeCell ref="B75:C75"/>
    <mergeCell ref="B80:C80"/>
    <mergeCell ref="B72:B74"/>
    <mergeCell ref="C72:C74"/>
    <mergeCell ref="B62:B64"/>
    <mergeCell ref="C62:C64"/>
    <mergeCell ref="B67:B69"/>
    <mergeCell ref="C67:C69"/>
    <mergeCell ref="B77:B79"/>
    <mergeCell ref="C77:C79"/>
    <mergeCell ref="B90:C90"/>
    <mergeCell ref="B95:C95"/>
    <mergeCell ref="B100:C100"/>
    <mergeCell ref="B105:C105"/>
    <mergeCell ref="B110:C110"/>
    <mergeCell ref="B107:B109"/>
    <mergeCell ref="C107:C109"/>
    <mergeCell ref="B92:B94"/>
    <mergeCell ref="C92:C94"/>
    <mergeCell ref="B97:B99"/>
    <mergeCell ref="C97:C99"/>
    <mergeCell ref="B102:B104"/>
    <mergeCell ref="C102:C10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272"/>
  <sheetViews>
    <sheetView showZeros="0" zoomScale="80" zoomScaleNormal="80" workbookViewId="0">
      <pane ySplit="1" topLeftCell="A2" activePane="bottomLeft" state="frozen"/>
      <selection pane="bottomLeft" activeCell="B2" sqref="B2:B4"/>
    </sheetView>
  </sheetViews>
  <sheetFormatPr baseColWidth="10" defaultRowHeight="19.5"/>
  <cols>
    <col min="1" max="1" width="16.453125" style="19" customWidth="1"/>
    <col min="2" max="2" width="25.26953125" bestFit="1" customWidth="1"/>
    <col min="3" max="3" width="6.54296875" bestFit="1" customWidth="1"/>
    <col min="4" max="4" width="11.453125" bestFit="1" customWidth="1"/>
    <col min="5" max="5" width="7.81640625" bestFit="1" customWidth="1"/>
    <col min="6" max="6" width="9.81640625" bestFit="1" customWidth="1"/>
    <col min="7" max="7" width="7.81640625" style="40" bestFit="1" customWidth="1"/>
    <col min="8" max="8" width="7.81640625" bestFit="1" customWidth="1"/>
    <col min="9" max="9" width="9.26953125" bestFit="1" customWidth="1"/>
    <col min="10" max="10" width="21" customWidth="1"/>
    <col min="11" max="11" width="16.1796875" customWidth="1"/>
    <col min="12" max="12" width="10.1796875" bestFit="1" customWidth="1"/>
    <col min="13" max="13" width="18.7265625" bestFit="1" customWidth="1"/>
    <col min="14" max="14" width="13" bestFit="1" customWidth="1"/>
  </cols>
  <sheetData>
    <row r="1" spans="1:14" s="1" customFormat="1" ht="20.5" thickTop="1" thickBot="1">
      <c r="A1" s="18"/>
      <c r="B1" s="23" t="s">
        <v>0</v>
      </c>
      <c r="C1" s="24" t="s">
        <v>1</v>
      </c>
      <c r="D1" s="25" t="s">
        <v>20</v>
      </c>
      <c r="E1" s="25" t="s">
        <v>5</v>
      </c>
      <c r="F1" s="25" t="s">
        <v>6</v>
      </c>
      <c r="G1" s="26" t="s">
        <v>7</v>
      </c>
      <c r="H1" s="24" t="s">
        <v>8</v>
      </c>
      <c r="I1" s="23" t="s">
        <v>9</v>
      </c>
      <c r="J1" s="25" t="s">
        <v>10</v>
      </c>
      <c r="K1" s="26" t="s">
        <v>18</v>
      </c>
      <c r="L1" s="24" t="s">
        <v>4</v>
      </c>
    </row>
    <row r="2" spans="1:14" s="2" customFormat="1" ht="20.25" customHeight="1" collapsed="1" thickTop="1">
      <c r="A2" s="20" t="s">
        <v>19</v>
      </c>
      <c r="B2" s="83">
        <v>42736</v>
      </c>
      <c r="C2" s="86" t="str">
        <f>TEXT(WEEKNUM(B2,1),"00")&amp;"_"&amp;RIGHT(YEAR(B2),2)</f>
        <v>01_17</v>
      </c>
      <c r="D2" s="3">
        <v>21.41</v>
      </c>
      <c r="E2" s="7">
        <v>0.22686328151064256</v>
      </c>
      <c r="F2" s="14">
        <v>170</v>
      </c>
      <c r="G2" s="7">
        <v>3.9065857076132651E-2</v>
      </c>
      <c r="H2" s="32">
        <v>29.274000000000001</v>
      </c>
      <c r="I2" s="30">
        <v>749.35</v>
      </c>
      <c r="J2" s="16">
        <v>2640.0779498230499</v>
      </c>
      <c r="K2" s="8">
        <v>456.58633892675522</v>
      </c>
      <c r="L2" s="28">
        <f ca="1">SUMIF(Autre!I:J,$C2,Autre!J:J)</f>
        <v>24066.87327964892</v>
      </c>
    </row>
    <row r="3" spans="1:14" s="2" customFormat="1">
      <c r="A3" s="21" t="s">
        <v>2</v>
      </c>
      <c r="B3" s="84"/>
      <c r="C3" s="87"/>
      <c r="D3" s="37">
        <v>10.833453009697145</v>
      </c>
      <c r="E3" s="4">
        <v>0.4483466954437495</v>
      </c>
      <c r="F3" s="15">
        <v>170</v>
      </c>
      <c r="G3" s="44">
        <v>3.9065857076132651E-2</v>
      </c>
      <c r="H3" s="33">
        <v>14.812634442123972</v>
      </c>
      <c r="I3" s="31">
        <v>379.17085533940008</v>
      </c>
      <c r="J3" s="10">
        <v>3243.1542766722205</v>
      </c>
      <c r="K3" s="10">
        <v>456.58633892675522</v>
      </c>
      <c r="L3" s="28">
        <v>13886.007121732007</v>
      </c>
    </row>
    <row r="4" spans="1:14" s="2" customFormat="1" ht="20" thickBot="1">
      <c r="A4" s="22" t="s">
        <v>3</v>
      </c>
      <c r="B4" s="85"/>
      <c r="C4" s="88"/>
      <c r="D4" s="38">
        <v>8.3646587301587214</v>
      </c>
      <c r="E4" s="5"/>
      <c r="F4" s="11"/>
      <c r="G4" s="45"/>
      <c r="H4" s="34">
        <v>0</v>
      </c>
      <c r="I4" s="41">
        <v>292.76305555555524</v>
      </c>
      <c r="J4" s="13">
        <v>3298</v>
      </c>
      <c r="K4" s="13">
        <v>430.53390522875782</v>
      </c>
      <c r="L4" s="29">
        <v>11484.725523189951</v>
      </c>
    </row>
    <row r="5" spans="1:14" s="2" customFormat="1" ht="20.5" thickTop="1" thickBot="1">
      <c r="A5" s="22" t="s">
        <v>12</v>
      </c>
      <c r="B5" s="81" t="str">
        <f>TEXT(WEEKNUM(B2,1),"00")&amp;"_"&amp;RIGHT(YEAR(B2),4)</f>
        <v>01_2017</v>
      </c>
      <c r="C5" s="82"/>
      <c r="D5" s="12">
        <v>0.77211381474322383</v>
      </c>
      <c r="E5" s="12" t="s">
        <v>14</v>
      </c>
      <c r="F5" s="12" t="s">
        <v>14</v>
      </c>
      <c r="G5" s="12" t="s">
        <v>14</v>
      </c>
      <c r="H5" s="12" t="s">
        <v>14</v>
      </c>
      <c r="I5" s="51">
        <v>0.77211381474322371</v>
      </c>
      <c r="J5" s="12">
        <v>1.0169112285907214</v>
      </c>
      <c r="K5" s="12">
        <v>0.94294083839819687</v>
      </c>
      <c r="L5" s="52">
        <v>0.82707184452008664</v>
      </c>
    </row>
    <row r="6" spans="1:14" s="2" customFormat="1" ht="20.5" thickTop="1" thickBot="1">
      <c r="A6" s="19"/>
      <c r="B6"/>
      <c r="C6"/>
      <c r="D6" s="39"/>
      <c r="E6" s="40"/>
      <c r="F6"/>
      <c r="G6" s="40"/>
      <c r="H6"/>
      <c r="I6"/>
      <c r="J6"/>
      <c r="K6"/>
      <c r="L6"/>
    </row>
    <row r="7" spans="1:14" s="2" customFormat="1" ht="20" collapsed="1" thickTop="1">
      <c r="A7" s="20" t="s">
        <v>19</v>
      </c>
      <c r="B7" s="83">
        <f>$B2+7</f>
        <v>42743</v>
      </c>
      <c r="C7" s="86" t="str">
        <f>TEXT(WEEKNUM(B7,1),"00")&amp;"_"&amp;RIGHT(YEAR(B7),2)</f>
        <v>02_17</v>
      </c>
      <c r="D7" s="3">
        <v>21.380000000000003</v>
      </c>
      <c r="E7" s="7">
        <v>0.27395429640518504</v>
      </c>
      <c r="F7" s="14">
        <v>205</v>
      </c>
      <c r="G7" s="7">
        <v>0.04</v>
      </c>
      <c r="H7" s="32">
        <v>29.932000000000002</v>
      </c>
      <c r="I7" s="30">
        <v>748.30000000000007</v>
      </c>
      <c r="J7" s="16">
        <v>2248.9776276330231</v>
      </c>
      <c r="K7" s="8">
        <v>477.51935198327038</v>
      </c>
      <c r="L7" s="43">
        <f ca="1">SUMIF(Autre!I:J,$C7,Autre!J:J)</f>
        <v>12999.636897399241</v>
      </c>
    </row>
    <row r="8" spans="1:14" s="2" customFormat="1">
      <c r="A8" s="21" t="s">
        <v>2</v>
      </c>
      <c r="B8" s="84"/>
      <c r="C8" s="87"/>
      <c r="D8" s="37">
        <v>9.8790609679771446</v>
      </c>
      <c r="E8" s="4">
        <v>0.59288457436680608</v>
      </c>
      <c r="F8" s="15">
        <v>205</v>
      </c>
      <c r="G8" s="44">
        <v>0.04</v>
      </c>
      <c r="H8" s="33">
        <v>13.830685355168002</v>
      </c>
      <c r="I8" s="31">
        <v>345.76713387920006</v>
      </c>
      <c r="J8" s="10">
        <v>2606.7251029623817</v>
      </c>
      <c r="K8" s="10">
        <v>477.51935198327038</v>
      </c>
      <c r="L8" s="28">
        <v>12757.089757677109</v>
      </c>
    </row>
    <row r="9" spans="1:14" s="2" customFormat="1" ht="20" thickBot="1">
      <c r="A9" s="22" t="s">
        <v>3</v>
      </c>
      <c r="B9" s="85"/>
      <c r="C9" s="88"/>
      <c r="D9" s="38">
        <v>3.5615238095238069</v>
      </c>
      <c r="E9" s="5"/>
      <c r="F9" s="11"/>
      <c r="G9" s="45"/>
      <c r="H9" s="34">
        <v>0</v>
      </c>
      <c r="I9" s="41">
        <v>124.65333333333324</v>
      </c>
      <c r="J9" s="13">
        <v>1026</v>
      </c>
      <c r="K9" s="13">
        <v>437.38011695906403</v>
      </c>
      <c r="L9" s="29">
        <v>5021.1562686461002</v>
      </c>
      <c r="N9" s="49"/>
    </row>
    <row r="10" spans="1:14" s="2" customFormat="1" ht="20.5" thickTop="1" thickBot="1">
      <c r="A10" s="22" t="s">
        <v>12</v>
      </c>
      <c r="B10" s="81" t="str">
        <f>TEXT(WEEKNUM(B7,1),"00")&amp;"_"&amp;RIGHT(YEAR(B7),4)</f>
        <v>02_2017</v>
      </c>
      <c r="C10" s="82"/>
      <c r="D10" s="12">
        <v>0.36051238281335068</v>
      </c>
      <c r="E10" s="12" t="s">
        <v>14</v>
      </c>
      <c r="F10" s="12" t="s">
        <v>14</v>
      </c>
      <c r="G10" s="12" t="s">
        <v>14</v>
      </c>
      <c r="H10" s="12" t="s">
        <v>14</v>
      </c>
      <c r="I10" s="51">
        <v>0.36051238281335063</v>
      </c>
      <c r="J10" s="12">
        <v>0.39359731443642237</v>
      </c>
      <c r="K10" s="12">
        <v>0.91594218148961504</v>
      </c>
      <c r="L10" s="52">
        <v>0.39359731443642237</v>
      </c>
      <c r="N10" s="49"/>
    </row>
    <row r="11" spans="1:14" ht="20.5" thickTop="1" thickBot="1">
      <c r="D11" s="39"/>
      <c r="E11" s="40"/>
    </row>
    <row r="12" spans="1:14" ht="20" thickTop="1">
      <c r="A12" s="20" t="s">
        <v>19</v>
      </c>
      <c r="B12" s="83">
        <f t="shared" ref="B12" si="0">$B7+7</f>
        <v>42750</v>
      </c>
      <c r="C12" s="86" t="str">
        <f t="shared" ref="C12" si="1">TEXT(WEEKNUM(B12,1),"00")&amp;"_"&amp;RIGHT(YEAR(B12),2)</f>
        <v>03_17</v>
      </c>
      <c r="D12" s="3">
        <v>18.380000000000003</v>
      </c>
      <c r="E12" s="7">
        <v>0.27203482045701843</v>
      </c>
      <c r="F12" s="14">
        <v>140</v>
      </c>
      <c r="G12" s="7">
        <v>0.04</v>
      </c>
      <c r="H12" s="32">
        <v>25.684836226415101</v>
      </c>
      <c r="I12" s="30">
        <v>642.1209056603775</v>
      </c>
      <c r="J12" s="16">
        <v>1584.1539083320654</v>
      </c>
      <c r="K12" s="8">
        <v>475.71593335661123</v>
      </c>
      <c r="L12" s="43">
        <f ca="1">SUMIF(Autre!I:J,$C12,Autre!J:J)</f>
        <v>13975.23077439497</v>
      </c>
    </row>
    <row r="13" spans="1:14">
      <c r="A13" s="21" t="s">
        <v>2</v>
      </c>
      <c r="B13" s="84"/>
      <c r="C13" s="87"/>
      <c r="D13" s="37">
        <v>6.8330135243195524</v>
      </c>
      <c r="E13" s="4">
        <v>0.58646817903362969</v>
      </c>
      <c r="F13" s="15">
        <v>140</v>
      </c>
      <c r="G13" s="44">
        <v>0.04</v>
      </c>
      <c r="H13" s="33">
        <v>9.5486851634944028</v>
      </c>
      <c r="I13" s="31">
        <v>238.71712908736009</v>
      </c>
      <c r="J13" s="10">
        <v>1806.5017470631524</v>
      </c>
      <c r="K13" s="10">
        <v>475.71593335661123</v>
      </c>
      <c r="L13" s="28">
        <v>8813.1731088709512</v>
      </c>
    </row>
    <row r="14" spans="1:14" ht="20" thickBot="1">
      <c r="A14" s="22" t="s">
        <v>3</v>
      </c>
      <c r="B14" s="85"/>
      <c r="C14" s="88"/>
      <c r="D14" s="38">
        <v>0</v>
      </c>
      <c r="E14" s="5"/>
      <c r="F14" s="11"/>
      <c r="G14" s="45"/>
      <c r="H14" s="34">
        <v>0</v>
      </c>
      <c r="I14" s="41">
        <v>0</v>
      </c>
      <c r="J14" s="13">
        <v>0</v>
      </c>
      <c r="K14" s="13">
        <v>0</v>
      </c>
      <c r="L14" s="29">
        <v>0</v>
      </c>
    </row>
    <row r="15" spans="1:14" ht="20.5" thickTop="1" thickBot="1">
      <c r="A15" s="22" t="s">
        <v>12</v>
      </c>
      <c r="B15" s="81" t="str">
        <f t="shared" ref="B15" si="2">TEXT(WEEKNUM(B12,1),"00")&amp;"_"&amp;RIGHT(YEAR(B12),4)</f>
        <v>03_2017</v>
      </c>
      <c r="C15" s="82"/>
      <c r="D15" s="12" t="s">
        <v>14</v>
      </c>
      <c r="E15" s="12" t="s">
        <v>14</v>
      </c>
      <c r="F15" s="12" t="s">
        <v>14</v>
      </c>
      <c r="G15" s="12" t="s">
        <v>14</v>
      </c>
      <c r="H15" s="12" t="s">
        <v>14</v>
      </c>
      <c r="I15" s="51" t="s">
        <v>14</v>
      </c>
      <c r="J15" s="12" t="s">
        <v>14</v>
      </c>
      <c r="K15" s="12" t="s">
        <v>14</v>
      </c>
      <c r="L15" s="52" t="s">
        <v>14</v>
      </c>
    </row>
    <row r="16" spans="1:14" ht="20.5" thickTop="1" thickBot="1">
      <c r="D16" s="39"/>
      <c r="E16" s="40"/>
    </row>
    <row r="17" spans="1:12" ht="20" thickTop="1">
      <c r="A17" s="20" t="s">
        <v>19</v>
      </c>
      <c r="B17" s="83">
        <f t="shared" ref="B17" si="3">$B12+7</f>
        <v>42757</v>
      </c>
      <c r="C17" s="86" t="str">
        <f t="shared" ref="C17" si="4">TEXT(WEEKNUM(B17,1),"00")&amp;"_"&amp;RIGHT(YEAR(B17),2)</f>
        <v>04_17</v>
      </c>
      <c r="D17" s="3">
        <v>18.380000000000003</v>
      </c>
      <c r="E17" s="7">
        <v>0.17410228509249182</v>
      </c>
      <c r="F17" s="14">
        <v>112</v>
      </c>
      <c r="G17" s="7">
        <v>0.04</v>
      </c>
      <c r="H17" s="32">
        <v>25.732000000000003</v>
      </c>
      <c r="I17" s="30">
        <v>643.30000000000007</v>
      </c>
      <c r="J17" s="16">
        <v>2366.1402263276559</v>
      </c>
      <c r="K17" s="8">
        <v>470.28674062466968</v>
      </c>
      <c r="L17" s="43">
        <v>11434.22427563828</v>
      </c>
    </row>
    <row r="18" spans="1:12">
      <c r="A18" s="21" t="s">
        <v>2</v>
      </c>
      <c r="B18" s="84"/>
      <c r="C18" s="87"/>
      <c r="D18" s="37">
        <v>10.19711317312</v>
      </c>
      <c r="E18" s="4">
        <v>0.31381430662506798</v>
      </c>
      <c r="F18" s="15">
        <v>112</v>
      </c>
      <c r="G18" s="44">
        <v>0.04</v>
      </c>
      <c r="H18" s="33">
        <v>14.275958442367999</v>
      </c>
      <c r="I18" s="31">
        <v>356.89896105920002</v>
      </c>
      <c r="J18" s="10">
        <v>2732.0273969589389</v>
      </c>
      <c r="K18" s="10">
        <v>470.28674062466968</v>
      </c>
      <c r="L18" s="28">
        <v>13202.351084872233</v>
      </c>
    </row>
    <row r="19" spans="1:12" ht="20" thickBot="1">
      <c r="A19" s="22" t="s">
        <v>3</v>
      </c>
      <c r="B19" s="85"/>
      <c r="C19" s="88"/>
      <c r="D19" s="38">
        <v>0</v>
      </c>
      <c r="E19" s="5"/>
      <c r="F19" s="11"/>
      <c r="G19" s="45"/>
      <c r="H19" s="34">
        <v>0</v>
      </c>
      <c r="I19" s="41">
        <v>0</v>
      </c>
      <c r="J19" s="13">
        <v>0</v>
      </c>
      <c r="K19" s="13">
        <v>0</v>
      </c>
      <c r="L19" s="29">
        <v>0</v>
      </c>
    </row>
    <row r="20" spans="1:12" ht="20.5" thickTop="1" thickBot="1">
      <c r="A20" s="22" t="s">
        <v>12</v>
      </c>
      <c r="B20" s="81" t="str">
        <f t="shared" ref="B20" si="5">TEXT(WEEKNUM(B17,1),"00")&amp;"_"&amp;RIGHT(YEAR(B17),4)</f>
        <v>04_2017</v>
      </c>
      <c r="C20" s="82"/>
      <c r="D20" s="12" t="s">
        <v>14</v>
      </c>
      <c r="E20" s="12" t="s">
        <v>14</v>
      </c>
      <c r="F20" s="12" t="s">
        <v>14</v>
      </c>
      <c r="G20" s="12" t="s">
        <v>14</v>
      </c>
      <c r="H20" s="12" t="s">
        <v>14</v>
      </c>
      <c r="I20" s="51" t="s">
        <v>14</v>
      </c>
      <c r="J20" s="12" t="s">
        <v>14</v>
      </c>
      <c r="K20" s="12" t="s">
        <v>14</v>
      </c>
      <c r="L20" s="52" t="s">
        <v>14</v>
      </c>
    </row>
    <row r="21" spans="1:12" ht="20.5" thickTop="1" thickBot="1">
      <c r="D21" s="39"/>
      <c r="E21" s="40"/>
    </row>
    <row r="22" spans="1:12" ht="20" thickTop="1">
      <c r="A22" s="20" t="s">
        <v>19</v>
      </c>
      <c r="B22" s="83">
        <f t="shared" ref="B22" si="6">$B17+7</f>
        <v>42764</v>
      </c>
      <c r="C22" s="86" t="str">
        <f t="shared" ref="C22" si="7">TEXT(WEEKNUM(B22,1),"00")&amp;"_"&amp;RIGHT(YEAR(B22),2)</f>
        <v>05_17</v>
      </c>
      <c r="D22" s="3">
        <v>18.380000000000003</v>
      </c>
      <c r="E22" s="7">
        <v>0.10881392818280738</v>
      </c>
      <c r="F22" s="14">
        <v>70</v>
      </c>
      <c r="G22" s="7">
        <v>0.04</v>
      </c>
      <c r="H22" s="32">
        <v>25.732000000000003</v>
      </c>
      <c r="I22" s="30">
        <v>643.30000000000007</v>
      </c>
      <c r="J22" s="16">
        <v>2685.0978405182582</v>
      </c>
      <c r="K22" s="8">
        <v>470.74324900939547</v>
      </c>
      <c r="L22" s="43">
        <v>12985.985988338998</v>
      </c>
    </row>
    <row r="23" spans="1:12">
      <c r="A23" s="21" t="s">
        <v>2</v>
      </c>
      <c r="B23" s="84"/>
      <c r="C23" s="87"/>
      <c r="D23" s="37">
        <v>11.31144745312</v>
      </c>
      <c r="E23" s="4">
        <v>0.1768120312001579</v>
      </c>
      <c r="F23" s="15">
        <v>70</v>
      </c>
      <c r="G23" s="44">
        <v>0.04</v>
      </c>
      <c r="H23" s="33">
        <v>15.836026434368</v>
      </c>
      <c r="I23" s="31">
        <v>395.9006608592</v>
      </c>
      <c r="J23" s="10">
        <v>3027.6427375056719</v>
      </c>
      <c r="K23" s="10">
        <v>470.74324900939547</v>
      </c>
      <c r="L23" s="28">
        <v>14642.641908108759</v>
      </c>
    </row>
    <row r="24" spans="1:12" ht="20" thickBot="1">
      <c r="A24" s="22" t="s">
        <v>3</v>
      </c>
      <c r="B24" s="85"/>
      <c r="C24" s="88"/>
      <c r="D24" s="38">
        <v>0</v>
      </c>
      <c r="E24" s="5"/>
      <c r="F24" s="11"/>
      <c r="G24" s="45"/>
      <c r="H24" s="34">
        <v>0</v>
      </c>
      <c r="I24" s="41">
        <v>0</v>
      </c>
      <c r="J24" s="13">
        <v>0</v>
      </c>
      <c r="K24" s="13">
        <v>0</v>
      </c>
      <c r="L24" s="29">
        <v>0</v>
      </c>
    </row>
    <row r="25" spans="1:12" ht="20.5" thickTop="1" thickBot="1">
      <c r="A25" s="22" t="s">
        <v>12</v>
      </c>
      <c r="B25" s="81" t="str">
        <f t="shared" ref="B25" si="8">TEXT(WEEKNUM(B22,1),"00")&amp;"_"&amp;RIGHT(YEAR(B22),4)</f>
        <v>05_2017</v>
      </c>
      <c r="C25" s="82"/>
      <c r="D25" s="12" t="s">
        <v>14</v>
      </c>
      <c r="E25" s="12" t="s">
        <v>14</v>
      </c>
      <c r="F25" s="12" t="s">
        <v>14</v>
      </c>
      <c r="G25" s="12" t="s">
        <v>14</v>
      </c>
      <c r="H25" s="12" t="s">
        <v>14</v>
      </c>
      <c r="I25" s="51" t="s">
        <v>14</v>
      </c>
      <c r="J25" s="12" t="s">
        <v>14</v>
      </c>
      <c r="K25" s="12" t="s">
        <v>14</v>
      </c>
      <c r="L25" s="52" t="s">
        <v>14</v>
      </c>
    </row>
    <row r="26" spans="1:12" ht="20.5" thickTop="1" thickBot="1">
      <c r="D26" s="39"/>
      <c r="E26" s="40"/>
    </row>
    <row r="27" spans="1:12" ht="20" thickTop="1">
      <c r="A27" s="20" t="s">
        <v>19</v>
      </c>
      <c r="B27" s="83">
        <f t="shared" ref="B27" si="9">$B22+7</f>
        <v>42771</v>
      </c>
      <c r="C27" s="86" t="str">
        <f t="shared" ref="C27" si="10">TEXT(WEEKNUM(B27,1),"00")&amp;"_"&amp;RIGHT(YEAR(B27),2)</f>
        <v>06_17</v>
      </c>
      <c r="D27" s="3">
        <v>18.380000000000003</v>
      </c>
      <c r="E27" s="7">
        <v>0.16322089227421108</v>
      </c>
      <c r="F27" s="14">
        <v>105</v>
      </c>
      <c r="G27" s="7">
        <v>0.04</v>
      </c>
      <c r="H27" s="32">
        <v>25.732000000000003</v>
      </c>
      <c r="I27" s="30">
        <v>643.30000000000007</v>
      </c>
      <c r="J27" s="16">
        <v>2950.4674208951765</v>
      </c>
      <c r="K27" s="8">
        <v>472.34932327458887</v>
      </c>
      <c r="L27" s="43">
        <v>14309.676258077714</v>
      </c>
    </row>
    <row r="28" spans="1:12">
      <c r="A28" s="21" t="s">
        <v>2</v>
      </c>
      <c r="B28" s="84"/>
      <c r="C28" s="87"/>
      <c r="D28" s="37">
        <v>10.382835553120003</v>
      </c>
      <c r="E28" s="4">
        <v>0.28893841038429152</v>
      </c>
      <c r="F28" s="15">
        <v>105</v>
      </c>
      <c r="G28" s="44">
        <v>0.04</v>
      </c>
      <c r="H28" s="33">
        <v>14.535969774368006</v>
      </c>
      <c r="I28" s="31">
        <v>363.39924435920011</v>
      </c>
      <c r="J28" s="10">
        <v>2769.6393648321327</v>
      </c>
      <c r="K28" s="10">
        <v>472.34932327458887</v>
      </c>
      <c r="L28" s="28">
        <v>13432.665747026351</v>
      </c>
    </row>
    <row r="29" spans="1:12" ht="20" thickBot="1">
      <c r="A29" s="22" t="s">
        <v>3</v>
      </c>
      <c r="B29" s="85"/>
      <c r="C29" s="88"/>
      <c r="D29" s="38">
        <v>0</v>
      </c>
      <c r="E29" s="5"/>
      <c r="F29" s="11"/>
      <c r="G29" s="45"/>
      <c r="H29" s="34">
        <v>0</v>
      </c>
      <c r="I29" s="41">
        <v>0</v>
      </c>
      <c r="J29" s="13">
        <v>0</v>
      </c>
      <c r="K29" s="13">
        <v>0</v>
      </c>
      <c r="L29" s="29">
        <v>0</v>
      </c>
    </row>
    <row r="30" spans="1:12" ht="20.5" thickTop="1" thickBot="1">
      <c r="A30" s="22" t="s">
        <v>12</v>
      </c>
      <c r="B30" s="81" t="str">
        <f t="shared" ref="B30" si="11">TEXT(WEEKNUM(B27,1),"00")&amp;"_"&amp;RIGHT(YEAR(B27),4)</f>
        <v>06_2017</v>
      </c>
      <c r="C30" s="82"/>
      <c r="D30" s="12" t="s">
        <v>14</v>
      </c>
      <c r="E30" s="12" t="s">
        <v>14</v>
      </c>
      <c r="F30" s="12" t="s">
        <v>14</v>
      </c>
      <c r="G30" s="12" t="s">
        <v>14</v>
      </c>
      <c r="H30" s="12" t="s">
        <v>14</v>
      </c>
      <c r="I30" s="51" t="s">
        <v>14</v>
      </c>
      <c r="J30" s="12" t="s">
        <v>14</v>
      </c>
      <c r="K30" s="12" t="s">
        <v>14</v>
      </c>
      <c r="L30" s="52" t="s">
        <v>14</v>
      </c>
    </row>
    <row r="31" spans="1:12" ht="20.5" thickTop="1" thickBot="1">
      <c r="D31" s="39"/>
      <c r="E31" s="40"/>
    </row>
    <row r="32" spans="1:12" ht="20" thickTop="1">
      <c r="A32" s="20" t="s">
        <v>19</v>
      </c>
      <c r="B32" s="83">
        <f t="shared" ref="B32" si="12">$B27+7</f>
        <v>42778</v>
      </c>
      <c r="C32" s="86" t="str">
        <f t="shared" ref="C32" si="13">TEXT(WEEKNUM(B32,1),"00")&amp;"_"&amp;RIGHT(YEAR(B32),2)</f>
        <v>07_17</v>
      </c>
      <c r="D32" s="3">
        <v>18.380000000000003</v>
      </c>
      <c r="E32" s="7">
        <v>0.11969532100108812</v>
      </c>
      <c r="F32" s="14">
        <v>77</v>
      </c>
      <c r="G32" s="7">
        <v>0.04</v>
      </c>
      <c r="H32" s="32">
        <v>25.732000000000003</v>
      </c>
      <c r="I32" s="30">
        <v>643.30000000000007</v>
      </c>
      <c r="J32" s="16">
        <v>2971.653950099113</v>
      </c>
      <c r="K32" s="8">
        <v>472.95852117065732</v>
      </c>
      <c r="L32" s="43">
        <v>14427.81803852622</v>
      </c>
    </row>
    <row r="33" spans="1:12">
      <c r="A33" s="21" t="s">
        <v>2</v>
      </c>
      <c r="B33" s="84"/>
      <c r="C33" s="87"/>
      <c r="D33" s="37">
        <v>11.125725073120002</v>
      </c>
      <c r="E33" s="4">
        <v>0.19773992126726631</v>
      </c>
      <c r="F33" s="15">
        <v>77</v>
      </c>
      <c r="G33" s="44">
        <v>0.04</v>
      </c>
      <c r="H33" s="33">
        <v>15.576015102368002</v>
      </c>
      <c r="I33" s="31">
        <v>389.40037755920008</v>
      </c>
      <c r="J33" s="10">
        <v>2963.983724710808</v>
      </c>
      <c r="K33" s="10">
        <v>472.95852117065732</v>
      </c>
      <c r="L33" s="28">
        <v>14390.57796344505</v>
      </c>
    </row>
    <row r="34" spans="1:12" ht="20" thickBot="1">
      <c r="A34" s="22" t="s">
        <v>3</v>
      </c>
      <c r="B34" s="85"/>
      <c r="C34" s="88"/>
      <c r="D34" s="38">
        <v>0</v>
      </c>
      <c r="E34" s="5"/>
      <c r="F34" s="11"/>
      <c r="G34" s="45"/>
      <c r="H34" s="34">
        <v>0</v>
      </c>
      <c r="I34" s="41">
        <v>0</v>
      </c>
      <c r="J34" s="13">
        <v>0</v>
      </c>
      <c r="K34" s="13">
        <v>0</v>
      </c>
      <c r="L34" s="29">
        <v>0</v>
      </c>
    </row>
    <row r="35" spans="1:12" ht="20.5" thickTop="1" thickBot="1">
      <c r="A35" s="22" t="s">
        <v>12</v>
      </c>
      <c r="B35" s="81" t="str">
        <f t="shared" ref="B35" si="14">TEXT(WEEKNUM(B32,1),"00")&amp;"_"&amp;RIGHT(YEAR(B32),4)</f>
        <v>07_2017</v>
      </c>
      <c r="C35" s="82"/>
      <c r="D35" s="12" t="s">
        <v>14</v>
      </c>
      <c r="E35" s="12" t="s">
        <v>14</v>
      </c>
      <c r="F35" s="12" t="s">
        <v>14</v>
      </c>
      <c r="G35" s="12" t="s">
        <v>14</v>
      </c>
      <c r="H35" s="12" t="s">
        <v>14</v>
      </c>
      <c r="I35" s="51" t="s">
        <v>14</v>
      </c>
      <c r="J35" s="12" t="s">
        <v>14</v>
      </c>
      <c r="K35" s="12" t="s">
        <v>14</v>
      </c>
      <c r="L35" s="52" t="s">
        <v>14</v>
      </c>
    </row>
    <row r="36" spans="1:12" ht="20.5" thickTop="1" thickBot="1">
      <c r="D36" s="39"/>
      <c r="E36" s="40"/>
    </row>
    <row r="37" spans="1:12" ht="20" thickTop="1">
      <c r="A37" s="20" t="s">
        <v>19</v>
      </c>
      <c r="B37" s="83">
        <f t="shared" ref="B37" si="15">$B32+7</f>
        <v>42785</v>
      </c>
      <c r="C37" s="86" t="str">
        <f t="shared" ref="C37" si="16">TEXT(WEEKNUM(B37,1),"00")&amp;"_"&amp;RIGHT(YEAR(B37),2)</f>
        <v>08_17</v>
      </c>
      <c r="D37" s="3">
        <v>18.380000000000003</v>
      </c>
      <c r="E37" s="7">
        <v>9.5212187159956468E-2</v>
      </c>
      <c r="F37" s="14">
        <v>61.25</v>
      </c>
      <c r="G37" s="7">
        <v>0.04</v>
      </c>
      <c r="H37" s="32">
        <v>25.732000000000003</v>
      </c>
      <c r="I37" s="30">
        <v>643.30000000000007</v>
      </c>
      <c r="J37" s="16">
        <v>3001.9024079992864</v>
      </c>
      <c r="K37" s="8">
        <v>473.85876328387911</v>
      </c>
      <c r="L37" s="43">
        <v>14597.649492383647</v>
      </c>
    </row>
    <row r="38" spans="1:12">
      <c r="A38" s="21" t="s">
        <v>2</v>
      </c>
      <c r="B38" s="84"/>
      <c r="C38" s="87"/>
      <c r="D38" s="37">
        <v>11.543600428119998</v>
      </c>
      <c r="E38" s="4">
        <v>0.15159914888746773</v>
      </c>
      <c r="F38" s="15">
        <v>61.25</v>
      </c>
      <c r="G38" s="44">
        <v>0.04</v>
      </c>
      <c r="H38" s="33">
        <v>16.161040599367997</v>
      </c>
      <c r="I38" s="31">
        <v>404.02601498419995</v>
      </c>
      <c r="J38" s="10">
        <v>3069.4666146160575</v>
      </c>
      <c r="K38" s="10">
        <v>473.85876328387911</v>
      </c>
      <c r="L38" s="28">
        <v>14926.200681720929</v>
      </c>
    </row>
    <row r="39" spans="1:12" ht="20" thickBot="1">
      <c r="A39" s="22" t="s">
        <v>3</v>
      </c>
      <c r="B39" s="85"/>
      <c r="C39" s="88"/>
      <c r="D39" s="38">
        <v>0</v>
      </c>
      <c r="E39" s="5"/>
      <c r="F39" s="11"/>
      <c r="G39" s="45"/>
      <c r="H39" s="34">
        <v>0</v>
      </c>
      <c r="I39" s="41">
        <v>0</v>
      </c>
      <c r="J39" s="13">
        <v>0</v>
      </c>
      <c r="K39" s="13">
        <v>0</v>
      </c>
      <c r="L39" s="29">
        <v>0</v>
      </c>
    </row>
    <row r="40" spans="1:12" ht="20.5" thickTop="1" thickBot="1">
      <c r="A40" s="22" t="s">
        <v>12</v>
      </c>
      <c r="B40" s="81" t="str">
        <f t="shared" ref="B40" si="17">TEXT(WEEKNUM(B37,1),"00")&amp;"_"&amp;RIGHT(YEAR(B37),4)</f>
        <v>08_2017</v>
      </c>
      <c r="C40" s="82"/>
      <c r="D40" s="12" t="s">
        <v>14</v>
      </c>
      <c r="E40" s="12" t="s">
        <v>14</v>
      </c>
      <c r="F40" s="12" t="s">
        <v>14</v>
      </c>
      <c r="G40" s="12" t="s">
        <v>14</v>
      </c>
      <c r="H40" s="12" t="s">
        <v>14</v>
      </c>
      <c r="I40" s="51" t="s">
        <v>14</v>
      </c>
      <c r="J40" s="12" t="s">
        <v>14</v>
      </c>
      <c r="K40" s="12" t="s">
        <v>14</v>
      </c>
      <c r="L40" s="52" t="s">
        <v>14</v>
      </c>
    </row>
    <row r="41" spans="1:12" ht="20.5" thickTop="1" thickBot="1">
      <c r="D41" s="39"/>
      <c r="E41" s="40"/>
    </row>
    <row r="42" spans="1:12" ht="20" thickTop="1">
      <c r="A42" s="20" t="s">
        <v>19</v>
      </c>
      <c r="B42" s="83">
        <f t="shared" ref="B42" si="18">$B37+7</f>
        <v>42792</v>
      </c>
      <c r="C42" s="86" t="str">
        <f t="shared" ref="C42" si="19">TEXT(WEEKNUM(B42,1),"00")&amp;"_"&amp;RIGHT(YEAR(B42),2)</f>
        <v>09_17</v>
      </c>
      <c r="D42" s="3">
        <v>18.380000000000003</v>
      </c>
      <c r="E42" s="7">
        <v>9.5212187159956468E-2</v>
      </c>
      <c r="F42" s="14">
        <v>61.25</v>
      </c>
      <c r="G42" s="7">
        <v>0.04</v>
      </c>
      <c r="H42" s="32">
        <v>25.732000000000003</v>
      </c>
      <c r="I42" s="30">
        <v>643.30000000000007</v>
      </c>
      <c r="J42" s="16">
        <v>3151.3731583290814</v>
      </c>
      <c r="K42" s="8">
        <v>473.57881551944217</v>
      </c>
      <c r="L42" s="43">
        <v>15316.996911645409</v>
      </c>
    </row>
    <row r="43" spans="1:12">
      <c r="A43" s="21" t="s">
        <v>2</v>
      </c>
      <c r="B43" s="84"/>
      <c r="C43" s="87"/>
      <c r="D43" s="37">
        <v>11.543600428119998</v>
      </c>
      <c r="E43" s="4">
        <v>0.15159914888746773</v>
      </c>
      <c r="F43" s="15">
        <v>61.25</v>
      </c>
      <c r="G43" s="44">
        <v>0.04</v>
      </c>
      <c r="H43" s="33">
        <v>16.161040599367997</v>
      </c>
      <c r="I43" s="31">
        <v>404.02601498419995</v>
      </c>
      <c r="J43" s="10">
        <v>3071.2810756700915</v>
      </c>
      <c r="K43" s="10">
        <v>473.57881551944217</v>
      </c>
      <c r="L43" s="28">
        <v>14927.715756701047</v>
      </c>
    </row>
    <row r="44" spans="1:12" ht="20" thickBot="1">
      <c r="A44" s="22" t="s">
        <v>3</v>
      </c>
      <c r="B44" s="85"/>
      <c r="C44" s="88"/>
      <c r="D44" s="38">
        <v>0</v>
      </c>
      <c r="E44" s="5"/>
      <c r="F44" s="11"/>
      <c r="G44" s="45"/>
      <c r="H44" s="34">
        <v>0</v>
      </c>
      <c r="I44" s="41">
        <v>0</v>
      </c>
      <c r="J44" s="13">
        <v>0</v>
      </c>
      <c r="K44" s="13">
        <v>0</v>
      </c>
      <c r="L44" s="29">
        <v>0</v>
      </c>
    </row>
    <row r="45" spans="1:12" ht="20.5" thickTop="1" thickBot="1">
      <c r="A45" s="22" t="s">
        <v>12</v>
      </c>
      <c r="B45" s="81" t="str">
        <f t="shared" ref="B45" si="20">TEXT(WEEKNUM(B42,1),"00")&amp;"_"&amp;RIGHT(YEAR(B42),4)</f>
        <v>09_2017</v>
      </c>
      <c r="C45" s="82"/>
      <c r="D45" s="12" t="s">
        <v>14</v>
      </c>
      <c r="E45" s="12" t="s">
        <v>14</v>
      </c>
      <c r="F45" s="12" t="s">
        <v>14</v>
      </c>
      <c r="G45" s="12" t="s">
        <v>14</v>
      </c>
      <c r="H45" s="12" t="s">
        <v>14</v>
      </c>
      <c r="I45" s="51" t="s">
        <v>14</v>
      </c>
      <c r="J45" s="12" t="s">
        <v>14</v>
      </c>
      <c r="K45" s="12" t="s">
        <v>14</v>
      </c>
      <c r="L45" s="52" t="s">
        <v>14</v>
      </c>
    </row>
    <row r="46" spans="1:12" ht="20.5" thickTop="1" thickBot="1">
      <c r="D46" s="39"/>
      <c r="E46" s="40"/>
    </row>
    <row r="47" spans="1:12" ht="20" thickTop="1">
      <c r="A47" s="20" t="s">
        <v>19</v>
      </c>
      <c r="B47" s="83">
        <f t="shared" ref="B47" si="21">$B42+7</f>
        <v>42799</v>
      </c>
      <c r="C47" s="86" t="str">
        <f t="shared" ref="C47" si="22">TEXT(WEEKNUM(B47,1),"00")&amp;"_"&amp;RIGHT(YEAR(B47),2)</f>
        <v>10_17</v>
      </c>
      <c r="D47" s="3">
        <v>18.380000000000003</v>
      </c>
      <c r="E47" s="7">
        <v>5.4406964091403692E-2</v>
      </c>
      <c r="F47" s="14">
        <v>35</v>
      </c>
      <c r="G47" s="7">
        <v>0.04</v>
      </c>
      <c r="H47" s="32">
        <v>25.732000000000003</v>
      </c>
      <c r="I47" s="30">
        <v>643.30000000000007</v>
      </c>
      <c r="J47" s="16">
        <v>2917.0979481535628</v>
      </c>
      <c r="K47" s="8">
        <v>471.13843519213094</v>
      </c>
      <c r="L47" s="43">
        <v>14117.810968767815</v>
      </c>
    </row>
    <row r="48" spans="1:12">
      <c r="A48" s="21" t="s">
        <v>2</v>
      </c>
      <c r="B48" s="84"/>
      <c r="C48" s="87"/>
      <c r="D48" s="37">
        <v>12.240059353120003</v>
      </c>
      <c r="E48" s="4">
        <v>8.1698950237941367E-2</v>
      </c>
      <c r="F48" s="15">
        <v>35</v>
      </c>
      <c r="G48" s="44">
        <v>0.04</v>
      </c>
      <c r="H48" s="33">
        <v>17.136083094368004</v>
      </c>
      <c r="I48" s="31">
        <v>428.40207735920012</v>
      </c>
      <c r="J48" s="10">
        <v>3273.4486581723895</v>
      </c>
      <c r="K48" s="10">
        <v>471.13843519213094</v>
      </c>
      <c r="L48" s="28">
        <v>15842.433196765473</v>
      </c>
    </row>
    <row r="49" spans="1:12" ht="20" thickBot="1">
      <c r="A49" s="22" t="s">
        <v>3</v>
      </c>
      <c r="B49" s="85"/>
      <c r="C49" s="88"/>
      <c r="D49" s="38">
        <v>0</v>
      </c>
      <c r="E49" s="5"/>
      <c r="F49" s="11"/>
      <c r="G49" s="45"/>
      <c r="H49" s="34">
        <v>0</v>
      </c>
      <c r="I49" s="41">
        <v>0</v>
      </c>
      <c r="J49" s="13">
        <v>0</v>
      </c>
      <c r="K49" s="13">
        <v>0</v>
      </c>
      <c r="L49" s="29">
        <v>0</v>
      </c>
    </row>
    <row r="50" spans="1:12" ht="20.5" thickTop="1" thickBot="1">
      <c r="A50" s="22" t="s">
        <v>12</v>
      </c>
      <c r="B50" s="81" t="str">
        <f t="shared" ref="B50" si="23">TEXT(WEEKNUM(B47,1),"00")&amp;"_"&amp;RIGHT(YEAR(B47),4)</f>
        <v>10_2017</v>
      </c>
      <c r="C50" s="82"/>
      <c r="D50" s="12" t="s">
        <v>14</v>
      </c>
      <c r="E50" s="12" t="s">
        <v>14</v>
      </c>
      <c r="F50" s="12" t="s">
        <v>14</v>
      </c>
      <c r="G50" s="12" t="s">
        <v>14</v>
      </c>
      <c r="H50" s="12" t="s">
        <v>14</v>
      </c>
      <c r="I50" s="51" t="s">
        <v>14</v>
      </c>
      <c r="J50" s="12" t="s">
        <v>14</v>
      </c>
      <c r="K50" s="12" t="s">
        <v>14</v>
      </c>
      <c r="L50" s="52" t="s">
        <v>14</v>
      </c>
    </row>
    <row r="51" spans="1:12" ht="20.5" thickTop="1" thickBot="1">
      <c r="D51" s="39"/>
      <c r="E51" s="40"/>
    </row>
    <row r="52" spans="1:12" ht="20" thickTop="1">
      <c r="A52" s="20" t="s">
        <v>19</v>
      </c>
      <c r="B52" s="83">
        <f t="shared" ref="B52" si="24">$B47+7</f>
        <v>42806</v>
      </c>
      <c r="C52" s="86" t="str">
        <f t="shared" ref="C52" si="25">TEXT(WEEKNUM(B52,1),"00")&amp;"_"&amp;RIGHT(YEAR(B52),2)</f>
        <v>11_17</v>
      </c>
      <c r="D52" s="3">
        <v>18.380000000000003</v>
      </c>
      <c r="E52" s="7">
        <v>5.4406964091403692E-2</v>
      </c>
      <c r="F52" s="14">
        <v>35</v>
      </c>
      <c r="G52" s="7">
        <v>0.04</v>
      </c>
      <c r="H52" s="32">
        <v>25.732000000000003</v>
      </c>
      <c r="I52" s="30">
        <v>643.30000000000007</v>
      </c>
      <c r="J52" s="16">
        <v>2913.0725179170736</v>
      </c>
      <c r="K52" s="8">
        <v>471.09168389691013</v>
      </c>
      <c r="L52" s="43">
        <v>14097.171573585367</v>
      </c>
    </row>
    <row r="53" spans="1:12">
      <c r="A53" s="21" t="s">
        <v>2</v>
      </c>
      <c r="B53" s="84"/>
      <c r="C53" s="87"/>
      <c r="D53" s="37">
        <v>12.240059353120003</v>
      </c>
      <c r="E53" s="4">
        <v>8.1698950237941367E-2</v>
      </c>
      <c r="F53" s="15">
        <v>35</v>
      </c>
      <c r="G53" s="44">
        <v>0.04</v>
      </c>
      <c r="H53" s="33">
        <v>17.136083094368004</v>
      </c>
      <c r="I53" s="31">
        <v>428.40207735920012</v>
      </c>
      <c r="J53" s="10">
        <v>3273.7735163047646</v>
      </c>
      <c r="K53" s="10">
        <v>471.09168389691013</v>
      </c>
      <c r="L53" s="28">
        <v>15842.704453306002</v>
      </c>
    </row>
    <row r="54" spans="1:12" ht="20" thickBot="1">
      <c r="A54" s="22" t="s">
        <v>3</v>
      </c>
      <c r="B54" s="85"/>
      <c r="C54" s="88"/>
      <c r="D54" s="38">
        <v>0</v>
      </c>
      <c r="E54" s="5"/>
      <c r="F54" s="11"/>
      <c r="G54" s="45"/>
      <c r="H54" s="34">
        <v>0</v>
      </c>
      <c r="I54" s="41">
        <v>0</v>
      </c>
      <c r="J54" s="13">
        <v>0</v>
      </c>
      <c r="K54" s="13">
        <v>0</v>
      </c>
      <c r="L54" s="29">
        <v>0</v>
      </c>
    </row>
    <row r="55" spans="1:12" ht="20.5" thickTop="1" thickBot="1">
      <c r="A55" s="22" t="s">
        <v>12</v>
      </c>
      <c r="B55" s="81" t="str">
        <f t="shared" ref="B55" si="26">TEXT(WEEKNUM(B52,1),"00")&amp;"_"&amp;RIGHT(YEAR(B52),4)</f>
        <v>11_2017</v>
      </c>
      <c r="C55" s="82"/>
      <c r="D55" s="12" t="s">
        <v>14</v>
      </c>
      <c r="E55" s="12" t="s">
        <v>14</v>
      </c>
      <c r="F55" s="12" t="s">
        <v>14</v>
      </c>
      <c r="G55" s="12" t="s">
        <v>14</v>
      </c>
      <c r="H55" s="12" t="s">
        <v>14</v>
      </c>
      <c r="I55" s="51" t="s">
        <v>14</v>
      </c>
      <c r="J55" s="12" t="s">
        <v>14</v>
      </c>
      <c r="K55" s="12" t="s">
        <v>14</v>
      </c>
      <c r="L55" s="52" t="s">
        <v>14</v>
      </c>
    </row>
    <row r="56" spans="1:12" ht="20.5" thickTop="1" thickBot="1">
      <c r="D56" s="39"/>
      <c r="E56" s="40"/>
    </row>
    <row r="57" spans="1:12" ht="20" thickTop="1">
      <c r="A57" s="20" t="s">
        <v>19</v>
      </c>
      <c r="B57" s="83">
        <f t="shared" ref="B57" si="27">$B52+7</f>
        <v>42813</v>
      </c>
      <c r="C57" s="86" t="str">
        <f t="shared" ref="C57" si="28">TEXT(WEEKNUM(B57,1),"00")&amp;"_"&amp;RIGHT(YEAR(B57),2)</f>
        <v>12_17</v>
      </c>
      <c r="D57" s="3">
        <v>18.380000000000003</v>
      </c>
      <c r="E57" s="7">
        <v>5.4406964091403692E-2</v>
      </c>
      <c r="F57" s="14">
        <v>35</v>
      </c>
      <c r="G57" s="7">
        <v>0.04</v>
      </c>
      <c r="H57" s="32">
        <v>25.732000000000003</v>
      </c>
      <c r="I57" s="30">
        <v>643.30000000000007</v>
      </c>
      <c r="J57" s="16">
        <v>2875.0137533996708</v>
      </c>
      <c r="K57" s="8">
        <v>471.21868323720207</v>
      </c>
      <c r="L57" s="43">
        <v>13916.098142998351</v>
      </c>
    </row>
    <row r="58" spans="1:12">
      <c r="A58" s="21" t="s">
        <v>2</v>
      </c>
      <c r="B58" s="84"/>
      <c r="C58" s="87"/>
      <c r="D58" s="37">
        <v>12.240059353120003</v>
      </c>
      <c r="E58" s="4">
        <v>8.1698950237941367E-2</v>
      </c>
      <c r="F58" s="15">
        <v>35</v>
      </c>
      <c r="G58" s="44">
        <v>0.04</v>
      </c>
      <c r="H58" s="33">
        <v>17.136083094368004</v>
      </c>
      <c r="I58" s="31">
        <v>428.40207735920012</v>
      </c>
      <c r="J58" s="10">
        <v>3272.8911933162544</v>
      </c>
      <c r="K58" s="10">
        <v>471.21868323720207</v>
      </c>
      <c r="L58" s="28">
        <v>15841.967713610593</v>
      </c>
    </row>
    <row r="59" spans="1:12" ht="20" thickBot="1">
      <c r="A59" s="22" t="s">
        <v>3</v>
      </c>
      <c r="B59" s="85"/>
      <c r="C59" s="88"/>
      <c r="D59" s="38">
        <v>0</v>
      </c>
      <c r="E59" s="5"/>
      <c r="F59" s="11"/>
      <c r="G59" s="45"/>
      <c r="H59" s="34">
        <v>0</v>
      </c>
      <c r="I59" s="41">
        <v>0</v>
      </c>
      <c r="J59" s="13">
        <v>0</v>
      </c>
      <c r="K59" s="13">
        <v>0</v>
      </c>
      <c r="L59" s="29">
        <v>0</v>
      </c>
    </row>
    <row r="60" spans="1:12" ht="20.5" thickTop="1" thickBot="1">
      <c r="A60" s="22" t="s">
        <v>12</v>
      </c>
      <c r="B60" s="81" t="str">
        <f t="shared" ref="B60" si="29">TEXT(WEEKNUM(B57,1),"00")&amp;"_"&amp;RIGHT(YEAR(B57),4)</f>
        <v>12_2017</v>
      </c>
      <c r="C60" s="82"/>
      <c r="D60" s="12" t="s">
        <v>14</v>
      </c>
      <c r="E60" s="12" t="s">
        <v>14</v>
      </c>
      <c r="F60" s="12" t="s">
        <v>14</v>
      </c>
      <c r="G60" s="12" t="s">
        <v>14</v>
      </c>
      <c r="H60" s="12" t="s">
        <v>14</v>
      </c>
      <c r="I60" s="51" t="s">
        <v>14</v>
      </c>
      <c r="J60" s="12" t="s">
        <v>14</v>
      </c>
      <c r="K60" s="12" t="s">
        <v>14</v>
      </c>
      <c r="L60" s="52" t="s">
        <v>14</v>
      </c>
    </row>
    <row r="61" spans="1:12" ht="20.5" thickTop="1" thickBot="1">
      <c r="D61" s="39"/>
      <c r="E61" s="40"/>
    </row>
    <row r="62" spans="1:12" ht="20" thickTop="1">
      <c r="A62" s="20" t="s">
        <v>19</v>
      </c>
      <c r="B62" s="83">
        <f t="shared" ref="B62" si="30">$B57+7</f>
        <v>42820</v>
      </c>
      <c r="C62" s="86" t="str">
        <f t="shared" ref="C62" si="31">TEXT(WEEKNUM(B62,1),"00")&amp;"_"&amp;RIGHT(YEAR(B62),2)</f>
        <v>13_17</v>
      </c>
      <c r="D62" s="3">
        <v>18.380000000000003</v>
      </c>
      <c r="E62" s="7">
        <v>0.05</v>
      </c>
      <c r="F62" s="14">
        <v>0</v>
      </c>
      <c r="G62" s="7">
        <v>0.04</v>
      </c>
      <c r="H62" s="32">
        <v>25.732000000000003</v>
      </c>
      <c r="I62" s="30">
        <v>643.30000000000007</v>
      </c>
      <c r="J62" s="16">
        <v>2887.8033443524737</v>
      </c>
      <c r="K62" s="8">
        <v>471.34359941601895</v>
      </c>
      <c r="L62" s="43">
        <v>13981.070585762369</v>
      </c>
    </row>
    <row r="63" spans="1:12">
      <c r="A63" s="21" t="s">
        <v>2</v>
      </c>
      <c r="B63" s="84"/>
      <c r="C63" s="87"/>
      <c r="D63" s="37">
        <v>11.461882580919999</v>
      </c>
      <c r="E63" s="4">
        <v>0</v>
      </c>
      <c r="F63" s="15">
        <v>0</v>
      </c>
      <c r="G63" s="44">
        <v>0.04</v>
      </c>
      <c r="H63" s="33">
        <v>16.046635613288</v>
      </c>
      <c r="I63" s="31">
        <v>401.16589033219998</v>
      </c>
      <c r="J63" s="10">
        <v>3064.0008838249601</v>
      </c>
      <c r="K63" s="10">
        <v>471.34359941601895</v>
      </c>
      <c r="L63" s="28">
        <v>14834.116982159161</v>
      </c>
    </row>
    <row r="64" spans="1:12" ht="20" thickBot="1">
      <c r="A64" s="22" t="s">
        <v>3</v>
      </c>
      <c r="B64" s="85"/>
      <c r="C64" s="88"/>
      <c r="D64" s="38">
        <v>0</v>
      </c>
      <c r="E64" s="5"/>
      <c r="F64" s="11"/>
      <c r="G64" s="45"/>
      <c r="H64" s="34">
        <v>0</v>
      </c>
      <c r="I64" s="41">
        <v>0</v>
      </c>
      <c r="J64" s="13">
        <v>0</v>
      </c>
      <c r="K64" s="13">
        <v>0</v>
      </c>
      <c r="L64" s="29">
        <v>0</v>
      </c>
    </row>
    <row r="65" spans="1:12" ht="20.5" thickTop="1" thickBot="1">
      <c r="A65" s="22" t="s">
        <v>12</v>
      </c>
      <c r="B65" s="81" t="str">
        <f t="shared" ref="B65" si="32">TEXT(WEEKNUM(B62,1),"00")&amp;"_"&amp;RIGHT(YEAR(B62),4)</f>
        <v>13_2017</v>
      </c>
      <c r="C65" s="82"/>
      <c r="D65" s="12" t="s">
        <v>14</v>
      </c>
      <c r="E65" s="12" t="s">
        <v>14</v>
      </c>
      <c r="F65" s="12" t="s">
        <v>14</v>
      </c>
      <c r="G65" s="12" t="s">
        <v>14</v>
      </c>
      <c r="H65" s="12" t="s">
        <v>14</v>
      </c>
      <c r="I65" s="51" t="s">
        <v>14</v>
      </c>
      <c r="J65" s="12" t="s">
        <v>14</v>
      </c>
      <c r="K65" s="12" t="s">
        <v>14</v>
      </c>
      <c r="L65" s="52" t="s">
        <v>14</v>
      </c>
    </row>
    <row r="66" spans="1:12" ht="20.5" thickTop="1" thickBot="1">
      <c r="D66" s="39"/>
      <c r="E66" s="40"/>
    </row>
    <row r="67" spans="1:12" ht="20" thickTop="1">
      <c r="A67" s="20" t="s">
        <v>19</v>
      </c>
      <c r="B67" s="83">
        <f t="shared" ref="B67" si="33">$B62+7</f>
        <v>42827</v>
      </c>
      <c r="C67" s="86" t="str">
        <f t="shared" ref="C67" si="34">TEXT(WEEKNUM(B67,1),"00")&amp;"_"&amp;RIGHT(YEAR(B67),2)</f>
        <v>14_17</v>
      </c>
      <c r="D67" s="3">
        <v>18.380000000000003</v>
      </c>
      <c r="E67" s="7">
        <v>0.05</v>
      </c>
      <c r="F67" s="14">
        <v>0</v>
      </c>
      <c r="G67" s="7">
        <v>0.04</v>
      </c>
      <c r="H67" s="32">
        <v>25.684836226415101</v>
      </c>
      <c r="I67" s="30">
        <v>642.1209056603775</v>
      </c>
      <c r="J67" s="16">
        <v>2614.7632842654393</v>
      </c>
      <c r="K67" s="8">
        <v>470.96489527620417</v>
      </c>
      <c r="L67" s="43">
        <v>12650.751931303799</v>
      </c>
    </row>
    <row r="68" spans="1:12">
      <c r="A68" s="21" t="s">
        <v>2</v>
      </c>
      <c r="B68" s="84"/>
      <c r="C68" s="87"/>
      <c r="D68" s="37">
        <v>9.1863435677712673</v>
      </c>
      <c r="E68" s="4">
        <v>0</v>
      </c>
      <c r="F68" s="15">
        <v>0</v>
      </c>
      <c r="G68" s="44">
        <v>0.04</v>
      </c>
      <c r="H68" s="33">
        <v>12.8373084906304</v>
      </c>
      <c r="I68" s="31">
        <v>320.93271226576002</v>
      </c>
      <c r="J68" s="10">
        <v>2453.1717241455112</v>
      </c>
      <c r="K68" s="10">
        <v>470.96489527620417</v>
      </c>
      <c r="L68" s="28">
        <v>11868.939384993755</v>
      </c>
    </row>
    <row r="69" spans="1:12" ht="20" thickBot="1">
      <c r="A69" s="22" t="s">
        <v>3</v>
      </c>
      <c r="B69" s="85"/>
      <c r="C69" s="88"/>
      <c r="D69" s="38">
        <v>0</v>
      </c>
      <c r="E69" s="5"/>
      <c r="F69" s="11"/>
      <c r="G69" s="45"/>
      <c r="H69" s="34">
        <v>0</v>
      </c>
      <c r="I69" s="41">
        <v>0</v>
      </c>
      <c r="J69" s="13">
        <v>0</v>
      </c>
      <c r="K69" s="13">
        <v>0</v>
      </c>
      <c r="L69" s="29">
        <v>0</v>
      </c>
    </row>
    <row r="70" spans="1:12" ht="20.5" thickTop="1" thickBot="1">
      <c r="A70" s="22" t="s">
        <v>12</v>
      </c>
      <c r="B70" s="81" t="str">
        <f t="shared" ref="B70" si="35">TEXT(WEEKNUM(B67,1),"00")&amp;"_"&amp;RIGHT(YEAR(B67),4)</f>
        <v>14_2017</v>
      </c>
      <c r="C70" s="82"/>
      <c r="D70" s="12" t="s">
        <v>14</v>
      </c>
      <c r="E70" s="12" t="s">
        <v>14</v>
      </c>
      <c r="F70" s="12" t="s">
        <v>14</v>
      </c>
      <c r="G70" s="12" t="s">
        <v>14</v>
      </c>
      <c r="H70" s="12" t="s">
        <v>14</v>
      </c>
      <c r="I70" s="51" t="s">
        <v>14</v>
      </c>
      <c r="J70" s="12" t="s">
        <v>14</v>
      </c>
      <c r="K70" s="12" t="s">
        <v>14</v>
      </c>
      <c r="L70" s="52" t="s">
        <v>14</v>
      </c>
    </row>
    <row r="71" spans="1:12" ht="20.5" thickTop="1" thickBot="1">
      <c r="D71" s="39"/>
      <c r="E71" s="40"/>
    </row>
    <row r="72" spans="1:12" ht="20" thickTop="1">
      <c r="A72" s="20" t="s">
        <v>19</v>
      </c>
      <c r="B72" s="83">
        <f t="shared" ref="B72" si="36">$B67+7</f>
        <v>42834</v>
      </c>
      <c r="C72" s="86" t="str">
        <f t="shared" ref="C72" si="37">TEXT(WEEKNUM(B72,1),"00")&amp;"_"&amp;RIGHT(YEAR(B72),2)</f>
        <v>15_17</v>
      </c>
      <c r="D72" s="3">
        <v>18.380000000000003</v>
      </c>
      <c r="E72" s="7">
        <v>0.05</v>
      </c>
      <c r="F72" s="14">
        <v>0</v>
      </c>
      <c r="G72" s="7">
        <v>0.04</v>
      </c>
      <c r="H72" s="32">
        <v>25.684836226415101</v>
      </c>
      <c r="I72" s="30">
        <v>642.1209056603775</v>
      </c>
      <c r="J72" s="16">
        <v>2439.662460669113</v>
      </c>
      <c r="K72" s="8">
        <v>472.17647207307766</v>
      </c>
      <c r="L72" s="43">
        <v>11828.703471345569</v>
      </c>
    </row>
    <row r="73" spans="1:12">
      <c r="A73" s="21" t="s">
        <v>2</v>
      </c>
      <c r="B73" s="84"/>
      <c r="C73" s="87"/>
      <c r="D73" s="37">
        <v>10.417487956726939</v>
      </c>
      <c r="E73" s="4">
        <v>0</v>
      </c>
      <c r="F73" s="15">
        <v>0</v>
      </c>
      <c r="G73" s="44">
        <v>0.04</v>
      </c>
      <c r="H73" s="33">
        <v>14.557751472208004</v>
      </c>
      <c r="I73" s="31">
        <v>363.94378680520003</v>
      </c>
      <c r="J73" s="10">
        <v>2774.8049934515661</v>
      </c>
      <c r="K73" s="10">
        <v>472.17647207307766</v>
      </c>
      <c r="L73" s="28">
        <v>13453.642045771176</v>
      </c>
    </row>
    <row r="74" spans="1:12" ht="20" thickBot="1">
      <c r="A74" s="22" t="s">
        <v>3</v>
      </c>
      <c r="B74" s="85"/>
      <c r="C74" s="88"/>
      <c r="D74" s="38">
        <v>0</v>
      </c>
      <c r="E74" s="5"/>
      <c r="F74" s="11"/>
      <c r="G74" s="45"/>
      <c r="H74" s="34">
        <v>0</v>
      </c>
      <c r="I74" s="41">
        <v>0</v>
      </c>
      <c r="J74" s="13">
        <v>0</v>
      </c>
      <c r="K74" s="13">
        <v>0</v>
      </c>
      <c r="L74" s="29">
        <v>0</v>
      </c>
    </row>
    <row r="75" spans="1:12" ht="20.5" thickTop="1" thickBot="1">
      <c r="A75" s="22" t="s">
        <v>12</v>
      </c>
      <c r="B75" s="81" t="str">
        <f t="shared" ref="B75" si="38">TEXT(WEEKNUM(B72,1),"00")&amp;"_"&amp;RIGHT(YEAR(B72),4)</f>
        <v>15_2017</v>
      </c>
      <c r="C75" s="82"/>
      <c r="D75" s="12" t="s">
        <v>14</v>
      </c>
      <c r="E75" s="12" t="s">
        <v>14</v>
      </c>
      <c r="F75" s="12" t="s">
        <v>14</v>
      </c>
      <c r="G75" s="12" t="s">
        <v>14</v>
      </c>
      <c r="H75" s="12" t="s">
        <v>14</v>
      </c>
      <c r="I75" s="51" t="s">
        <v>14</v>
      </c>
      <c r="J75" s="12" t="s">
        <v>14</v>
      </c>
      <c r="K75" s="12" t="s">
        <v>14</v>
      </c>
      <c r="L75" s="52" t="s">
        <v>14</v>
      </c>
    </row>
    <row r="76" spans="1:12" ht="20.5" thickTop="1" thickBot="1">
      <c r="D76" s="39"/>
      <c r="E76" s="40"/>
    </row>
    <row r="77" spans="1:12" ht="20" thickTop="1">
      <c r="A77" s="20" t="s">
        <v>19</v>
      </c>
      <c r="B77" s="83">
        <f t="shared" ref="B77" si="39">$B72+7</f>
        <v>42841</v>
      </c>
      <c r="C77" s="86" t="str">
        <f t="shared" ref="C77" si="40">TEXT(WEEKNUM(B77,1),"00")&amp;"_"&amp;RIGHT(YEAR(B77),2)</f>
        <v>16_17</v>
      </c>
      <c r="D77" s="3">
        <v>18.380000000000003</v>
      </c>
      <c r="E77" s="7">
        <v>0.05</v>
      </c>
      <c r="F77" s="14">
        <v>0</v>
      </c>
      <c r="G77" s="7">
        <v>0.04</v>
      </c>
      <c r="H77" s="32">
        <v>25.732000000000003</v>
      </c>
      <c r="I77" s="30">
        <v>643.30000000000007</v>
      </c>
      <c r="J77" s="16">
        <v>2733.4269454496548</v>
      </c>
      <c r="K77" s="8">
        <v>470.84111372093571</v>
      </c>
      <c r="L77" s="43">
        <v>13221.994691248274</v>
      </c>
    </row>
    <row r="78" spans="1:12">
      <c r="A78" s="21" t="s">
        <v>2</v>
      </c>
      <c r="B78" s="84"/>
      <c r="C78" s="87"/>
      <c r="D78" s="37">
        <v>12.997992385899998</v>
      </c>
      <c r="E78" s="4">
        <v>0</v>
      </c>
      <c r="F78" s="15">
        <v>0</v>
      </c>
      <c r="G78" s="44">
        <v>0.04</v>
      </c>
      <c r="H78" s="33">
        <v>18.197189340259996</v>
      </c>
      <c r="I78" s="31">
        <v>454.92973350649993</v>
      </c>
      <c r="J78" s="10">
        <v>3478.3433156053597</v>
      </c>
      <c r="K78" s="10">
        <v>470.84111372093571</v>
      </c>
      <c r="L78" s="28">
        <v>16825.266513829374</v>
      </c>
    </row>
    <row r="79" spans="1:12" ht="20" thickBot="1">
      <c r="A79" s="22" t="s">
        <v>3</v>
      </c>
      <c r="B79" s="85"/>
      <c r="C79" s="88"/>
      <c r="D79" s="38">
        <v>0</v>
      </c>
      <c r="E79" s="5"/>
      <c r="F79" s="11"/>
      <c r="G79" s="45"/>
      <c r="H79" s="34">
        <v>0</v>
      </c>
      <c r="I79" s="41">
        <v>0</v>
      </c>
      <c r="J79" s="13">
        <v>0</v>
      </c>
      <c r="K79" s="13">
        <v>0</v>
      </c>
      <c r="L79" s="29">
        <v>0</v>
      </c>
    </row>
    <row r="80" spans="1:12" ht="20.5" thickTop="1" thickBot="1">
      <c r="A80" s="22" t="s">
        <v>12</v>
      </c>
      <c r="B80" s="81" t="str">
        <f t="shared" ref="B80" si="41">TEXT(WEEKNUM(B77,1),"00")&amp;"_"&amp;RIGHT(YEAR(B77),4)</f>
        <v>16_2017</v>
      </c>
      <c r="C80" s="82"/>
      <c r="D80" s="12" t="s">
        <v>14</v>
      </c>
      <c r="E80" s="12" t="s">
        <v>14</v>
      </c>
      <c r="F80" s="12" t="s">
        <v>14</v>
      </c>
      <c r="G80" s="12" t="s">
        <v>14</v>
      </c>
      <c r="H80" s="12" t="s">
        <v>14</v>
      </c>
      <c r="I80" s="51" t="s">
        <v>14</v>
      </c>
      <c r="J80" s="12" t="s">
        <v>14</v>
      </c>
      <c r="K80" s="12" t="s">
        <v>14</v>
      </c>
      <c r="L80" s="52" t="s">
        <v>14</v>
      </c>
    </row>
    <row r="81" spans="1:12" ht="20.5" thickTop="1" thickBot="1">
      <c r="D81" s="39"/>
      <c r="E81" s="40"/>
    </row>
    <row r="82" spans="1:12" ht="20" thickTop="1">
      <c r="A82" s="20" t="s">
        <v>19</v>
      </c>
      <c r="B82" s="83">
        <f t="shared" ref="B82" si="42">$B77+7</f>
        <v>42848</v>
      </c>
      <c r="C82" s="86" t="str">
        <f t="shared" ref="C82" si="43">TEXT(WEEKNUM(B82,1),"00")&amp;"_"&amp;RIGHT(YEAR(B82),2)</f>
        <v>17_17</v>
      </c>
      <c r="D82" s="3">
        <v>18.380000000000003</v>
      </c>
      <c r="E82" s="7">
        <v>0.05</v>
      </c>
      <c r="F82" s="14">
        <v>0</v>
      </c>
      <c r="G82" s="7">
        <v>0.04</v>
      </c>
      <c r="H82" s="32">
        <v>25.732000000000003</v>
      </c>
      <c r="I82" s="30">
        <v>643.30000000000007</v>
      </c>
      <c r="J82" s="16">
        <v>2800.1937842042234</v>
      </c>
      <c r="K82" s="8">
        <v>471.17494023473057</v>
      </c>
      <c r="L82" s="43">
        <v>13552.901490614284</v>
      </c>
    </row>
    <row r="83" spans="1:12">
      <c r="A83" s="21" t="s">
        <v>2</v>
      </c>
      <c r="B83" s="84"/>
      <c r="C83" s="87"/>
      <c r="D83" s="37">
        <v>12.997992385899998</v>
      </c>
      <c r="E83" s="4">
        <v>0</v>
      </c>
      <c r="F83" s="15">
        <v>0</v>
      </c>
      <c r="G83" s="44">
        <v>0.04</v>
      </c>
      <c r="H83" s="33">
        <v>18.197189340259996</v>
      </c>
      <c r="I83" s="31">
        <v>454.92973350649993</v>
      </c>
      <c r="J83" s="10">
        <v>3475.8789162418202</v>
      </c>
      <c r="K83" s="10">
        <v>471.17494023473057</v>
      </c>
      <c r="L83" s="28">
        <v>16823.20874036082</v>
      </c>
    </row>
    <row r="84" spans="1:12" ht="20" thickBot="1">
      <c r="A84" s="22" t="s">
        <v>3</v>
      </c>
      <c r="B84" s="85"/>
      <c r="C84" s="88"/>
      <c r="D84" s="38">
        <v>0</v>
      </c>
      <c r="E84" s="5"/>
      <c r="F84" s="11"/>
      <c r="G84" s="45"/>
      <c r="H84" s="34">
        <v>0</v>
      </c>
      <c r="I84" s="41">
        <v>0</v>
      </c>
      <c r="J84" s="13">
        <v>0</v>
      </c>
      <c r="K84" s="13">
        <v>0</v>
      </c>
      <c r="L84" s="29">
        <v>0</v>
      </c>
    </row>
    <row r="85" spans="1:12" ht="20.5" thickTop="1" thickBot="1">
      <c r="A85" s="22" t="s">
        <v>12</v>
      </c>
      <c r="B85" s="81" t="str">
        <f t="shared" ref="B85" si="44">TEXT(WEEKNUM(B82,1),"00")&amp;"_"&amp;RIGHT(YEAR(B82),4)</f>
        <v>17_2017</v>
      </c>
      <c r="C85" s="82"/>
      <c r="D85" s="12" t="s">
        <v>14</v>
      </c>
      <c r="E85" s="12" t="s">
        <v>14</v>
      </c>
      <c r="F85" s="12" t="s">
        <v>14</v>
      </c>
      <c r="G85" s="12" t="s">
        <v>14</v>
      </c>
      <c r="H85" s="12" t="s">
        <v>14</v>
      </c>
      <c r="I85" s="51" t="s">
        <v>14</v>
      </c>
      <c r="J85" s="12" t="s">
        <v>14</v>
      </c>
      <c r="K85" s="12" t="s">
        <v>14</v>
      </c>
      <c r="L85" s="52" t="s">
        <v>14</v>
      </c>
    </row>
    <row r="86" spans="1:12" ht="20.5" thickTop="1" thickBot="1">
      <c r="D86" s="39"/>
      <c r="E86" s="40"/>
    </row>
    <row r="87" spans="1:12" ht="20" thickTop="1">
      <c r="A87" s="20" t="s">
        <v>19</v>
      </c>
      <c r="B87" s="83">
        <f t="shared" ref="B87" si="45">$B82+7</f>
        <v>42855</v>
      </c>
      <c r="C87" s="86" t="str">
        <f t="shared" ref="C87" si="46">TEXT(WEEKNUM(B87,1),"00")&amp;"_"&amp;RIGHT(YEAR(B87),2)</f>
        <v>18_17</v>
      </c>
      <c r="D87" s="3">
        <v>18.380000000000003</v>
      </c>
      <c r="E87" s="7">
        <v>0.05</v>
      </c>
      <c r="F87" s="14">
        <v>0</v>
      </c>
      <c r="G87" s="7">
        <v>0.04</v>
      </c>
      <c r="H87" s="32">
        <v>25.732000000000003</v>
      </c>
      <c r="I87" s="30">
        <v>643.30000000000007</v>
      </c>
      <c r="J87" s="16">
        <v>2741.3495798577542</v>
      </c>
      <c r="K87" s="8">
        <v>471.09433383439949</v>
      </c>
      <c r="L87" s="43">
        <v>13266.218059288771</v>
      </c>
    </row>
    <row r="88" spans="1:12">
      <c r="A88" s="21" t="s">
        <v>2</v>
      </c>
      <c r="B88" s="84"/>
      <c r="C88" s="87"/>
      <c r="D88" s="37">
        <v>12.997992385899998</v>
      </c>
      <c r="E88" s="4">
        <v>0</v>
      </c>
      <c r="F88" s="15">
        <v>0</v>
      </c>
      <c r="G88" s="44">
        <v>0.04</v>
      </c>
      <c r="H88" s="33">
        <v>18.197189340259996</v>
      </c>
      <c r="I88" s="31">
        <v>454.92973350649993</v>
      </c>
      <c r="J88" s="10">
        <v>3476.4736550601465</v>
      </c>
      <c r="K88" s="10">
        <v>471.09433383439949</v>
      </c>
      <c r="L88" s="28">
        <v>16823.705347274117</v>
      </c>
    </row>
    <row r="89" spans="1:12" ht="20" thickBot="1">
      <c r="A89" s="22" t="s">
        <v>3</v>
      </c>
      <c r="B89" s="85"/>
      <c r="C89" s="88"/>
      <c r="D89" s="38">
        <v>0</v>
      </c>
      <c r="E89" s="5"/>
      <c r="F89" s="11"/>
      <c r="G89" s="45"/>
      <c r="H89" s="34">
        <v>0</v>
      </c>
      <c r="I89" s="41">
        <v>0</v>
      </c>
      <c r="J89" s="13">
        <v>0</v>
      </c>
      <c r="K89" s="13">
        <v>0</v>
      </c>
      <c r="L89" s="29">
        <v>0</v>
      </c>
    </row>
    <row r="90" spans="1:12" ht="20.5" thickTop="1" thickBot="1">
      <c r="A90" s="22" t="s">
        <v>12</v>
      </c>
      <c r="B90" s="81" t="str">
        <f t="shared" ref="B90" si="47">TEXT(WEEKNUM(B87,1),"00")&amp;"_"&amp;RIGHT(YEAR(B87),4)</f>
        <v>18_2017</v>
      </c>
      <c r="C90" s="82"/>
      <c r="D90" s="12" t="s">
        <v>14</v>
      </c>
      <c r="E90" s="12" t="s">
        <v>14</v>
      </c>
      <c r="F90" s="12" t="s">
        <v>14</v>
      </c>
      <c r="G90" s="12" t="s">
        <v>14</v>
      </c>
      <c r="H90" s="12" t="s">
        <v>14</v>
      </c>
      <c r="I90" s="51" t="s">
        <v>14</v>
      </c>
      <c r="J90" s="12" t="s">
        <v>14</v>
      </c>
      <c r="K90" s="12" t="s">
        <v>14</v>
      </c>
      <c r="L90" s="52" t="s">
        <v>14</v>
      </c>
    </row>
    <row r="91" spans="1:12" ht="20.5" thickTop="1" thickBot="1">
      <c r="D91" s="39"/>
      <c r="E91" s="40"/>
    </row>
    <row r="92" spans="1:12" ht="20" thickTop="1">
      <c r="A92" s="20" t="s">
        <v>19</v>
      </c>
      <c r="B92" s="83">
        <f t="shared" ref="B92" si="48">$B87+7</f>
        <v>42862</v>
      </c>
      <c r="C92" s="86" t="str">
        <f t="shared" ref="C92" si="49">TEXT(WEEKNUM(B92,1),"00")&amp;"_"&amp;RIGHT(YEAR(B92),2)</f>
        <v>19_17</v>
      </c>
      <c r="D92" s="3">
        <v>17.41</v>
      </c>
      <c r="E92" s="7">
        <v>0.05</v>
      </c>
      <c r="F92" s="14">
        <v>0</v>
      </c>
      <c r="G92" s="7">
        <v>0.04</v>
      </c>
      <c r="H92" s="32">
        <v>24.374000000000002</v>
      </c>
      <c r="I92" s="30">
        <v>609.35</v>
      </c>
      <c r="J92" s="16">
        <v>2734.3732019369663</v>
      </c>
      <c r="K92" s="8">
        <v>471.46484760598963</v>
      </c>
      <c r="L92" s="43">
        <v>13241.068805684834</v>
      </c>
    </row>
    <row r="93" spans="1:12">
      <c r="A93" s="21" t="s">
        <v>2</v>
      </c>
      <c r="B93" s="84"/>
      <c r="C93" s="87"/>
      <c r="D93" s="37">
        <v>12.312026520049999</v>
      </c>
      <c r="E93" s="4">
        <v>0</v>
      </c>
      <c r="F93" s="15">
        <v>0</v>
      </c>
      <c r="G93" s="44">
        <v>0.04</v>
      </c>
      <c r="H93" s="33">
        <v>17.23683712807</v>
      </c>
      <c r="I93" s="31">
        <v>430.92092820174997</v>
      </c>
      <c r="J93" s="10">
        <v>3290.41571053195</v>
      </c>
      <c r="K93" s="10">
        <v>471.46484760598963</v>
      </c>
      <c r="L93" s="28">
        <v>15933.677521267728</v>
      </c>
    </row>
    <row r="94" spans="1:12" ht="20" thickBot="1">
      <c r="A94" s="22" t="s">
        <v>3</v>
      </c>
      <c r="B94" s="85"/>
      <c r="C94" s="88"/>
      <c r="D94" s="38">
        <v>0</v>
      </c>
      <c r="E94" s="5"/>
      <c r="F94" s="11"/>
      <c r="G94" s="45"/>
      <c r="H94" s="34">
        <v>0</v>
      </c>
      <c r="I94" s="41">
        <v>0</v>
      </c>
      <c r="J94" s="13">
        <v>0</v>
      </c>
      <c r="K94" s="13">
        <v>0</v>
      </c>
      <c r="L94" s="29">
        <v>0</v>
      </c>
    </row>
    <row r="95" spans="1:12" ht="20.5" thickTop="1" thickBot="1">
      <c r="A95" s="22" t="s">
        <v>12</v>
      </c>
      <c r="B95" s="81" t="str">
        <f t="shared" ref="B95" si="50">TEXT(WEEKNUM(B92,1),"00")&amp;"_"&amp;RIGHT(YEAR(B92),4)</f>
        <v>19_2017</v>
      </c>
      <c r="C95" s="82"/>
      <c r="D95" s="12" t="s">
        <v>14</v>
      </c>
      <c r="E95" s="12" t="s">
        <v>14</v>
      </c>
      <c r="F95" s="12" t="s">
        <v>14</v>
      </c>
      <c r="G95" s="12" t="s">
        <v>14</v>
      </c>
      <c r="H95" s="12" t="s">
        <v>14</v>
      </c>
      <c r="I95" s="51" t="s">
        <v>14</v>
      </c>
      <c r="J95" s="12" t="s">
        <v>14</v>
      </c>
      <c r="K95" s="12" t="s">
        <v>14</v>
      </c>
      <c r="L95" s="52" t="s">
        <v>14</v>
      </c>
    </row>
    <row r="96" spans="1:12" ht="20.5" thickTop="1" thickBot="1">
      <c r="D96" s="39"/>
      <c r="E96" s="40"/>
    </row>
    <row r="97" spans="1:12" ht="20" thickTop="1">
      <c r="A97" s="20" t="s">
        <v>19</v>
      </c>
      <c r="B97" s="83">
        <f t="shared" ref="B97" si="51">$B92+7</f>
        <v>42869</v>
      </c>
      <c r="C97" s="86" t="str">
        <f t="shared" ref="C97" si="52">TEXT(WEEKNUM(B97,1),"00")&amp;"_"&amp;RIGHT(YEAR(B97),2)</f>
        <v>20_17</v>
      </c>
      <c r="D97" s="3">
        <v>17.41</v>
      </c>
      <c r="E97" s="7">
        <v>0.05</v>
      </c>
      <c r="F97" s="14">
        <v>0</v>
      </c>
      <c r="G97" s="7">
        <v>0.04</v>
      </c>
      <c r="H97" s="32">
        <v>24.374000000000002</v>
      </c>
      <c r="I97" s="30">
        <v>609.35</v>
      </c>
      <c r="J97" s="16">
        <v>2822.196794396019</v>
      </c>
      <c r="K97" s="8">
        <v>470.71771886777788</v>
      </c>
      <c r="L97" s="43">
        <v>13648.427639980095</v>
      </c>
    </row>
    <row r="98" spans="1:12">
      <c r="A98" s="21" t="s">
        <v>2</v>
      </c>
      <c r="B98" s="84"/>
      <c r="C98" s="87"/>
      <c r="D98" s="37">
        <v>12.312026520049999</v>
      </c>
      <c r="E98" s="4">
        <v>0</v>
      </c>
      <c r="F98" s="15">
        <v>0</v>
      </c>
      <c r="G98" s="44">
        <v>0.04</v>
      </c>
      <c r="H98" s="33">
        <v>17.23683712807</v>
      </c>
      <c r="I98" s="31">
        <v>430.92092820174997</v>
      </c>
      <c r="J98" s="10">
        <v>3295.6382973169025</v>
      </c>
      <c r="K98" s="10">
        <v>470.71771886777788</v>
      </c>
      <c r="L98" s="28">
        <v>15938.038381233162</v>
      </c>
    </row>
    <row r="99" spans="1:12" ht="20" thickBot="1">
      <c r="A99" s="22" t="s">
        <v>3</v>
      </c>
      <c r="B99" s="85"/>
      <c r="C99" s="88"/>
      <c r="D99" s="38">
        <v>0</v>
      </c>
      <c r="E99" s="5"/>
      <c r="F99" s="11"/>
      <c r="G99" s="45"/>
      <c r="H99" s="34">
        <v>0</v>
      </c>
      <c r="I99" s="41">
        <v>0</v>
      </c>
      <c r="J99" s="13">
        <v>0</v>
      </c>
      <c r="K99" s="13">
        <v>0</v>
      </c>
      <c r="L99" s="29">
        <v>0</v>
      </c>
    </row>
    <row r="100" spans="1:12" ht="20.5" thickTop="1" thickBot="1">
      <c r="A100" s="22" t="s">
        <v>12</v>
      </c>
      <c r="B100" s="81" t="str">
        <f t="shared" ref="B100" si="53">TEXT(WEEKNUM(B97,1),"00")&amp;"_"&amp;RIGHT(YEAR(B97),4)</f>
        <v>20_2017</v>
      </c>
      <c r="C100" s="82"/>
      <c r="D100" s="12" t="s">
        <v>14</v>
      </c>
      <c r="E100" s="12" t="s">
        <v>14</v>
      </c>
      <c r="F100" s="12" t="s">
        <v>14</v>
      </c>
      <c r="G100" s="12" t="s">
        <v>14</v>
      </c>
      <c r="H100" s="12" t="s">
        <v>14</v>
      </c>
      <c r="I100" s="51" t="s">
        <v>14</v>
      </c>
      <c r="J100" s="12" t="s">
        <v>14</v>
      </c>
      <c r="K100" s="12" t="s">
        <v>14</v>
      </c>
      <c r="L100" s="52" t="s">
        <v>14</v>
      </c>
    </row>
    <row r="101" spans="1:12" ht="20.5" thickTop="1" thickBot="1">
      <c r="D101" s="39"/>
      <c r="E101" s="40"/>
    </row>
    <row r="102" spans="1:12" ht="20" thickTop="1">
      <c r="A102" s="20" t="s">
        <v>19</v>
      </c>
      <c r="B102" s="83">
        <f t="shared" ref="B102" si="54">$B97+7</f>
        <v>42876</v>
      </c>
      <c r="C102" s="86" t="str">
        <f t="shared" ref="C102" si="55">TEXT(WEEKNUM(B102,1),"00")&amp;"_"&amp;RIGHT(YEAR(B102),2)</f>
        <v>21_17</v>
      </c>
      <c r="D102" s="3">
        <v>17.41</v>
      </c>
      <c r="E102" s="7">
        <v>0.05</v>
      </c>
      <c r="F102" s="14">
        <v>0</v>
      </c>
      <c r="G102" s="7">
        <v>0.04</v>
      </c>
      <c r="H102" s="32">
        <v>24.374000000000002</v>
      </c>
      <c r="I102" s="30">
        <v>609.35</v>
      </c>
      <c r="J102" s="16">
        <v>2693.0163948284448</v>
      </c>
      <c r="K102" s="8">
        <v>471.60538194452556</v>
      </c>
      <c r="L102" s="43">
        <v>13044.017406142228</v>
      </c>
    </row>
    <row r="103" spans="1:12">
      <c r="A103" s="21" t="s">
        <v>2</v>
      </c>
      <c r="B103" s="84"/>
      <c r="C103" s="87"/>
      <c r="D103" s="37">
        <v>12.312026520049999</v>
      </c>
      <c r="E103" s="4">
        <v>0</v>
      </c>
      <c r="F103" s="15">
        <v>0</v>
      </c>
      <c r="G103" s="44">
        <v>0.04</v>
      </c>
      <c r="H103" s="33">
        <v>17.23683712807</v>
      </c>
      <c r="I103" s="31">
        <v>430.92092820174997</v>
      </c>
      <c r="J103" s="10">
        <v>3289.4351950139094</v>
      </c>
      <c r="K103" s="10">
        <v>471.60538194452556</v>
      </c>
      <c r="L103" s="28">
        <v>15932.858790810164</v>
      </c>
    </row>
    <row r="104" spans="1:12" ht="20" thickBot="1">
      <c r="A104" s="22" t="s">
        <v>3</v>
      </c>
      <c r="B104" s="85"/>
      <c r="C104" s="88"/>
      <c r="D104" s="38">
        <v>0</v>
      </c>
      <c r="E104" s="5"/>
      <c r="F104" s="11"/>
      <c r="G104" s="45"/>
      <c r="H104" s="34">
        <v>0</v>
      </c>
      <c r="I104" s="41">
        <v>0</v>
      </c>
      <c r="J104" s="13">
        <v>0</v>
      </c>
      <c r="K104" s="13">
        <v>0</v>
      </c>
      <c r="L104" s="29">
        <v>0</v>
      </c>
    </row>
    <row r="105" spans="1:12" ht="20.5" thickTop="1" thickBot="1">
      <c r="A105" s="22" t="s">
        <v>12</v>
      </c>
      <c r="B105" s="81" t="str">
        <f t="shared" ref="B105" si="56">TEXT(WEEKNUM(B102,1),"00")&amp;"_"&amp;RIGHT(YEAR(B102),4)</f>
        <v>21_2017</v>
      </c>
      <c r="C105" s="82"/>
      <c r="D105" s="12" t="s">
        <v>14</v>
      </c>
      <c r="E105" s="12" t="s">
        <v>14</v>
      </c>
      <c r="F105" s="12" t="s">
        <v>14</v>
      </c>
      <c r="G105" s="12" t="s">
        <v>14</v>
      </c>
      <c r="H105" s="12" t="s">
        <v>14</v>
      </c>
      <c r="I105" s="51" t="s">
        <v>14</v>
      </c>
      <c r="J105" s="12" t="s">
        <v>14</v>
      </c>
      <c r="K105" s="12" t="s">
        <v>14</v>
      </c>
      <c r="L105" s="52" t="s">
        <v>14</v>
      </c>
    </row>
    <row r="106" spans="1:12" ht="20.5" thickTop="1" thickBot="1">
      <c r="D106" s="39"/>
      <c r="E106" s="40"/>
    </row>
    <row r="107" spans="1:12" ht="20" thickTop="1">
      <c r="A107" s="20" t="s">
        <v>19</v>
      </c>
      <c r="B107" s="83">
        <f t="shared" ref="B107" si="57">$B102+7</f>
        <v>42883</v>
      </c>
      <c r="C107" s="86" t="str">
        <f t="shared" ref="C107" si="58">TEXT(WEEKNUM(B107,1),"00")&amp;"_"&amp;RIGHT(YEAR(B107),2)</f>
        <v>22_17</v>
      </c>
      <c r="D107" s="3">
        <v>17.41</v>
      </c>
      <c r="E107" s="7">
        <v>0.05</v>
      </c>
      <c r="F107" s="14">
        <v>0</v>
      </c>
      <c r="G107" s="7">
        <v>0.04</v>
      </c>
      <c r="H107" s="32">
        <v>24.335112706552703</v>
      </c>
      <c r="I107" s="30">
        <v>608.37781766381761</v>
      </c>
      <c r="J107" s="16">
        <v>2300.4071824814673</v>
      </c>
      <c r="K107" s="8">
        <v>472.22731758622342</v>
      </c>
      <c r="L107" s="43">
        <v>11154.518459056122</v>
      </c>
    </row>
    <row r="108" spans="1:12">
      <c r="A108" s="21" t="s">
        <v>2</v>
      </c>
      <c r="B108" s="84"/>
      <c r="C108" s="87"/>
      <c r="D108" s="37">
        <v>8.0517483942962915</v>
      </c>
      <c r="E108" s="4">
        <v>0</v>
      </c>
      <c r="F108" s="15">
        <v>0</v>
      </c>
      <c r="G108" s="44">
        <v>0.04</v>
      </c>
      <c r="H108" s="33">
        <v>11.2544632199888</v>
      </c>
      <c r="I108" s="31">
        <v>281.36158049971999</v>
      </c>
      <c r="J108" s="10">
        <v>2144.9451399305117</v>
      </c>
      <c r="K108" s="10">
        <v>472.22731758622342</v>
      </c>
      <c r="L108" s="28">
        <v>10400.693555133412</v>
      </c>
    </row>
    <row r="109" spans="1:12" ht="20" thickBot="1">
      <c r="A109" s="22" t="s">
        <v>3</v>
      </c>
      <c r="B109" s="85"/>
      <c r="C109" s="88"/>
      <c r="D109" s="38">
        <v>0</v>
      </c>
      <c r="E109" s="5"/>
      <c r="F109" s="11"/>
      <c r="G109" s="45"/>
      <c r="H109" s="34">
        <v>0</v>
      </c>
      <c r="I109" s="41">
        <v>0</v>
      </c>
      <c r="J109" s="13">
        <v>0</v>
      </c>
      <c r="K109" s="13">
        <v>0</v>
      </c>
      <c r="L109" s="29">
        <v>0</v>
      </c>
    </row>
    <row r="110" spans="1:12" ht="20.5" thickTop="1" thickBot="1">
      <c r="A110" s="22" t="s">
        <v>12</v>
      </c>
      <c r="B110" s="81" t="str">
        <f t="shared" ref="B110" si="59">TEXT(WEEKNUM(B107,1),"00")&amp;"_"&amp;RIGHT(YEAR(B107),4)</f>
        <v>22_2017</v>
      </c>
      <c r="C110" s="82"/>
      <c r="D110" s="12" t="s">
        <v>14</v>
      </c>
      <c r="E110" s="12" t="s">
        <v>14</v>
      </c>
      <c r="F110" s="12" t="s">
        <v>14</v>
      </c>
      <c r="G110" s="12" t="s">
        <v>14</v>
      </c>
      <c r="H110" s="12" t="s">
        <v>14</v>
      </c>
      <c r="I110" s="51" t="s">
        <v>14</v>
      </c>
      <c r="J110" s="12" t="s">
        <v>14</v>
      </c>
      <c r="K110" s="12" t="s">
        <v>14</v>
      </c>
      <c r="L110" s="52" t="s">
        <v>14</v>
      </c>
    </row>
    <row r="111" spans="1:12" ht="15" thickTop="1">
      <c r="A111"/>
      <c r="G111"/>
    </row>
    <row r="112" spans="1:12" ht="14.5">
      <c r="A112"/>
      <c r="G112"/>
    </row>
    <row r="113" spans="1:7" ht="14.5">
      <c r="A113"/>
      <c r="G113"/>
    </row>
    <row r="114" spans="1:7" ht="14.5">
      <c r="A114"/>
      <c r="G114"/>
    </row>
    <row r="115" spans="1:7" ht="14.5">
      <c r="A115"/>
      <c r="G115"/>
    </row>
    <row r="116" spans="1:7" ht="14.5">
      <c r="A116"/>
      <c r="G116"/>
    </row>
    <row r="117" spans="1:7" ht="14.5">
      <c r="A117"/>
      <c r="G117"/>
    </row>
    <row r="118" spans="1:7" ht="14.5">
      <c r="A118"/>
      <c r="G118"/>
    </row>
    <row r="119" spans="1:7" ht="14.5">
      <c r="A119"/>
      <c r="G119"/>
    </row>
    <row r="120" spans="1:7" ht="14.5">
      <c r="A120"/>
      <c r="G120"/>
    </row>
    <row r="121" spans="1:7" ht="14.5">
      <c r="A121"/>
      <c r="G121"/>
    </row>
    <row r="122" spans="1:7" ht="14.5">
      <c r="A122"/>
      <c r="G122"/>
    </row>
    <row r="123" spans="1:7" ht="14.5">
      <c r="A123"/>
      <c r="G123"/>
    </row>
    <row r="124" spans="1:7" ht="14.5">
      <c r="A124"/>
      <c r="G124"/>
    </row>
    <row r="125" spans="1:7" ht="14.5">
      <c r="A125"/>
      <c r="G125"/>
    </row>
    <row r="126" spans="1:7" ht="14.5">
      <c r="A126"/>
      <c r="G126"/>
    </row>
    <row r="127" spans="1:7" ht="14.5">
      <c r="A127"/>
      <c r="G127"/>
    </row>
    <row r="128" spans="1:7" ht="14.5">
      <c r="A128"/>
      <c r="G128"/>
    </row>
    <row r="129" spans="1:7" ht="14.5">
      <c r="A129"/>
      <c r="G129"/>
    </row>
    <row r="130" spans="1:7" ht="14.5">
      <c r="A130"/>
      <c r="G130"/>
    </row>
    <row r="131" spans="1:7" ht="14.5">
      <c r="A131"/>
      <c r="G131"/>
    </row>
    <row r="132" spans="1:7" ht="14.5">
      <c r="A132"/>
      <c r="G132"/>
    </row>
    <row r="133" spans="1:7" ht="14.5">
      <c r="A133"/>
      <c r="G133"/>
    </row>
    <row r="134" spans="1:7" ht="14.5">
      <c r="A134"/>
      <c r="G134"/>
    </row>
    <row r="135" spans="1:7" ht="14.5">
      <c r="A135"/>
      <c r="G135"/>
    </row>
    <row r="136" spans="1:7" ht="14.5">
      <c r="A136"/>
      <c r="G136"/>
    </row>
    <row r="137" spans="1:7" ht="14.5">
      <c r="A137"/>
      <c r="G137"/>
    </row>
    <row r="138" spans="1:7" ht="14.5">
      <c r="A138"/>
      <c r="G138"/>
    </row>
    <row r="139" spans="1:7" ht="14.5">
      <c r="A139"/>
      <c r="G139"/>
    </row>
    <row r="140" spans="1:7" ht="14.5">
      <c r="A140"/>
      <c r="G140"/>
    </row>
    <row r="141" spans="1:7" ht="14.5">
      <c r="A141"/>
      <c r="G141"/>
    </row>
    <row r="142" spans="1:7" ht="14.5">
      <c r="A142"/>
      <c r="G142"/>
    </row>
    <row r="143" spans="1:7" ht="14.5">
      <c r="A143"/>
      <c r="G143"/>
    </row>
    <row r="144" spans="1:7" ht="14.5">
      <c r="A144"/>
      <c r="G144"/>
    </row>
    <row r="145" spans="1:7" ht="14.5">
      <c r="A145"/>
      <c r="G145"/>
    </row>
    <row r="146" spans="1:7" ht="14.5">
      <c r="A146"/>
      <c r="G146"/>
    </row>
    <row r="147" spans="1:7" ht="14.5">
      <c r="A147"/>
      <c r="G147"/>
    </row>
    <row r="148" spans="1:7" ht="14.5">
      <c r="A148"/>
      <c r="G148"/>
    </row>
    <row r="149" spans="1:7" ht="14.5">
      <c r="A149"/>
      <c r="G149"/>
    </row>
    <row r="150" spans="1:7" ht="14.5">
      <c r="A150"/>
      <c r="G150"/>
    </row>
    <row r="151" spans="1:7" ht="14.5">
      <c r="A151"/>
      <c r="G151"/>
    </row>
    <row r="152" spans="1:7" ht="14.5">
      <c r="A152"/>
      <c r="G152"/>
    </row>
    <row r="153" spans="1:7" ht="14.5">
      <c r="A153"/>
      <c r="G153"/>
    </row>
    <row r="154" spans="1:7" ht="14.5">
      <c r="A154"/>
      <c r="G154"/>
    </row>
    <row r="155" spans="1:7" ht="14.5">
      <c r="A155"/>
      <c r="G155"/>
    </row>
    <row r="156" spans="1:7" ht="14.5">
      <c r="A156"/>
      <c r="G156"/>
    </row>
    <row r="157" spans="1:7" ht="14.5">
      <c r="A157"/>
      <c r="G157"/>
    </row>
    <row r="158" spans="1:7" ht="14.5">
      <c r="A158"/>
      <c r="G158"/>
    </row>
    <row r="159" spans="1:7" ht="14.5">
      <c r="A159"/>
      <c r="G159"/>
    </row>
    <row r="160" spans="1:7" ht="14.5">
      <c r="A160"/>
      <c r="G160"/>
    </row>
    <row r="161" spans="1:7" ht="14.5">
      <c r="A161"/>
      <c r="G161"/>
    </row>
    <row r="162" spans="1:7" ht="14.5">
      <c r="A162"/>
      <c r="G162"/>
    </row>
    <row r="163" spans="1:7" ht="14.5">
      <c r="A163"/>
      <c r="G163"/>
    </row>
    <row r="164" spans="1:7" ht="14.5">
      <c r="A164"/>
      <c r="G164"/>
    </row>
    <row r="165" spans="1:7" ht="14.5">
      <c r="A165"/>
      <c r="G165"/>
    </row>
    <row r="166" spans="1:7" ht="14.5">
      <c r="A166"/>
      <c r="G166"/>
    </row>
    <row r="167" spans="1:7" ht="14.5">
      <c r="A167"/>
      <c r="G167"/>
    </row>
    <row r="168" spans="1:7" ht="14.5">
      <c r="A168"/>
      <c r="G168"/>
    </row>
    <row r="169" spans="1:7" ht="14.5">
      <c r="A169"/>
      <c r="G169"/>
    </row>
    <row r="170" spans="1:7" ht="14.5">
      <c r="A170"/>
      <c r="G170"/>
    </row>
    <row r="171" spans="1:7" ht="14.5">
      <c r="A171"/>
      <c r="G171"/>
    </row>
    <row r="172" spans="1:7" ht="14.5">
      <c r="A172"/>
      <c r="G172"/>
    </row>
    <row r="173" spans="1:7" ht="14.5">
      <c r="A173"/>
      <c r="G173"/>
    </row>
    <row r="174" spans="1:7" ht="14.5">
      <c r="A174"/>
      <c r="G174"/>
    </row>
    <row r="175" spans="1:7" ht="14.5">
      <c r="A175"/>
      <c r="G175"/>
    </row>
    <row r="176" spans="1:7" ht="14.5">
      <c r="A176"/>
      <c r="G176"/>
    </row>
    <row r="177" spans="1:7" ht="14.5">
      <c r="A177"/>
      <c r="G177"/>
    </row>
    <row r="178" spans="1:7" ht="14.5">
      <c r="A178"/>
      <c r="G178"/>
    </row>
    <row r="179" spans="1:7" ht="14.5">
      <c r="A179"/>
      <c r="G179"/>
    </row>
    <row r="180" spans="1:7" ht="14.5">
      <c r="A180"/>
      <c r="G180"/>
    </row>
    <row r="181" spans="1:7" ht="14.5">
      <c r="A181"/>
      <c r="G181"/>
    </row>
    <row r="182" spans="1:7" ht="14.5">
      <c r="A182"/>
      <c r="G182"/>
    </row>
    <row r="183" spans="1:7" ht="14.5">
      <c r="A183"/>
      <c r="G183"/>
    </row>
    <row r="184" spans="1:7" ht="14.5">
      <c r="A184"/>
      <c r="G184"/>
    </row>
    <row r="185" spans="1:7">
      <c r="G185"/>
    </row>
    <row r="186" spans="1:7">
      <c r="G186"/>
    </row>
    <row r="187" spans="1:7">
      <c r="G187"/>
    </row>
    <row r="188" spans="1:7">
      <c r="G188"/>
    </row>
    <row r="189" spans="1:7">
      <c r="G189"/>
    </row>
    <row r="190" spans="1:7">
      <c r="G190"/>
    </row>
    <row r="191" spans="1:7">
      <c r="G191"/>
    </row>
    <row r="192" spans="1:7">
      <c r="G192"/>
    </row>
    <row r="193" spans="7:7">
      <c r="G193"/>
    </row>
    <row r="194" spans="7:7">
      <c r="G194"/>
    </row>
    <row r="195" spans="7:7">
      <c r="G195"/>
    </row>
    <row r="196" spans="7:7">
      <c r="G196"/>
    </row>
    <row r="197" spans="7:7">
      <c r="G197"/>
    </row>
    <row r="198" spans="7:7">
      <c r="G198"/>
    </row>
    <row r="199" spans="7:7">
      <c r="G199"/>
    </row>
    <row r="200" spans="7:7">
      <c r="G200"/>
    </row>
    <row r="201" spans="7:7">
      <c r="G201"/>
    </row>
    <row r="202" spans="7:7">
      <c r="G202"/>
    </row>
    <row r="203" spans="7:7">
      <c r="G203"/>
    </row>
    <row r="204" spans="7:7">
      <c r="G204"/>
    </row>
    <row r="205" spans="7:7">
      <c r="G205"/>
    </row>
    <row r="206" spans="7:7">
      <c r="G206"/>
    </row>
    <row r="207" spans="7:7">
      <c r="G207"/>
    </row>
    <row r="208" spans="7:7">
      <c r="G208"/>
    </row>
    <row r="209" spans="7:7">
      <c r="G209"/>
    </row>
    <row r="210" spans="7:7">
      <c r="G210"/>
    </row>
    <row r="211" spans="7:7">
      <c r="G211"/>
    </row>
    <row r="212" spans="7:7">
      <c r="G212"/>
    </row>
    <row r="213" spans="7:7">
      <c r="G213"/>
    </row>
    <row r="214" spans="7:7">
      <c r="G214"/>
    </row>
    <row r="215" spans="7:7">
      <c r="G215"/>
    </row>
    <row r="216" spans="7:7">
      <c r="G216"/>
    </row>
    <row r="217" spans="7:7">
      <c r="G217"/>
    </row>
    <row r="218" spans="7:7">
      <c r="G218"/>
    </row>
    <row r="219" spans="7:7">
      <c r="G219"/>
    </row>
    <row r="220" spans="7:7">
      <c r="G220"/>
    </row>
    <row r="221" spans="7:7">
      <c r="G221"/>
    </row>
    <row r="222" spans="7:7">
      <c r="G222"/>
    </row>
    <row r="223" spans="7:7">
      <c r="G223"/>
    </row>
    <row r="224" spans="7:7">
      <c r="G224"/>
    </row>
    <row r="225" spans="7:7">
      <c r="G225"/>
    </row>
    <row r="226" spans="7:7">
      <c r="G226"/>
    </row>
    <row r="227" spans="7:7">
      <c r="G227"/>
    </row>
    <row r="228" spans="7:7">
      <c r="G228"/>
    </row>
    <row r="229" spans="7:7">
      <c r="G229"/>
    </row>
    <row r="230" spans="7:7">
      <c r="G230"/>
    </row>
    <row r="231" spans="7:7">
      <c r="G231"/>
    </row>
    <row r="232" spans="7:7">
      <c r="G232"/>
    </row>
    <row r="233" spans="7:7">
      <c r="G233"/>
    </row>
    <row r="234" spans="7:7">
      <c r="G234"/>
    </row>
    <row r="235" spans="7:7">
      <c r="G235"/>
    </row>
    <row r="236" spans="7:7">
      <c r="G236"/>
    </row>
    <row r="237" spans="7:7">
      <c r="G237"/>
    </row>
    <row r="238" spans="7:7">
      <c r="G238"/>
    </row>
    <row r="239" spans="7:7">
      <c r="G239"/>
    </row>
    <row r="240" spans="7:7">
      <c r="G240"/>
    </row>
    <row r="241" spans="7:7">
      <c r="G241"/>
    </row>
    <row r="242" spans="7:7">
      <c r="G242"/>
    </row>
    <row r="243" spans="7:7">
      <c r="G243"/>
    </row>
    <row r="244" spans="7:7">
      <c r="G244"/>
    </row>
    <row r="245" spans="7:7">
      <c r="G245"/>
    </row>
    <row r="246" spans="7:7">
      <c r="G246"/>
    </row>
    <row r="247" spans="7:7">
      <c r="G247"/>
    </row>
    <row r="248" spans="7:7">
      <c r="G248"/>
    </row>
    <row r="249" spans="7:7">
      <c r="G249"/>
    </row>
    <row r="250" spans="7:7">
      <c r="G250"/>
    </row>
    <row r="251" spans="7:7">
      <c r="G251"/>
    </row>
    <row r="252" spans="7:7">
      <c r="G252"/>
    </row>
    <row r="253" spans="7:7">
      <c r="G253"/>
    </row>
    <row r="254" spans="7:7">
      <c r="G254"/>
    </row>
    <row r="255" spans="7:7">
      <c r="G255"/>
    </row>
    <row r="256" spans="7:7">
      <c r="G256"/>
    </row>
    <row r="257" spans="7:7">
      <c r="G257"/>
    </row>
    <row r="258" spans="7:7">
      <c r="G258"/>
    </row>
    <row r="259" spans="7:7">
      <c r="G259"/>
    </row>
    <row r="260" spans="7:7">
      <c r="G260"/>
    </row>
    <row r="261" spans="7:7">
      <c r="G261"/>
    </row>
    <row r="262" spans="7:7">
      <c r="G262"/>
    </row>
    <row r="263" spans="7:7">
      <c r="G263"/>
    </row>
    <row r="264" spans="7:7">
      <c r="G264"/>
    </row>
    <row r="265" spans="7:7">
      <c r="G265"/>
    </row>
    <row r="266" spans="7:7">
      <c r="G266"/>
    </row>
    <row r="267" spans="7:7">
      <c r="G267"/>
    </row>
    <row r="268" spans="7:7">
      <c r="G268"/>
    </row>
    <row r="269" spans="7:7">
      <c r="G269"/>
    </row>
    <row r="270" spans="7:7">
      <c r="G270"/>
    </row>
    <row r="271" spans="7:7">
      <c r="G271"/>
    </row>
    <row r="272" spans="7:7">
      <c r="G272"/>
    </row>
  </sheetData>
  <mergeCells count="66">
    <mergeCell ref="B82:B84"/>
    <mergeCell ref="C82:C84"/>
    <mergeCell ref="B72:B74"/>
    <mergeCell ref="C72:C74"/>
    <mergeCell ref="B62:B64"/>
    <mergeCell ref="C62:C64"/>
    <mergeCell ref="B67:B69"/>
    <mergeCell ref="C67:C69"/>
    <mergeCell ref="B77:B79"/>
    <mergeCell ref="C77:C79"/>
    <mergeCell ref="B65:C65"/>
    <mergeCell ref="B70:C70"/>
    <mergeCell ref="B75:C75"/>
    <mergeCell ref="B80:C80"/>
    <mergeCell ref="B2:B4"/>
    <mergeCell ref="C2:C4"/>
    <mergeCell ref="B7:B9"/>
    <mergeCell ref="C7:C9"/>
    <mergeCell ref="B17:B19"/>
    <mergeCell ref="C17:C19"/>
    <mergeCell ref="B5:C5"/>
    <mergeCell ref="B10:C10"/>
    <mergeCell ref="B12:B14"/>
    <mergeCell ref="B15:C15"/>
    <mergeCell ref="B20:C20"/>
    <mergeCell ref="B25:C25"/>
    <mergeCell ref="B30:C30"/>
    <mergeCell ref="C12:C14"/>
    <mergeCell ref="C22:C24"/>
    <mergeCell ref="B22:B24"/>
    <mergeCell ref="B27:B29"/>
    <mergeCell ref="B35:C35"/>
    <mergeCell ref="C27:C29"/>
    <mergeCell ref="B40:C40"/>
    <mergeCell ref="B45:C45"/>
    <mergeCell ref="B50:C50"/>
    <mergeCell ref="B42:B44"/>
    <mergeCell ref="C42:C44"/>
    <mergeCell ref="B47:B49"/>
    <mergeCell ref="C47:C49"/>
    <mergeCell ref="B37:B39"/>
    <mergeCell ref="C37:C39"/>
    <mergeCell ref="B32:B34"/>
    <mergeCell ref="C32:C34"/>
    <mergeCell ref="B55:C55"/>
    <mergeCell ref="B60:C60"/>
    <mergeCell ref="B52:B54"/>
    <mergeCell ref="C52:C54"/>
    <mergeCell ref="B57:B59"/>
    <mergeCell ref="C57:C59"/>
    <mergeCell ref="B110:C110"/>
    <mergeCell ref="B85:C85"/>
    <mergeCell ref="B90:C90"/>
    <mergeCell ref="B95:C95"/>
    <mergeCell ref="B100:C100"/>
    <mergeCell ref="B105:C105"/>
    <mergeCell ref="B102:B104"/>
    <mergeCell ref="C102:C104"/>
    <mergeCell ref="B107:B109"/>
    <mergeCell ref="C107:C109"/>
    <mergeCell ref="B87:B89"/>
    <mergeCell ref="C87:C89"/>
    <mergeCell ref="B92:B94"/>
    <mergeCell ref="C92:C94"/>
    <mergeCell ref="B97:B99"/>
    <mergeCell ref="C97:C9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00"/>
  </sheetPr>
  <dimension ref="A1:P98"/>
  <sheetViews>
    <sheetView showZeros="0" tabSelected="1" zoomScale="80" zoomScaleNormal="80" workbookViewId="0">
      <selection activeCell="I15" sqref="I15"/>
    </sheetView>
  </sheetViews>
  <sheetFormatPr baseColWidth="10" defaultRowHeight="19.5"/>
  <cols>
    <col min="1" max="1" width="17.81640625" style="19" bestFit="1" customWidth="1"/>
    <col min="2" max="2" width="25.26953125" bestFit="1" customWidth="1"/>
    <col min="3" max="3" width="6.54296875" bestFit="1" customWidth="1"/>
    <col min="4" max="5" width="11.453125" style="58" bestFit="1" customWidth="1"/>
    <col min="6" max="6" width="9.26953125" style="58" bestFit="1" customWidth="1"/>
    <col min="7" max="7" width="21" style="58" customWidth="1"/>
    <col min="8" max="8" width="16.1796875" style="58" customWidth="1"/>
    <col min="9" max="9" width="10.1796875" style="58" bestFit="1" customWidth="1"/>
    <col min="10" max="10" width="10.54296875" style="58" customWidth="1"/>
    <col min="11" max="12" width="7.453125" style="68" bestFit="1" customWidth="1"/>
    <col min="13" max="13" width="7.81640625" style="58" bestFit="1" customWidth="1"/>
    <col min="14" max="14" width="10.1796875" style="62" bestFit="1" customWidth="1"/>
    <col min="15" max="15" width="34.6328125" customWidth="1"/>
    <col min="16" max="16" width="24.1796875" bestFit="1" customWidth="1"/>
  </cols>
  <sheetData>
    <row r="1" spans="1:16" ht="21" customHeight="1" thickTop="1" thickBot="1">
      <c r="D1" s="89" t="s">
        <v>12</v>
      </c>
      <c r="E1" s="90"/>
      <c r="F1" s="90"/>
      <c r="G1" s="90"/>
      <c r="H1" s="90"/>
      <c r="I1" s="91" t="s">
        <v>16</v>
      </c>
      <c r="J1" s="92"/>
      <c r="K1" s="92"/>
      <c r="L1" s="92"/>
      <c r="M1" s="92"/>
      <c r="N1" s="92"/>
      <c r="O1" s="35"/>
    </row>
    <row r="2" spans="1:16" s="1" customFormat="1" ht="20.5" thickTop="1" thickBot="1">
      <c r="A2" s="18"/>
      <c r="B2" s="23" t="s">
        <v>0</v>
      </c>
      <c r="C2" s="24" t="s">
        <v>1</v>
      </c>
      <c r="D2" s="54" t="s">
        <v>20</v>
      </c>
      <c r="E2" s="54" t="s">
        <v>9</v>
      </c>
      <c r="F2" s="54" t="s">
        <v>10</v>
      </c>
      <c r="G2" s="54" t="s">
        <v>18</v>
      </c>
      <c r="H2" s="55" t="s">
        <v>4</v>
      </c>
      <c r="I2" s="96" t="s">
        <v>9</v>
      </c>
      <c r="J2" s="96" t="s">
        <v>4</v>
      </c>
      <c r="K2" s="54" t="s">
        <v>5</v>
      </c>
      <c r="L2" s="66" t="s">
        <v>6</v>
      </c>
      <c r="M2" s="54" t="s">
        <v>7</v>
      </c>
      <c r="N2" s="59" t="s">
        <v>8</v>
      </c>
      <c r="O2" s="35"/>
    </row>
    <row r="3" spans="1:16" s="2" customFormat="1" ht="20" collapsed="1" thickTop="1">
      <c r="A3" s="20" t="s">
        <v>21</v>
      </c>
      <c r="B3" s="83">
        <v>42736</v>
      </c>
      <c r="C3" s="86" t="str">
        <f>TEXT(WEEKNUM(B3,1),"00")&amp;"_"&amp;RIGHT(YEAR(B3),2)</f>
        <v>01_17</v>
      </c>
      <c r="D3" s="6">
        <f ca="1">VLOOKUP($B7,INDIRECT("'"&amp;$A3&amp;"'!B:M"),3,FALSE)</f>
        <v>0.88906663993135615</v>
      </c>
      <c r="E3" s="56">
        <f ca="1">VLOOKUP($B7,INDIRECT("'"&amp;$A3&amp;"'!B:M"),8,FALSE)</f>
        <v>0.88906663993135626</v>
      </c>
      <c r="F3" s="6">
        <f ca="1">VLOOKUP($B7,INDIRECT("'"&amp;$A3&amp;"'!B:M"),9,FALSE)</f>
        <v>0.86502947870610158</v>
      </c>
      <c r="G3" s="6">
        <f ca="1">VLOOKUP($B7,INDIRECT("'"&amp;$A3&amp;"'!B:M"),10,FALSE)</f>
        <v>1.0277876787057121</v>
      </c>
      <c r="H3" s="94">
        <f ca="1">VLOOKUP($B7,INDIRECT("'"&amp;$A3&amp;"'!B:M"),11,FALSE)</f>
        <v>0.8650294787061017</v>
      </c>
      <c r="I3" s="100">
        <f ca="1">SUM(OFFSET(INDIRECT($A3&amp;"!I2"),MATCH($P3,INDIRECT($A3&amp;"!B2:B30"),0)-1+2,,))</f>
        <v>1313.6097222222222</v>
      </c>
      <c r="J3" s="100">
        <f ca="1">SUM(OFFSET(INDIRECT($A3&amp;"!l2"),MATCH($P3,INDIRECT($A3&amp;"!B2:B30"),0)-1+2,,))</f>
        <v>47586.138403497389</v>
      </c>
      <c r="K3" s="56">
        <f ca="1">VLOOKUP($B7,INDIRECT("'"&amp;$A3&amp;"'!B:M"),4,FALSE)</f>
        <v>0.26035130085779329</v>
      </c>
      <c r="L3" s="14">
        <f ca="1">VLOOKUP($B7,INDIRECT("'"&amp;$A3&amp;"'!B:M"),5,FALSE)</f>
        <v>342</v>
      </c>
      <c r="M3" s="6">
        <f ca="1">VLOOKUP($B7,INDIRECT("'"&amp;$A3&amp;"'!B:M"),6,FALSE)</f>
        <v>9.1899999999999996E-2</v>
      </c>
      <c r="N3" s="60">
        <f ca="1">VLOOKUP($B7,INDIRECT("'"&amp;$A3&amp;"'!B:M"),7,FALSE)</f>
        <v>120.72073347222221</v>
      </c>
      <c r="P3" s="93">
        <f t="array" ref="P3">IF(OR(A3="total",ISBLANK(A3)),"",INDEX(B$3:B$200,SMALL(IF(A$3:A$200="lyon",ROW(A$3:A$200)-2,""),COUNTIF(A$3:A3,"lyon"))))</f>
        <v>42736</v>
      </c>
    </row>
    <row r="4" spans="1:16" s="2" customFormat="1">
      <c r="A4" s="21" t="s">
        <v>22</v>
      </c>
      <c r="B4" s="84"/>
      <c r="C4" s="87"/>
      <c r="D4" s="9" t="str">
        <f ca="1">VLOOKUP($B7,INDIRECT("'"&amp;$A4&amp;"'!B:M"),3,FALSE)</f>
        <v/>
      </c>
      <c r="E4" s="57" t="str">
        <f ca="1">VLOOKUP($B7,INDIRECT("'"&amp;$A4&amp;"'!B:M"),8,FALSE)</f>
        <v/>
      </c>
      <c r="F4" s="9" t="str">
        <f ca="1">VLOOKUP($B7,INDIRECT("'"&amp;$A4&amp;"'!B:M"),9,FALSE)</f>
        <v/>
      </c>
      <c r="G4" s="9" t="str">
        <f ca="1">VLOOKUP($B7,INDIRECT("'"&amp;$A4&amp;"'!B:M"),10,FALSE)</f>
        <v/>
      </c>
      <c r="H4" s="94" t="str">
        <f ca="1">VLOOKUP($B7,INDIRECT("'"&amp;$A4&amp;"'!B:M"),11,FALSE)</f>
        <v/>
      </c>
      <c r="I4" s="100">
        <f t="shared" ref="I4:I6" ca="1" si="0">SUM(OFFSET(INDIRECT($A4&amp;"!I2"),MATCH($P4,INDIRECT($A4&amp;"!B2:B30"),0)-1+2,,))</f>
        <v>0</v>
      </c>
      <c r="J4" s="100">
        <f t="shared" ref="J4:J6" ca="1" si="1">SUM(OFFSET(INDIRECT($A4&amp;"!l2"),MATCH($P4,INDIRECT($A4&amp;"!B2:B30"),0)-1+2,,))</f>
        <v>0</v>
      </c>
      <c r="K4" s="57" t="str">
        <f ca="1">VLOOKUP($B7,INDIRECT("'"&amp;$A4&amp;"'!B:M"),4,FALSE)</f>
        <v/>
      </c>
      <c r="L4" s="67" t="str">
        <f ca="1">VLOOKUP($B7,INDIRECT("'"&amp;$A4&amp;"'!B:M"),5,FALSE)</f>
        <v/>
      </c>
      <c r="M4" s="9" t="str">
        <f ca="1">VLOOKUP($B7,INDIRECT("'"&amp;$A4&amp;"'!B:M"),6,FALSE)</f>
        <v/>
      </c>
      <c r="N4" s="61" t="str">
        <f ca="1">VLOOKUP($B7,INDIRECT("'"&amp;$A4&amp;"'!B:M"),7,FALSE)</f>
        <v/>
      </c>
      <c r="O4" s="49"/>
      <c r="P4" s="93">
        <f t="array" ref="P4">IF(OR(A4="total",ISBLANK(A4)),"",INDEX(B$3:B$200,SMALL(IF(A$3:A$200="lyon",ROW(A$3:A$200)-2,""),COUNTIF(A$3:A4,"lyon"))))</f>
        <v>42736</v>
      </c>
    </row>
    <row r="5" spans="1:16" s="2" customFormat="1">
      <c r="A5" s="21" t="s">
        <v>23</v>
      </c>
      <c r="B5" s="84"/>
      <c r="C5" s="87"/>
      <c r="D5" s="9">
        <f ca="1">VLOOKUP($B7,INDIRECT("'"&amp;$A5&amp;"'!B:M"),3,FALSE)</f>
        <v>1.3088852706904253</v>
      </c>
      <c r="E5" s="57">
        <f ca="1">VLOOKUP($B7,INDIRECT("'"&amp;$A5&amp;"'!B:M"),8,FALSE)</f>
        <v>1.3088852706904253</v>
      </c>
      <c r="F5" s="9" t="str">
        <f ca="1">VLOOKUP($B7,INDIRECT("'"&amp;$A5&amp;"'!B:M"),9,FALSE)</f>
        <v/>
      </c>
      <c r="G5" s="9">
        <f ca="1">VLOOKUP($B7,INDIRECT("'"&amp;$A5&amp;"'!B:M"),10,FALSE)</f>
        <v>0.97354318586938882</v>
      </c>
      <c r="H5" s="94" t="str">
        <f ca="1">VLOOKUP($B7,INDIRECT("'"&amp;$A5&amp;"'!B:M"),11,FALSE)</f>
        <v/>
      </c>
      <c r="I5" s="100">
        <f t="shared" ca="1" si="0"/>
        <v>333.76305555555558</v>
      </c>
      <c r="J5" s="100">
        <f t="shared" ca="1" si="1"/>
        <v>14131.17</v>
      </c>
      <c r="K5" s="57" t="str">
        <f ca="1">VLOOKUP($B7,INDIRECT("'"&amp;$A5&amp;"'!B:M"),4,FALSE)</f>
        <v/>
      </c>
      <c r="L5" s="67" t="str">
        <f ca="1">VLOOKUP($B7,INDIRECT("'"&amp;$A5&amp;"'!B:M"),5,FALSE)</f>
        <v/>
      </c>
      <c r="M5" s="9" t="str">
        <f ca="1">VLOOKUP($B7,INDIRECT("'"&amp;$A5&amp;"'!B:M"),6,FALSE)</f>
        <v/>
      </c>
      <c r="N5" s="61" t="str">
        <f ca="1">VLOOKUP($B7,INDIRECT("'"&amp;$A5&amp;"'!B:M"),7,FALSE)</f>
        <v/>
      </c>
      <c r="O5" s="49"/>
      <c r="P5" s="93">
        <f t="array" ref="P5">IF(OR(A5="total",ISBLANK(A5)),"",INDEX(B$3:B$200,SMALL(IF(A$3:A$200="lyon",ROW(A$3:A$200)-2,""),COUNTIF(A$3:A5,"lyon"))))</f>
        <v>42736</v>
      </c>
    </row>
    <row r="6" spans="1:16" s="2" customFormat="1" ht="20" thickBot="1">
      <c r="A6" s="22" t="s">
        <v>24</v>
      </c>
      <c r="B6" s="84"/>
      <c r="C6" s="87"/>
      <c r="D6" s="70">
        <f ca="1">VLOOKUP($B7,INDIRECT("'"&amp;$A6&amp;"'!B:M"),3,FALSE)</f>
        <v>0.77211381474322383</v>
      </c>
      <c r="E6" s="71">
        <f ca="1">VLOOKUP($B7,INDIRECT("'"&amp;$A6&amp;"'!B:M"),8,FALSE)</f>
        <v>0.77211381474322371</v>
      </c>
      <c r="F6" s="70">
        <f ca="1">VLOOKUP($B7,INDIRECT("'"&amp;$A6&amp;"'!B:M"),9,FALSE)</f>
        <v>1.0169112285907214</v>
      </c>
      <c r="G6" s="70">
        <f ca="1">VLOOKUP($B7,INDIRECT("'"&amp;$A6&amp;"'!B:M"),10,FALSE)</f>
        <v>0.94294083839819687</v>
      </c>
      <c r="H6" s="95">
        <f ca="1">VLOOKUP($B7,INDIRECT("'"&amp;$A6&amp;"'!B:M"),11,FALSE)</f>
        <v>0.82707184452008664</v>
      </c>
      <c r="I6" s="100">
        <f t="shared" ca="1" si="0"/>
        <v>292.76305555555524</v>
      </c>
      <c r="J6" s="100">
        <f t="shared" ca="1" si="1"/>
        <v>11484.725523189951</v>
      </c>
      <c r="K6" s="71" t="str">
        <f ca="1">VLOOKUP($B7,INDIRECT("'"&amp;$A6&amp;"'!B:M"),4,FALSE)</f>
        <v/>
      </c>
      <c r="L6" s="72" t="str">
        <f ca="1">VLOOKUP($B7,INDIRECT("'"&amp;$A6&amp;"'!B:M"),5,FALSE)</f>
        <v/>
      </c>
      <c r="M6" s="70" t="str">
        <f ca="1">VLOOKUP($B7,INDIRECT("'"&amp;$A6&amp;"'!B:M"),6,FALSE)</f>
        <v/>
      </c>
      <c r="N6" s="73" t="str">
        <f ca="1">VLOOKUP($B7,INDIRECT("'"&amp;$A6&amp;"'!B:M"),7,FALSE)</f>
        <v/>
      </c>
      <c r="O6" s="36"/>
      <c r="P6" s="93">
        <f t="array" ref="P6">IF(OR(A6="total",ISBLANK(A6)),"",INDEX(B$3:B$200,SMALL(IF(A$3:A$200="lyon",ROW(A$3:A$200)-2,""),COUNTIF(A$3:A6,"lyon"))))</f>
        <v>42736</v>
      </c>
    </row>
    <row r="7" spans="1:16" s="2" customFormat="1" ht="20.5" thickTop="1" thickBot="1">
      <c r="A7" s="22" t="s">
        <v>15</v>
      </c>
      <c r="B7" s="81" t="str">
        <f>TEXT(WEEKNUM(B3,1),"00")&amp;"_"&amp;RIGHT(YEAR(B3),4)</f>
        <v>01_2017</v>
      </c>
      <c r="C7" s="82"/>
      <c r="D7" s="74">
        <f ca="1">IFERROR(AVERAGE(D3:D6),0)</f>
        <v>0.99002190845500182</v>
      </c>
      <c r="E7" s="74">
        <f ca="1">IFERROR(AVERAGE(E3:E6),0)</f>
        <v>0.9900219084550016</v>
      </c>
      <c r="F7" s="74">
        <f ca="1">IFERROR(AVERAGE(F3:F6),0)</f>
        <v>0.94097035364841153</v>
      </c>
      <c r="G7" s="74">
        <f ca="1">IFERROR(AVERAGE(G3:G6),0)</f>
        <v>0.98142390099109911</v>
      </c>
      <c r="H7" s="75">
        <f ca="1">IFERROR(AVERAGE(H3:H6),0)</f>
        <v>0.84605066161309417</v>
      </c>
      <c r="I7" s="97">
        <f ca="1">IFERROR(SUM(I3:I6),0)</f>
        <v>1940.135833333333</v>
      </c>
      <c r="J7" s="98">
        <f ca="1">IFERROR(SUM(J3:J6),0)</f>
        <v>73202.033926687334</v>
      </c>
      <c r="K7" s="74">
        <f ca="1">IFERROR(AVERAGE(K3:K6),0)</f>
        <v>0.26035130085779329</v>
      </c>
      <c r="L7" s="76">
        <f ca="1">IFERROR(AVERAGE(L3:L6),0)</f>
        <v>342</v>
      </c>
      <c r="M7" s="74">
        <f ca="1">IFERROR(AVERAGE(M3:M6),0)</f>
        <v>9.1899999999999996E-2</v>
      </c>
      <c r="N7" s="69">
        <f ca="1">IFERROR(SUM(N3:N6),0)</f>
        <v>120.72073347222221</v>
      </c>
      <c r="O7"/>
      <c r="P7" s="93" t="str">
        <f t="array" ref="P7">IF(OR(A7="total",ISBLANK(A7)),"",INDEX(B$3:B$200,SMALL(IF(A$3:A$200="lyon",ROW(A$3:A$200)-2,""),COUNTIF(A$3:A7,"lyon"))))</f>
        <v/>
      </c>
    </row>
    <row r="8" spans="1:16" ht="20.5" thickTop="1" thickBot="1">
      <c r="J8" s="68"/>
      <c r="L8" s="58"/>
      <c r="M8" s="62"/>
      <c r="N8"/>
      <c r="P8" s="93" t="str">
        <f t="array" ref="P8">IF(OR(A8="total",ISBLANK(A8)),"",INDEX(B$3:B$200,SMALL(IF(A$3:A$200="lyon",ROW(A$3:A$200)-2,""),COUNTIF(A$3:A8,"lyon"))))</f>
        <v/>
      </c>
    </row>
    <row r="9" spans="1:16" ht="20" thickTop="1">
      <c r="A9" s="20" t="s">
        <v>21</v>
      </c>
      <c r="B9" s="83">
        <f>$B3+7</f>
        <v>42743</v>
      </c>
      <c r="C9" s="86" t="str">
        <f t="shared" ref="C9" si="2">TEXT(WEEKNUM(B9,1),"00")&amp;"_"&amp;RIGHT(YEAR(B9),2)</f>
        <v>02_17</v>
      </c>
      <c r="D9" s="6" t="str">
        <f ca="1">VLOOKUP($B13,INDIRECT("'"&amp;$A9&amp;"'!B:M"),3,FALSE)</f>
        <v/>
      </c>
      <c r="E9" s="56" t="str">
        <f ca="1">VLOOKUP($B13,INDIRECT("'"&amp;$A9&amp;"'!B:M"),8,FALSE)</f>
        <v/>
      </c>
      <c r="F9" s="6" t="str">
        <f ca="1">VLOOKUP($B13,INDIRECT("'"&amp;$A9&amp;"'!B:M"),9,FALSE)</f>
        <v/>
      </c>
      <c r="G9" s="6" t="str">
        <f ca="1">VLOOKUP($B13,INDIRECT("'"&amp;$A9&amp;"'!B:M"),10,FALSE)</f>
        <v/>
      </c>
      <c r="H9" s="99" t="str">
        <f ca="1">VLOOKUP($B13,INDIRECT("'"&amp;$A9&amp;"'!B:M"),11,FALSE)</f>
        <v/>
      </c>
      <c r="I9" s="100">
        <f ca="1">SUM(OFFSET(INDIRECT($A9&amp;"!I2"),MATCH($P9,INDIRECT($A9&amp;"!B2:B30"),0)-1+2,,))</f>
        <v>0</v>
      </c>
      <c r="J9" s="100">
        <f ca="1">SUM(OFFSET(INDIRECT($A9&amp;"!l2"),MATCH($P9,INDIRECT($A9&amp;"!B2:B30"),0)-1+2,,))</f>
        <v>0</v>
      </c>
      <c r="K9" s="56">
        <f ca="1">VLOOKUP($B13,INDIRECT("'"&amp;$A9&amp;"'!B:M"),4,FALSE)</f>
        <v>0</v>
      </c>
      <c r="L9" s="14">
        <f ca="1">VLOOKUP($B13,INDIRECT("'"&amp;$A9&amp;"'!B:M"),5,FALSE)</f>
        <v>496</v>
      </c>
      <c r="M9" s="6">
        <f ca="1">VLOOKUP($B13,INDIRECT("'"&amp;$A9&amp;"'!B:M"),6,FALSE)</f>
        <v>9.1899999999999996E-2</v>
      </c>
      <c r="N9" s="60">
        <f ca="1">VLOOKUP($B13,INDIRECT("'"&amp;$A9&amp;"'!B:M"),7,FALSE)</f>
        <v>0</v>
      </c>
      <c r="P9" s="93">
        <f t="array" ref="P9">IF(OR(A9="total",ISBLANK(A9)),"",INDEX(B$3:B$200,SMALL(IF(A$3:A$200="lyon",ROW(A$3:A$200)-2,""),COUNTIF(A$3:A9,"lyon"))))</f>
        <v>42743</v>
      </c>
    </row>
    <row r="10" spans="1:16">
      <c r="A10" s="21" t="s">
        <v>22</v>
      </c>
      <c r="B10" s="84"/>
      <c r="C10" s="87"/>
      <c r="D10" s="9" t="str">
        <f ca="1">VLOOKUP($B13,INDIRECT("'"&amp;$A10&amp;"'!B:M"),3,FALSE)</f>
        <v/>
      </c>
      <c r="E10" s="57" t="str">
        <f ca="1">VLOOKUP($B13,INDIRECT("'"&amp;$A10&amp;"'!B:M"),8,FALSE)</f>
        <v/>
      </c>
      <c r="F10" s="9" t="str">
        <f ca="1">VLOOKUP($B13,INDIRECT("'"&amp;$A10&amp;"'!B:M"),9,FALSE)</f>
        <v/>
      </c>
      <c r="G10" s="9" t="str">
        <f ca="1">VLOOKUP($B13,INDIRECT("'"&amp;$A10&amp;"'!B:M"),10,FALSE)</f>
        <v/>
      </c>
      <c r="H10" s="94" t="str">
        <f ca="1">VLOOKUP($B13,INDIRECT("'"&amp;$A10&amp;"'!B:M"),11,FALSE)</f>
        <v/>
      </c>
      <c r="I10" s="100">
        <f t="shared" ref="I10:I12" ca="1" si="3">SUM(OFFSET(INDIRECT($A10&amp;"!I2"),MATCH($P10,INDIRECT($A10&amp;"!B2:B30"),0)-1+2,,))</f>
        <v>0</v>
      </c>
      <c r="J10" s="100">
        <f t="shared" ref="J10:J12" ca="1" si="4">SUM(OFFSET(INDIRECT($A10&amp;"!l2"),MATCH($P10,INDIRECT($A10&amp;"!B2:B30"),0)-1+2,,))</f>
        <v>0</v>
      </c>
      <c r="K10" s="57" t="str">
        <f ca="1">VLOOKUP($B13,INDIRECT("'"&amp;$A10&amp;"'!B:M"),4,FALSE)</f>
        <v/>
      </c>
      <c r="L10" s="67" t="str">
        <f ca="1">VLOOKUP($B13,INDIRECT("'"&amp;$A10&amp;"'!B:M"),5,FALSE)</f>
        <v/>
      </c>
      <c r="M10" s="9" t="str">
        <f ca="1">VLOOKUP($B13,INDIRECT("'"&amp;$A10&amp;"'!B:M"),6,FALSE)</f>
        <v/>
      </c>
      <c r="N10" s="61" t="str">
        <f ca="1">VLOOKUP($B13,INDIRECT("'"&amp;$A10&amp;"'!B:M"),7,FALSE)</f>
        <v/>
      </c>
      <c r="P10" s="93">
        <f t="array" ref="P10">IF(OR(A10="total",ISBLANK(A10)),"",INDEX(B$3:B$200,SMALL(IF(A$3:A$200="lyon",ROW(A$3:A$200)-2,""),COUNTIF(A$3:A10,"lyon"))))</f>
        <v>42743</v>
      </c>
    </row>
    <row r="11" spans="1:16">
      <c r="A11" s="21" t="s">
        <v>23</v>
      </c>
      <c r="B11" s="84"/>
      <c r="C11" s="87"/>
      <c r="D11" s="9" t="str">
        <f ca="1">VLOOKUP($B13,INDIRECT("'"&amp;$A11&amp;"'!B:M"),3,FALSE)</f>
        <v/>
      </c>
      <c r="E11" s="57" t="str">
        <f ca="1">VLOOKUP($B13,INDIRECT("'"&amp;$A11&amp;"'!B:M"),8,FALSE)</f>
        <v/>
      </c>
      <c r="F11" s="9" t="str">
        <f ca="1">VLOOKUP($B13,INDIRECT("'"&amp;$A11&amp;"'!B:M"),9,FALSE)</f>
        <v/>
      </c>
      <c r="G11" s="9" t="str">
        <f ca="1">VLOOKUP($B13,INDIRECT("'"&amp;$A11&amp;"'!B:M"),10,FALSE)</f>
        <v/>
      </c>
      <c r="H11" s="94" t="str">
        <f ca="1">VLOOKUP($B13,INDIRECT("'"&amp;$A11&amp;"'!B:M"),11,FALSE)</f>
        <v/>
      </c>
      <c r="I11" s="100">
        <f t="shared" ca="1" si="3"/>
        <v>0</v>
      </c>
      <c r="J11" s="100">
        <f t="shared" ca="1" si="4"/>
        <v>0</v>
      </c>
      <c r="K11" s="57" t="str">
        <f ca="1">VLOOKUP($B13,INDIRECT("'"&amp;$A11&amp;"'!B:M"),4,FALSE)</f>
        <v/>
      </c>
      <c r="L11" s="67" t="str">
        <f ca="1">VLOOKUP($B13,INDIRECT("'"&amp;$A11&amp;"'!B:M"),5,FALSE)</f>
        <v/>
      </c>
      <c r="M11" s="9" t="str">
        <f ca="1">VLOOKUP($B13,INDIRECT("'"&amp;$A11&amp;"'!B:M"),6,FALSE)</f>
        <v/>
      </c>
      <c r="N11" s="61" t="str">
        <f ca="1">VLOOKUP($B13,INDIRECT("'"&amp;$A11&amp;"'!B:M"),7,FALSE)</f>
        <v/>
      </c>
      <c r="P11" s="93">
        <f t="array" ref="P11">IF(OR(A11="total",ISBLANK(A11)),"",INDEX(B$3:B$200,SMALL(IF(A$3:A$200="lyon",ROW(A$3:A$200)-2,""),COUNTIF(A$3:A11,"lyon"))))</f>
        <v>42743</v>
      </c>
    </row>
    <row r="12" spans="1:16" ht="20" thickBot="1">
      <c r="A12" s="22" t="s">
        <v>24</v>
      </c>
      <c r="B12" s="85"/>
      <c r="C12" s="88"/>
      <c r="D12" s="70">
        <f ca="1">VLOOKUP($B13,INDIRECT("'"&amp;$A12&amp;"'!B:M"),3,FALSE)</f>
        <v>0.36051238281335068</v>
      </c>
      <c r="E12" s="71">
        <f ca="1">VLOOKUP($B13,INDIRECT("'"&amp;$A12&amp;"'!B:M"),8,FALSE)</f>
        <v>0.36051238281335063</v>
      </c>
      <c r="F12" s="70">
        <f ca="1">VLOOKUP($B13,INDIRECT("'"&amp;$A12&amp;"'!B:M"),9,FALSE)</f>
        <v>0.39359731443642237</v>
      </c>
      <c r="G12" s="70">
        <f ca="1">VLOOKUP($B13,INDIRECT("'"&amp;$A12&amp;"'!B:M"),10,FALSE)</f>
        <v>0.91594218148961504</v>
      </c>
      <c r="H12" s="95">
        <f ca="1">VLOOKUP($B13,INDIRECT("'"&amp;$A12&amp;"'!B:M"),11,FALSE)</f>
        <v>0.39359731443642237</v>
      </c>
      <c r="I12" s="100">
        <f t="shared" ca="1" si="3"/>
        <v>124.65333333333324</v>
      </c>
      <c r="J12" s="100">
        <f t="shared" ca="1" si="4"/>
        <v>5021.1562686461002</v>
      </c>
      <c r="K12" s="71" t="str">
        <f ca="1">VLOOKUP($B13,INDIRECT("'"&amp;$A12&amp;"'!B:M"),4,FALSE)</f>
        <v/>
      </c>
      <c r="L12" s="72" t="str">
        <f ca="1">VLOOKUP($B13,INDIRECT("'"&amp;$A12&amp;"'!B:M"),5,FALSE)</f>
        <v/>
      </c>
      <c r="M12" s="70" t="str">
        <f ca="1">VLOOKUP($B13,INDIRECT("'"&amp;$A12&amp;"'!B:M"),6,FALSE)</f>
        <v/>
      </c>
      <c r="N12" s="73" t="str">
        <f ca="1">VLOOKUP($B13,INDIRECT("'"&amp;$A12&amp;"'!B:M"),7,FALSE)</f>
        <v/>
      </c>
      <c r="P12" s="93">
        <f t="array" ref="P12">IF(OR(A12="total",ISBLANK(A12)),"",INDEX(B$3:B$200,SMALL(IF(A$3:A$200="lyon",ROW(A$3:A$200)-2,""),COUNTIF(A$3:A12,"lyon"))))</f>
        <v>42743</v>
      </c>
    </row>
    <row r="13" spans="1:16" ht="20.5" thickTop="1" thickBot="1">
      <c r="A13" s="22" t="s">
        <v>15</v>
      </c>
      <c r="B13" s="81" t="str">
        <f t="shared" ref="B13" si="5">TEXT(WEEKNUM(B9,1),"00")&amp;"_"&amp;RIGHT(YEAR(B9),4)</f>
        <v>02_2017</v>
      </c>
      <c r="C13" s="82"/>
      <c r="D13" s="74">
        <f t="shared" ref="D13:I13" ca="1" si="6">IFERROR(AVERAGE(D9:D12),0)</f>
        <v>0.36051238281335068</v>
      </c>
      <c r="E13" s="74">
        <f t="shared" ca="1" si="6"/>
        <v>0.36051238281335063</v>
      </c>
      <c r="F13" s="74">
        <f t="shared" ca="1" si="6"/>
        <v>0.39359731443642237</v>
      </c>
      <c r="G13" s="74">
        <f t="shared" ca="1" si="6"/>
        <v>0.91594218148961504</v>
      </c>
      <c r="H13" s="75">
        <f t="shared" ca="1" si="6"/>
        <v>0.39359731443642237</v>
      </c>
      <c r="I13" s="97">
        <f t="shared" ca="1" si="6"/>
        <v>31.163333333333309</v>
      </c>
      <c r="J13" s="98">
        <f ca="1">SUM(J9:J12)</f>
        <v>5021.1562686461002</v>
      </c>
      <c r="K13" s="74">
        <f ca="1">IFERROR(AVERAGE(K9:K12),0)</f>
        <v>0</v>
      </c>
      <c r="L13" s="76">
        <f ca="1">IFERROR(AVERAGE(L9:L12),0)</f>
        <v>496</v>
      </c>
      <c r="M13" s="74">
        <f ca="1">IFERROR(AVERAGE(M9:M12),0)</f>
        <v>9.1899999999999996E-2</v>
      </c>
      <c r="N13" s="69">
        <f ca="1">IFERROR(SUM(N9:N12),0)</f>
        <v>0</v>
      </c>
      <c r="P13" s="93" t="str">
        <f t="array" ref="P13">IF(OR(A13="total",ISBLANK(A13)),"",INDEX(B$3:B$200,SMALL(IF(A$3:A$200="lyon",ROW(A$3:A$200)-2,""),COUNTIF(A$3:A13,"lyon"))))</f>
        <v/>
      </c>
    </row>
    <row r="14" spans="1:16" ht="20.5" thickTop="1" thickBot="1">
      <c r="P14" s="93" t="str">
        <f t="array" ref="P14">IF(OR(A14="total",ISBLANK(A14)),"",INDEX(B$3:B$200,SMALL(IF(A$3:A$200="lyon",ROW(A$3:A$200)-2,""),COUNTIF(A$3:A14,"lyon"))))</f>
        <v/>
      </c>
    </row>
    <row r="15" spans="1:16" ht="20" thickTop="1">
      <c r="A15" s="20" t="s">
        <v>21</v>
      </c>
      <c r="B15" s="83">
        <f>$B9+7</f>
        <v>42750</v>
      </c>
      <c r="C15" s="86" t="str">
        <f t="shared" ref="C15" si="7">TEXT(WEEKNUM(B15,1),"00")&amp;"_"&amp;RIGHT(YEAR(B15),2)</f>
        <v>03_17</v>
      </c>
      <c r="D15" s="6" t="str">
        <f ca="1">VLOOKUP($B19,INDIRECT("'"&amp;$A15&amp;"'!B:M"),3,FALSE)</f>
        <v/>
      </c>
      <c r="E15" s="56" t="str">
        <f ca="1">VLOOKUP($B19,INDIRECT("'"&amp;$A15&amp;"'!B:M"),8,FALSE)</f>
        <v/>
      </c>
      <c r="F15" s="6" t="str">
        <f ca="1">VLOOKUP($B19,INDIRECT("'"&amp;$A15&amp;"'!B:M"),9,FALSE)</f>
        <v/>
      </c>
      <c r="G15" s="6" t="str">
        <f ca="1">VLOOKUP($B19,INDIRECT("'"&amp;$A15&amp;"'!B:M"),10,FALSE)</f>
        <v/>
      </c>
      <c r="H15" s="99" t="str">
        <f ca="1">VLOOKUP($B19,INDIRECT("'"&amp;$A15&amp;"'!B:M"),11,FALSE)</f>
        <v/>
      </c>
      <c r="I15" s="101">
        <f ca="1">SUM(OFFSET(INDIRECT($A15&amp;"!I2"),MATCH($P15,INDIRECT($A15&amp;"!B2:B30"),0)-1+2,,))</f>
        <v>0</v>
      </c>
      <c r="J15" s="102">
        <f ca="1">SUM(OFFSET(INDIRECT($A15&amp;"!l2"),MATCH($P15,INDIRECT($A15&amp;"!B2:B30"),0)-1+2,,))</f>
        <v>0</v>
      </c>
      <c r="K15" s="56">
        <f ca="1">VLOOKUP($B19,INDIRECT("'"&amp;$A15&amp;"'!B:M"),4,FALSE)</f>
        <v>0</v>
      </c>
      <c r="L15" s="14">
        <f ca="1">VLOOKUP($B19,INDIRECT("'"&amp;$A15&amp;"'!B:M"),5,FALSE)</f>
        <v>385</v>
      </c>
      <c r="M15" s="6">
        <f ca="1">VLOOKUP($B19,INDIRECT("'"&amp;$A15&amp;"'!B:M"),6,FALSE)</f>
        <v>9.1899999999999996E-2</v>
      </c>
      <c r="N15" s="60">
        <f ca="1">VLOOKUP($B19,INDIRECT("'"&amp;$A15&amp;"'!B:M"),7,FALSE)</f>
        <v>0</v>
      </c>
      <c r="P15" s="93">
        <f t="array" ref="P15">IF(OR(A15="total",ISBLANK(A15)),"",INDEX(B$3:B$200,SMALL(IF(A$3:A$200="lyon",ROW(A$3:A$200)-2,""),COUNTIF(A$3:A15,"lyon"))))</f>
        <v>42750</v>
      </c>
    </row>
    <row r="16" spans="1:16">
      <c r="A16" s="21" t="s">
        <v>22</v>
      </c>
      <c r="B16" s="84"/>
      <c r="C16" s="87"/>
      <c r="D16" s="9" t="str">
        <f ca="1">VLOOKUP($B19,INDIRECT("'"&amp;$A16&amp;"'!B:M"),3,FALSE)</f>
        <v/>
      </c>
      <c r="E16" s="57" t="str">
        <f ca="1">VLOOKUP($B19,INDIRECT("'"&amp;$A16&amp;"'!B:M"),8,FALSE)</f>
        <v/>
      </c>
      <c r="F16" s="9" t="str">
        <f ca="1">VLOOKUP($B19,INDIRECT("'"&amp;$A16&amp;"'!B:M"),9,FALSE)</f>
        <v/>
      </c>
      <c r="G16" s="9" t="str">
        <f ca="1">VLOOKUP($B19,INDIRECT("'"&amp;$A16&amp;"'!B:M"),10,FALSE)</f>
        <v/>
      </c>
      <c r="H16" s="94" t="str">
        <f ca="1">VLOOKUP($B19,INDIRECT("'"&amp;$A16&amp;"'!B:M"),11,FALSE)</f>
        <v/>
      </c>
      <c r="I16" s="103">
        <f t="shared" ref="I16:I18" ca="1" si="8">SUM(OFFSET(INDIRECT($A16&amp;"!I2"),MATCH($P16,INDIRECT($A16&amp;"!B2:B30"),0)-1+2,,))</f>
        <v>0</v>
      </c>
      <c r="J16" s="104">
        <f t="shared" ref="J16:J18" ca="1" si="9">SUM(OFFSET(INDIRECT($A16&amp;"!l2"),MATCH($P16,INDIRECT($A16&amp;"!B2:B30"),0)-1+2,,))</f>
        <v>0</v>
      </c>
      <c r="K16" s="57" t="str">
        <f ca="1">VLOOKUP($B19,INDIRECT("'"&amp;$A16&amp;"'!B:M"),4,FALSE)</f>
        <v/>
      </c>
      <c r="L16" s="67" t="str">
        <f ca="1">VLOOKUP($B19,INDIRECT("'"&amp;$A16&amp;"'!B:M"),5,FALSE)</f>
        <v/>
      </c>
      <c r="M16" s="9" t="str">
        <f ca="1">VLOOKUP($B19,INDIRECT("'"&amp;$A16&amp;"'!B:M"),6,FALSE)</f>
        <v/>
      </c>
      <c r="N16" s="61" t="str">
        <f ca="1">VLOOKUP($B19,INDIRECT("'"&amp;$A16&amp;"'!B:M"),7,FALSE)</f>
        <v/>
      </c>
      <c r="P16" s="93">
        <f t="array" ref="P16">IF(OR(A16="total",ISBLANK(A16)),"",INDEX(B$3:B$200,SMALL(IF(A$3:A$200="lyon",ROW(A$3:A$200)-2,""),COUNTIF(A$3:A16,"lyon"))))</f>
        <v>42750</v>
      </c>
    </row>
    <row r="17" spans="1:16">
      <c r="A17" s="21" t="s">
        <v>23</v>
      </c>
      <c r="B17" s="84"/>
      <c r="C17" s="87"/>
      <c r="D17" s="9" t="str">
        <f ca="1">VLOOKUP($B19,INDIRECT("'"&amp;$A17&amp;"'!B:M"),3,FALSE)</f>
        <v/>
      </c>
      <c r="E17" s="57" t="str">
        <f ca="1">VLOOKUP($B19,INDIRECT("'"&amp;$A17&amp;"'!B:M"),8,FALSE)</f>
        <v/>
      </c>
      <c r="F17" s="9" t="str">
        <f ca="1">VLOOKUP($B19,INDIRECT("'"&amp;$A17&amp;"'!B:M"),9,FALSE)</f>
        <v/>
      </c>
      <c r="G17" s="9" t="str">
        <f ca="1">VLOOKUP($B19,INDIRECT("'"&amp;$A17&amp;"'!B:M"),10,FALSE)</f>
        <v/>
      </c>
      <c r="H17" s="94" t="str">
        <f ca="1">VLOOKUP($B19,INDIRECT("'"&amp;$A17&amp;"'!B:M"),11,FALSE)</f>
        <v/>
      </c>
      <c r="I17" s="103">
        <f t="shared" ca="1" si="8"/>
        <v>0</v>
      </c>
      <c r="J17" s="104">
        <f t="shared" ca="1" si="9"/>
        <v>0</v>
      </c>
      <c r="K17" s="57" t="str">
        <f ca="1">VLOOKUP($B19,INDIRECT("'"&amp;$A17&amp;"'!B:M"),4,FALSE)</f>
        <v/>
      </c>
      <c r="L17" s="67" t="str">
        <f ca="1">VLOOKUP($B19,INDIRECT("'"&amp;$A17&amp;"'!B:M"),5,FALSE)</f>
        <v/>
      </c>
      <c r="M17" s="9" t="str">
        <f ca="1">VLOOKUP($B19,INDIRECT("'"&amp;$A17&amp;"'!B:M"),6,FALSE)</f>
        <v/>
      </c>
      <c r="N17" s="61" t="str">
        <f ca="1">VLOOKUP($B19,INDIRECT("'"&amp;$A17&amp;"'!B:M"),7,FALSE)</f>
        <v/>
      </c>
      <c r="P17" s="93">
        <f t="array" ref="P17">IF(OR(A17="total",ISBLANK(A17)),"",INDEX(B$3:B$200,SMALL(IF(A$3:A$200="lyon",ROW(A$3:A$200)-2,""),COUNTIF(A$3:A17,"lyon"))))</f>
        <v>42750</v>
      </c>
    </row>
    <row r="18" spans="1:16" ht="20" thickBot="1">
      <c r="A18" s="22" t="s">
        <v>24</v>
      </c>
      <c r="B18" s="85"/>
      <c r="C18" s="88"/>
      <c r="D18" s="70" t="str">
        <f ca="1">VLOOKUP($B19,INDIRECT("'"&amp;$A18&amp;"'!B:M"),3,FALSE)</f>
        <v/>
      </c>
      <c r="E18" s="71" t="str">
        <f ca="1">VLOOKUP($B19,INDIRECT("'"&amp;$A18&amp;"'!B:M"),8,FALSE)</f>
        <v/>
      </c>
      <c r="F18" s="70" t="str">
        <f ca="1">VLOOKUP($B19,INDIRECT("'"&amp;$A18&amp;"'!B:M"),9,FALSE)</f>
        <v/>
      </c>
      <c r="G18" s="70" t="str">
        <f ca="1">VLOOKUP($B19,INDIRECT("'"&amp;$A18&amp;"'!B:M"),10,FALSE)</f>
        <v/>
      </c>
      <c r="H18" s="95" t="str">
        <f ca="1">VLOOKUP($B19,INDIRECT("'"&amp;$A18&amp;"'!B:M"),11,FALSE)</f>
        <v/>
      </c>
      <c r="I18" s="105">
        <f t="shared" ca="1" si="8"/>
        <v>0</v>
      </c>
      <c r="J18" s="106">
        <f t="shared" ca="1" si="9"/>
        <v>0</v>
      </c>
      <c r="K18" s="71" t="str">
        <f ca="1">VLOOKUP($B19,INDIRECT("'"&amp;$A18&amp;"'!B:M"),4,FALSE)</f>
        <v/>
      </c>
      <c r="L18" s="72" t="str">
        <f ca="1">VLOOKUP($B19,INDIRECT("'"&amp;$A18&amp;"'!B:M"),5,FALSE)</f>
        <v/>
      </c>
      <c r="M18" s="70" t="str">
        <f ca="1">VLOOKUP($B19,INDIRECT("'"&amp;$A18&amp;"'!B:M"),6,FALSE)</f>
        <v/>
      </c>
      <c r="N18" s="73" t="str">
        <f ca="1">VLOOKUP($B19,INDIRECT("'"&amp;$A18&amp;"'!B:M"),7,FALSE)</f>
        <v/>
      </c>
      <c r="P18" s="93">
        <f t="array" ref="P18">IF(OR(A18="total",ISBLANK(A18)),"",INDEX(B$3:B$200,SMALL(IF(A$3:A$200="lyon",ROW(A$3:A$200)-2,""),COUNTIF(A$3:A18,"lyon"))))</f>
        <v>42750</v>
      </c>
    </row>
    <row r="19" spans="1:16" ht="20.5" thickTop="1" thickBot="1">
      <c r="A19" s="22" t="s">
        <v>15</v>
      </c>
      <c r="B19" s="81" t="str">
        <f t="shared" ref="B19" si="10">TEXT(WEEKNUM(B15,1),"00")&amp;"_"&amp;RIGHT(YEAR(B15),4)</f>
        <v>03_2017</v>
      </c>
      <c r="C19" s="82"/>
      <c r="D19" s="74">
        <f t="shared" ref="D19:I19" ca="1" si="11">IFERROR(AVERAGE(D15:D18),0)</f>
        <v>0</v>
      </c>
      <c r="E19" s="74">
        <f t="shared" ca="1" si="11"/>
        <v>0</v>
      </c>
      <c r="F19" s="74">
        <f t="shared" ca="1" si="11"/>
        <v>0</v>
      </c>
      <c r="G19" s="74">
        <f t="shared" ca="1" si="11"/>
        <v>0</v>
      </c>
      <c r="H19" s="75">
        <f t="shared" ca="1" si="11"/>
        <v>0</v>
      </c>
      <c r="I19" s="97">
        <f t="shared" ca="1" si="11"/>
        <v>0</v>
      </c>
      <c r="J19" s="98">
        <f ca="1">SUM(J15:J18)</f>
        <v>0</v>
      </c>
      <c r="K19" s="74">
        <f ca="1">IFERROR(AVERAGE(K15:K18),0)</f>
        <v>0</v>
      </c>
      <c r="L19" s="76">
        <f ca="1">IFERROR(AVERAGE(L15:L18),0)</f>
        <v>385</v>
      </c>
      <c r="M19" s="74">
        <f ca="1">IFERROR(AVERAGE(M15:M18),0)</f>
        <v>9.1899999999999996E-2</v>
      </c>
      <c r="N19" s="69">
        <f ca="1">IFERROR(SUM(N15:N18),0)</f>
        <v>0</v>
      </c>
      <c r="P19" s="93" t="str">
        <f t="array" ref="P19">IF(OR(A19="total",ISBLANK(A19)),"",INDEX(B$3:B$200,SMALL(IF(A$3:A$200="lyon",ROW(A$3:A$200)-2,""),COUNTIF(A$3:A19,"lyon"))))</f>
        <v/>
      </c>
    </row>
    <row r="20" spans="1:16" ht="20.5" thickTop="1" thickBot="1">
      <c r="P20" s="93" t="str">
        <f t="array" ref="P20">IF(OR(A20="total",ISBLANK(A20)),"",INDEX(B$3:B$200,SMALL(IF(A$3:A$200="lyon",ROW(A$3:A$200)-2,""),COUNTIF(A$3:A20,"lyon"))))</f>
        <v/>
      </c>
    </row>
    <row r="21" spans="1:16" ht="20" thickTop="1">
      <c r="A21" s="20" t="s">
        <v>21</v>
      </c>
      <c r="B21" s="83">
        <f>$B15+7</f>
        <v>42757</v>
      </c>
      <c r="C21" s="86" t="str">
        <f t="shared" ref="C21" si="12">TEXT(WEEKNUM(B21,1),"00")&amp;"_"&amp;RIGHT(YEAR(B21),2)</f>
        <v>04_17</v>
      </c>
      <c r="D21" s="6" t="str">
        <f ca="1">VLOOKUP($B25,INDIRECT("'"&amp;$A21&amp;"'!B:M"),3,FALSE)</f>
        <v/>
      </c>
      <c r="E21" s="56" t="str">
        <f ca="1">VLOOKUP($B25,INDIRECT("'"&amp;$A21&amp;"'!B:M"),8,FALSE)</f>
        <v/>
      </c>
      <c r="F21" s="6" t="str">
        <f ca="1">VLOOKUP($B25,INDIRECT("'"&amp;$A21&amp;"'!B:M"),9,FALSE)</f>
        <v/>
      </c>
      <c r="G21" s="6" t="str">
        <f ca="1">VLOOKUP($B25,INDIRECT("'"&amp;$A21&amp;"'!B:M"),10,FALSE)</f>
        <v/>
      </c>
      <c r="H21" s="99" t="str">
        <f ca="1">VLOOKUP($B25,INDIRECT("'"&amp;$A21&amp;"'!B:M"),11,FALSE)</f>
        <v/>
      </c>
      <c r="I21" s="101">
        <f ca="1">SUM(OFFSET(INDIRECT($A21&amp;"!I2"),MATCH($P21,INDIRECT($A21&amp;"!B2:B30"),0)-1+2,,))</f>
        <v>0</v>
      </c>
      <c r="J21" s="102">
        <f ca="1">SUM(OFFSET(INDIRECT($A21&amp;"!l2"),MATCH($P21,INDIRECT($A21&amp;"!B2:B30"),0)-1+2,,))</f>
        <v>0</v>
      </c>
      <c r="K21" s="56">
        <f ca="1">VLOOKUP($B25,INDIRECT("'"&amp;$A21&amp;"'!B:M"),4,FALSE)</f>
        <v>0</v>
      </c>
      <c r="L21" s="14">
        <f ca="1">VLOOKUP($B25,INDIRECT("'"&amp;$A21&amp;"'!B:M"),5,FALSE)</f>
        <v>307</v>
      </c>
      <c r="M21" s="6">
        <f ca="1">VLOOKUP($B25,INDIRECT("'"&amp;$A21&amp;"'!B:M"),6,FALSE)</f>
        <v>9.1899999999999996E-2</v>
      </c>
      <c r="N21" s="60">
        <f ca="1">VLOOKUP($B25,INDIRECT("'"&amp;$A21&amp;"'!B:M"),7,FALSE)</f>
        <v>0</v>
      </c>
      <c r="P21" s="93">
        <f t="array" ref="P21">IF(OR(A21="total",ISBLANK(A21)),"",INDEX(B$3:B$200,SMALL(IF(A$3:A$200="lyon",ROW(A$3:A$200)-2,""),COUNTIF(A$3:A21,"lyon"))))</f>
        <v>42757</v>
      </c>
    </row>
    <row r="22" spans="1:16">
      <c r="A22" s="21" t="s">
        <v>22</v>
      </c>
      <c r="B22" s="84"/>
      <c r="C22" s="87"/>
      <c r="D22" s="9" t="str">
        <f ca="1">VLOOKUP($B25,INDIRECT("'"&amp;$A22&amp;"'!B:M"),3,FALSE)</f>
        <v/>
      </c>
      <c r="E22" s="57" t="str">
        <f ca="1">VLOOKUP($B25,INDIRECT("'"&amp;$A22&amp;"'!B:M"),8,FALSE)</f>
        <v/>
      </c>
      <c r="F22" s="9" t="str">
        <f ca="1">VLOOKUP($B25,INDIRECT("'"&amp;$A22&amp;"'!B:M"),9,FALSE)</f>
        <v/>
      </c>
      <c r="G22" s="9" t="str">
        <f ca="1">VLOOKUP($B25,INDIRECT("'"&amp;$A22&amp;"'!B:M"),10,FALSE)</f>
        <v/>
      </c>
      <c r="H22" s="94" t="str">
        <f ca="1">VLOOKUP($B25,INDIRECT("'"&amp;$A22&amp;"'!B:M"),11,FALSE)</f>
        <v/>
      </c>
      <c r="I22" s="103">
        <f t="shared" ref="I22:I24" ca="1" si="13">SUM(OFFSET(INDIRECT($A22&amp;"!I2"),MATCH($P22,INDIRECT($A22&amp;"!B2:B30"),0)-1+2,,))</f>
        <v>0</v>
      </c>
      <c r="J22" s="104">
        <f t="shared" ref="J22:J24" ca="1" si="14">SUM(OFFSET(INDIRECT($A22&amp;"!l2"),MATCH($P22,INDIRECT($A22&amp;"!B2:B30"),0)-1+2,,))</f>
        <v>0</v>
      </c>
      <c r="K22" s="57" t="str">
        <f ca="1">VLOOKUP($B25,INDIRECT("'"&amp;$A22&amp;"'!B:M"),4,FALSE)</f>
        <v/>
      </c>
      <c r="L22" s="67" t="str">
        <f ca="1">VLOOKUP($B25,INDIRECT("'"&amp;$A22&amp;"'!B:M"),5,FALSE)</f>
        <v/>
      </c>
      <c r="M22" s="9" t="str">
        <f ca="1">VLOOKUP($B25,INDIRECT("'"&amp;$A22&amp;"'!B:M"),6,FALSE)</f>
        <v/>
      </c>
      <c r="N22" s="61" t="str">
        <f ca="1">VLOOKUP($B25,INDIRECT("'"&amp;$A22&amp;"'!B:M"),7,FALSE)</f>
        <v/>
      </c>
      <c r="P22" s="93">
        <f t="array" ref="P22">IF(OR(A22="total",ISBLANK(A22)),"",INDEX(B$3:B$200,SMALL(IF(A$3:A$200="lyon",ROW(A$3:A$200)-2,""),COUNTIF(A$3:A22,"lyon"))))</f>
        <v>42757</v>
      </c>
    </row>
    <row r="23" spans="1:16">
      <c r="A23" s="21" t="s">
        <v>23</v>
      </c>
      <c r="B23" s="84"/>
      <c r="C23" s="87"/>
      <c r="D23" s="9" t="str">
        <f ca="1">VLOOKUP($B25,INDIRECT("'"&amp;$A23&amp;"'!B:M"),3,FALSE)</f>
        <v/>
      </c>
      <c r="E23" s="57" t="str">
        <f ca="1">VLOOKUP($B25,INDIRECT("'"&amp;$A23&amp;"'!B:M"),8,FALSE)</f>
        <v/>
      </c>
      <c r="F23" s="9" t="str">
        <f ca="1">VLOOKUP($B25,INDIRECT("'"&amp;$A23&amp;"'!B:M"),9,FALSE)</f>
        <v/>
      </c>
      <c r="G23" s="9" t="str">
        <f ca="1">VLOOKUP($B25,INDIRECT("'"&amp;$A23&amp;"'!B:M"),10,FALSE)</f>
        <v/>
      </c>
      <c r="H23" s="94" t="str">
        <f ca="1">VLOOKUP($B25,INDIRECT("'"&amp;$A23&amp;"'!B:M"),11,FALSE)</f>
        <v/>
      </c>
      <c r="I23" s="103">
        <f t="shared" ca="1" si="13"/>
        <v>0</v>
      </c>
      <c r="J23" s="104">
        <f t="shared" ca="1" si="14"/>
        <v>0</v>
      </c>
      <c r="K23" s="57" t="str">
        <f ca="1">VLOOKUP($B25,INDIRECT("'"&amp;$A23&amp;"'!B:M"),4,FALSE)</f>
        <v/>
      </c>
      <c r="L23" s="67" t="str">
        <f ca="1">VLOOKUP($B25,INDIRECT("'"&amp;$A23&amp;"'!B:M"),5,FALSE)</f>
        <v/>
      </c>
      <c r="M23" s="9" t="str">
        <f ca="1">VLOOKUP($B25,INDIRECT("'"&amp;$A23&amp;"'!B:M"),6,FALSE)</f>
        <v/>
      </c>
      <c r="N23" s="61" t="str">
        <f ca="1">VLOOKUP($B25,INDIRECT("'"&amp;$A23&amp;"'!B:M"),7,FALSE)</f>
        <v/>
      </c>
      <c r="P23" s="93">
        <f t="array" ref="P23">IF(OR(A23="total",ISBLANK(A23)),"",INDEX(B$3:B$200,SMALL(IF(A$3:A$200="lyon",ROW(A$3:A$200)-2,""),COUNTIF(A$3:A23,"lyon"))))</f>
        <v>42757</v>
      </c>
    </row>
    <row r="24" spans="1:16" ht="20" thickBot="1">
      <c r="A24" s="22" t="s">
        <v>24</v>
      </c>
      <c r="B24" s="85"/>
      <c r="C24" s="88"/>
      <c r="D24" s="70" t="str">
        <f ca="1">VLOOKUP($B25,INDIRECT("'"&amp;$A24&amp;"'!B:M"),3,FALSE)</f>
        <v/>
      </c>
      <c r="E24" s="71" t="str">
        <f ca="1">VLOOKUP($B25,INDIRECT("'"&amp;$A24&amp;"'!B:M"),8,FALSE)</f>
        <v/>
      </c>
      <c r="F24" s="70" t="str">
        <f ca="1">VLOOKUP($B25,INDIRECT("'"&amp;$A24&amp;"'!B:M"),9,FALSE)</f>
        <v/>
      </c>
      <c r="G24" s="70" t="str">
        <f ca="1">VLOOKUP($B25,INDIRECT("'"&amp;$A24&amp;"'!B:M"),10,FALSE)</f>
        <v/>
      </c>
      <c r="H24" s="95" t="str">
        <f ca="1">VLOOKUP($B25,INDIRECT("'"&amp;$A24&amp;"'!B:M"),11,FALSE)</f>
        <v/>
      </c>
      <c r="I24" s="105">
        <f t="shared" ca="1" si="13"/>
        <v>0</v>
      </c>
      <c r="J24" s="106">
        <f t="shared" ca="1" si="14"/>
        <v>0</v>
      </c>
      <c r="K24" s="71" t="str">
        <f ca="1">VLOOKUP($B25,INDIRECT("'"&amp;$A24&amp;"'!B:M"),4,FALSE)</f>
        <v/>
      </c>
      <c r="L24" s="72" t="str">
        <f ca="1">VLOOKUP($B25,INDIRECT("'"&amp;$A24&amp;"'!B:M"),5,FALSE)</f>
        <v/>
      </c>
      <c r="M24" s="70" t="str">
        <f ca="1">VLOOKUP($B25,INDIRECT("'"&amp;$A24&amp;"'!B:M"),6,FALSE)</f>
        <v/>
      </c>
      <c r="N24" s="73" t="str">
        <f ca="1">VLOOKUP($B25,INDIRECT("'"&amp;$A24&amp;"'!B:M"),7,FALSE)</f>
        <v/>
      </c>
      <c r="P24" s="93">
        <f t="array" ref="P24">IF(OR(A24="total",ISBLANK(A24)),"",INDEX(B$3:B$200,SMALL(IF(A$3:A$200="lyon",ROW(A$3:A$200)-2,""),COUNTIF(A$3:A24,"lyon"))))</f>
        <v>42757</v>
      </c>
    </row>
    <row r="25" spans="1:16" ht="20.5" thickTop="1" thickBot="1">
      <c r="A25" s="22" t="s">
        <v>15</v>
      </c>
      <c r="B25" s="81" t="str">
        <f t="shared" ref="B25" si="15">TEXT(WEEKNUM(B21,1),"00")&amp;"_"&amp;RIGHT(YEAR(B21),4)</f>
        <v>04_2017</v>
      </c>
      <c r="C25" s="82"/>
      <c r="D25" s="74">
        <f t="shared" ref="D25:I25" ca="1" si="16">IFERROR(AVERAGE(D21:D24),0)</f>
        <v>0</v>
      </c>
      <c r="E25" s="74">
        <f t="shared" ca="1" si="16"/>
        <v>0</v>
      </c>
      <c r="F25" s="74">
        <f t="shared" ca="1" si="16"/>
        <v>0</v>
      </c>
      <c r="G25" s="74">
        <f t="shared" ca="1" si="16"/>
        <v>0</v>
      </c>
      <c r="H25" s="75">
        <f t="shared" ca="1" si="16"/>
        <v>0</v>
      </c>
      <c r="I25" s="97">
        <f t="shared" ca="1" si="16"/>
        <v>0</v>
      </c>
      <c r="J25" s="98">
        <f ca="1">SUM(J21:J24)</f>
        <v>0</v>
      </c>
      <c r="K25" s="74">
        <f ca="1">IFERROR(AVERAGE(K21:K24),0)</f>
        <v>0</v>
      </c>
      <c r="L25" s="76">
        <f ca="1">IFERROR(AVERAGE(L21:L24),0)</f>
        <v>307</v>
      </c>
      <c r="M25" s="74">
        <f ca="1">IFERROR(AVERAGE(M21:M24),0)</f>
        <v>9.1899999999999996E-2</v>
      </c>
      <c r="N25" s="69">
        <f ca="1">IFERROR(SUM(N21:N24),0)</f>
        <v>0</v>
      </c>
      <c r="P25" s="93" t="str">
        <f t="array" ref="P25">IF(OR(A25="total",ISBLANK(A25)),"",INDEX(B$3:B$200,SMALL(IF(A$3:A$200="lyon",ROW(A$3:A$200)-2,""),COUNTIF(A$3:A25,"lyon"))))</f>
        <v/>
      </c>
    </row>
    <row r="26" spans="1:16" ht="20.5" thickTop="1" thickBot="1">
      <c r="P26" s="93" t="str">
        <f t="array" ref="P26">IF(OR(A26="total",ISBLANK(A26)),"",INDEX(B$3:B$200,SMALL(IF(A$3:A$200="lyon",ROW(A$3:A$200)-2,""),COUNTIF(A$3:A26,"lyon"))))</f>
        <v/>
      </c>
    </row>
    <row r="27" spans="1:16" ht="20" thickTop="1">
      <c r="A27" s="20" t="s">
        <v>21</v>
      </c>
      <c r="B27" s="83">
        <f>$B21+7</f>
        <v>42764</v>
      </c>
      <c r="C27" s="86" t="str">
        <f t="shared" ref="C27" si="17">TEXT(WEEKNUM(B27,1),"00")&amp;"_"&amp;RIGHT(YEAR(B27),2)</f>
        <v>05_17</v>
      </c>
      <c r="D27" s="6" t="str">
        <f ca="1">VLOOKUP($B31,INDIRECT("'"&amp;$A27&amp;"'!B:M"),3,FALSE)</f>
        <v/>
      </c>
      <c r="E27" s="56" t="str">
        <f ca="1">VLOOKUP($B31,INDIRECT("'"&amp;$A27&amp;"'!B:M"),8,FALSE)</f>
        <v/>
      </c>
      <c r="F27" s="6" t="str">
        <f ca="1">VLOOKUP($B31,INDIRECT("'"&amp;$A27&amp;"'!B:M"),9,FALSE)</f>
        <v/>
      </c>
      <c r="G27" s="6" t="str">
        <f ca="1">VLOOKUP($B31,INDIRECT("'"&amp;$A27&amp;"'!B:M"),10,FALSE)</f>
        <v/>
      </c>
      <c r="H27" s="99" t="str">
        <f ca="1">VLOOKUP($B31,INDIRECT("'"&amp;$A27&amp;"'!B:M"),11,FALSE)</f>
        <v/>
      </c>
      <c r="I27" s="101">
        <f ca="1">SUM(OFFSET(INDIRECT($A27&amp;"!I2"),MATCH($P27,INDIRECT($A27&amp;"!B2:B30"),0)-1+2,,))</f>
        <v>0</v>
      </c>
      <c r="J27" s="102">
        <f ca="1">SUM(OFFSET(INDIRECT($A27&amp;"!l2"),MATCH($P27,INDIRECT($A27&amp;"!B2:B30"),0)-1+2,,))</f>
        <v>0</v>
      </c>
      <c r="K27" s="56">
        <f ca="1">VLOOKUP($B31,INDIRECT("'"&amp;$A27&amp;"'!B:M"),4,FALSE)</f>
        <v>0</v>
      </c>
      <c r="L27" s="14">
        <f ca="1">VLOOKUP($B31,INDIRECT("'"&amp;$A27&amp;"'!B:M"),5,FALSE)</f>
        <v>231</v>
      </c>
      <c r="M27" s="6">
        <f ca="1">VLOOKUP($B31,INDIRECT("'"&amp;$A27&amp;"'!B:M"),6,FALSE)</f>
        <v>9.1899999999999996E-2</v>
      </c>
      <c r="N27" s="60">
        <f ca="1">VLOOKUP($B31,INDIRECT("'"&amp;$A27&amp;"'!B:M"),7,FALSE)</f>
        <v>0</v>
      </c>
      <c r="P27" s="93">
        <f t="array" ref="P27">IF(OR(A27="total",ISBLANK(A27)),"",INDEX(B$3:B$200,SMALL(IF(A$3:A$200="lyon",ROW(A$3:A$200)-2,""),COUNTIF(A$3:A27,"lyon"))))</f>
        <v>42764</v>
      </c>
    </row>
    <row r="28" spans="1:16">
      <c r="A28" s="21" t="s">
        <v>22</v>
      </c>
      <c r="B28" s="84"/>
      <c r="C28" s="87"/>
      <c r="D28" s="9" t="str">
        <f ca="1">VLOOKUP($B31,INDIRECT("'"&amp;$A28&amp;"'!B:M"),3,FALSE)</f>
        <v/>
      </c>
      <c r="E28" s="57" t="str">
        <f ca="1">VLOOKUP($B31,INDIRECT("'"&amp;$A28&amp;"'!B:M"),8,FALSE)</f>
        <v/>
      </c>
      <c r="F28" s="9" t="str">
        <f ca="1">VLOOKUP($B31,INDIRECT("'"&amp;$A28&amp;"'!B:M"),9,FALSE)</f>
        <v/>
      </c>
      <c r="G28" s="9" t="str">
        <f ca="1">VLOOKUP($B31,INDIRECT("'"&amp;$A28&amp;"'!B:M"),10,FALSE)</f>
        <v/>
      </c>
      <c r="H28" s="94" t="str">
        <f ca="1">VLOOKUP($B31,INDIRECT("'"&amp;$A28&amp;"'!B:M"),11,FALSE)</f>
        <v/>
      </c>
      <c r="I28" s="103">
        <f t="shared" ref="I28:I30" ca="1" si="18">SUM(OFFSET(INDIRECT($A28&amp;"!I2"),MATCH($P28,INDIRECT($A28&amp;"!B2:B30"),0)-1+2,,))</f>
        <v>0</v>
      </c>
      <c r="J28" s="104">
        <f t="shared" ref="J28:J30" ca="1" si="19">SUM(OFFSET(INDIRECT($A28&amp;"!l2"),MATCH($P28,INDIRECT($A28&amp;"!B2:B30"),0)-1+2,,))</f>
        <v>0</v>
      </c>
      <c r="K28" s="57" t="str">
        <f ca="1">VLOOKUP($B31,INDIRECT("'"&amp;$A28&amp;"'!B:M"),4,FALSE)</f>
        <v/>
      </c>
      <c r="L28" s="67" t="str">
        <f ca="1">VLOOKUP($B31,INDIRECT("'"&amp;$A28&amp;"'!B:M"),5,FALSE)</f>
        <v/>
      </c>
      <c r="M28" s="9" t="str">
        <f ca="1">VLOOKUP($B31,INDIRECT("'"&amp;$A28&amp;"'!B:M"),6,FALSE)</f>
        <v/>
      </c>
      <c r="N28" s="61" t="str">
        <f ca="1">VLOOKUP($B31,INDIRECT("'"&amp;$A28&amp;"'!B:M"),7,FALSE)</f>
        <v/>
      </c>
      <c r="P28" s="93">
        <f t="array" ref="P28">IF(OR(A28="total",ISBLANK(A28)),"",INDEX(B$3:B$200,SMALL(IF(A$3:A$200="lyon",ROW(A$3:A$200)-2,""),COUNTIF(A$3:A28,"lyon"))))</f>
        <v>42764</v>
      </c>
    </row>
    <row r="29" spans="1:16">
      <c r="A29" s="21" t="s">
        <v>23</v>
      </c>
      <c r="B29" s="84"/>
      <c r="C29" s="87"/>
      <c r="D29" s="9" t="str">
        <f ca="1">VLOOKUP($B31,INDIRECT("'"&amp;$A29&amp;"'!B:M"),3,FALSE)</f>
        <v/>
      </c>
      <c r="E29" s="57" t="str">
        <f ca="1">VLOOKUP($B31,INDIRECT("'"&amp;$A29&amp;"'!B:M"),8,FALSE)</f>
        <v/>
      </c>
      <c r="F29" s="9" t="str">
        <f ca="1">VLOOKUP($B31,INDIRECT("'"&amp;$A29&amp;"'!B:M"),9,FALSE)</f>
        <v/>
      </c>
      <c r="G29" s="9" t="str">
        <f ca="1">VLOOKUP($B31,INDIRECT("'"&amp;$A29&amp;"'!B:M"),10,FALSE)</f>
        <v/>
      </c>
      <c r="H29" s="94" t="str">
        <f ca="1">VLOOKUP($B31,INDIRECT("'"&amp;$A29&amp;"'!B:M"),11,FALSE)</f>
        <v/>
      </c>
      <c r="I29" s="103">
        <f t="shared" ca="1" si="18"/>
        <v>0</v>
      </c>
      <c r="J29" s="104">
        <f t="shared" ca="1" si="19"/>
        <v>0</v>
      </c>
      <c r="K29" s="57" t="str">
        <f ca="1">VLOOKUP($B31,INDIRECT("'"&amp;$A29&amp;"'!B:M"),4,FALSE)</f>
        <v/>
      </c>
      <c r="L29" s="67" t="str">
        <f ca="1">VLOOKUP($B31,INDIRECT("'"&amp;$A29&amp;"'!B:M"),5,FALSE)</f>
        <v/>
      </c>
      <c r="M29" s="9" t="str">
        <f ca="1">VLOOKUP($B31,INDIRECT("'"&amp;$A29&amp;"'!B:M"),6,FALSE)</f>
        <v/>
      </c>
      <c r="N29" s="61" t="str">
        <f ca="1">VLOOKUP($B31,INDIRECT("'"&amp;$A29&amp;"'!B:M"),7,FALSE)</f>
        <v/>
      </c>
      <c r="P29" s="93">
        <f t="array" ref="P29">IF(OR(A29="total",ISBLANK(A29)),"",INDEX(B$3:B$200,SMALL(IF(A$3:A$200="lyon",ROW(A$3:A$200)-2,""),COUNTIF(A$3:A29,"lyon"))))</f>
        <v>42764</v>
      </c>
    </row>
    <row r="30" spans="1:16" ht="20" thickBot="1">
      <c r="A30" s="22" t="s">
        <v>24</v>
      </c>
      <c r="B30" s="85"/>
      <c r="C30" s="88"/>
      <c r="D30" s="70" t="str">
        <f ca="1">VLOOKUP($B31,INDIRECT("'"&amp;$A30&amp;"'!B:M"),3,FALSE)</f>
        <v/>
      </c>
      <c r="E30" s="71" t="str">
        <f ca="1">VLOOKUP($B31,INDIRECT("'"&amp;$A30&amp;"'!B:M"),8,FALSE)</f>
        <v/>
      </c>
      <c r="F30" s="70" t="str">
        <f ca="1">VLOOKUP($B31,INDIRECT("'"&amp;$A30&amp;"'!B:M"),9,FALSE)</f>
        <v/>
      </c>
      <c r="G30" s="70" t="str">
        <f ca="1">VLOOKUP($B31,INDIRECT("'"&amp;$A30&amp;"'!B:M"),10,FALSE)</f>
        <v/>
      </c>
      <c r="H30" s="95" t="str">
        <f ca="1">VLOOKUP($B31,INDIRECT("'"&amp;$A30&amp;"'!B:M"),11,FALSE)</f>
        <v/>
      </c>
      <c r="I30" s="105">
        <f t="shared" ca="1" si="18"/>
        <v>0</v>
      </c>
      <c r="J30" s="106">
        <f t="shared" ca="1" si="19"/>
        <v>0</v>
      </c>
      <c r="K30" s="71" t="str">
        <f ca="1">VLOOKUP($B31,INDIRECT("'"&amp;$A30&amp;"'!B:M"),4,FALSE)</f>
        <v/>
      </c>
      <c r="L30" s="72" t="str">
        <f ca="1">VLOOKUP($B31,INDIRECT("'"&amp;$A30&amp;"'!B:M"),5,FALSE)</f>
        <v/>
      </c>
      <c r="M30" s="70" t="str">
        <f ca="1">VLOOKUP($B31,INDIRECT("'"&amp;$A30&amp;"'!B:M"),6,FALSE)</f>
        <v/>
      </c>
      <c r="N30" s="73" t="str">
        <f ca="1">VLOOKUP($B31,INDIRECT("'"&amp;$A30&amp;"'!B:M"),7,FALSE)</f>
        <v/>
      </c>
      <c r="P30" s="93">
        <f t="array" ref="P30">IF(OR(A30="total",ISBLANK(A30)),"",INDEX(B$3:B$200,SMALL(IF(A$3:A$200="lyon",ROW(A$3:A$200)-2,""),COUNTIF(A$3:A30,"lyon"))))</f>
        <v>42764</v>
      </c>
    </row>
    <row r="31" spans="1:16" ht="20.5" thickTop="1" thickBot="1">
      <c r="A31" s="22" t="s">
        <v>15</v>
      </c>
      <c r="B31" s="81" t="str">
        <f t="shared" ref="B31" si="20">TEXT(WEEKNUM(B27,1),"00")&amp;"_"&amp;RIGHT(YEAR(B27),4)</f>
        <v>05_2017</v>
      </c>
      <c r="C31" s="82"/>
      <c r="D31" s="74">
        <f t="shared" ref="D31:I31" ca="1" si="21">IFERROR(AVERAGE(D27:D30),0)</f>
        <v>0</v>
      </c>
      <c r="E31" s="74">
        <f t="shared" ca="1" si="21"/>
        <v>0</v>
      </c>
      <c r="F31" s="74">
        <f t="shared" ca="1" si="21"/>
        <v>0</v>
      </c>
      <c r="G31" s="74">
        <f t="shared" ca="1" si="21"/>
        <v>0</v>
      </c>
      <c r="H31" s="75">
        <f t="shared" ca="1" si="21"/>
        <v>0</v>
      </c>
      <c r="I31" s="97">
        <f t="shared" ca="1" si="21"/>
        <v>0</v>
      </c>
      <c r="J31" s="98">
        <f ca="1">SUM(J27:J30)</f>
        <v>0</v>
      </c>
      <c r="K31" s="74">
        <f ca="1">IFERROR(AVERAGE(K27:K30),0)</f>
        <v>0</v>
      </c>
      <c r="L31" s="76">
        <f ca="1">IFERROR(AVERAGE(L27:L30),0)</f>
        <v>231</v>
      </c>
      <c r="M31" s="74">
        <f ca="1">IFERROR(AVERAGE(M27:M30),0)</f>
        <v>9.1899999999999996E-2</v>
      </c>
      <c r="N31" s="69">
        <f ca="1">IFERROR(SUM(N27:N30),0)</f>
        <v>0</v>
      </c>
      <c r="P31" s="93" t="str">
        <f t="array" ref="P31">IF(OR(A31="total",ISBLANK(A31)),"",INDEX(B$3:B$200,SMALL(IF(A$3:A$200="lyon",ROW(A$3:A$200)-2,""),COUNTIF(A$3:A31,"lyon"))))</f>
        <v/>
      </c>
    </row>
    <row r="32" spans="1:16" ht="20.5" thickTop="1" thickBot="1">
      <c r="P32" s="93" t="str">
        <f t="array" ref="P32">IF(OR(A32="total",ISBLANK(A32)),"",INDEX(B$3:B$200,SMALL(IF(A$3:A$200="lyon",ROW(A$3:A$200)-2,""),COUNTIF(A$3:A32,"lyon"))))</f>
        <v/>
      </c>
    </row>
    <row r="33" spans="1:16" ht="20" thickTop="1">
      <c r="A33" s="20" t="s">
        <v>21</v>
      </c>
      <c r="B33" s="83">
        <f>$B27+7</f>
        <v>42771</v>
      </c>
      <c r="C33" s="86" t="str">
        <f t="shared" ref="C33" si="22">TEXT(WEEKNUM(B33,1),"00")&amp;"_"&amp;RIGHT(YEAR(B33),2)</f>
        <v>06_17</v>
      </c>
      <c r="D33" s="6" t="str">
        <f ca="1">VLOOKUP($B37,INDIRECT("'"&amp;$A33&amp;"'!B:M"),3,FALSE)</f>
        <v/>
      </c>
      <c r="E33" s="56" t="str">
        <f ca="1">VLOOKUP($B37,INDIRECT("'"&amp;$A33&amp;"'!B:M"),8,FALSE)</f>
        <v/>
      </c>
      <c r="F33" s="6" t="str">
        <f ca="1">VLOOKUP($B37,INDIRECT("'"&amp;$A33&amp;"'!B:M"),9,FALSE)</f>
        <v/>
      </c>
      <c r="G33" s="6" t="str">
        <f ca="1">VLOOKUP($B37,INDIRECT("'"&amp;$A33&amp;"'!B:M"),10,FALSE)</f>
        <v/>
      </c>
      <c r="H33" s="99" t="str">
        <f ca="1">VLOOKUP($B37,INDIRECT("'"&amp;$A33&amp;"'!B:M"),11,FALSE)</f>
        <v/>
      </c>
      <c r="I33" s="101">
        <f ca="1">SUM(OFFSET(INDIRECT($A33&amp;"!I2"),MATCH($P33,INDIRECT($A33&amp;"!B2:B30"),0)-1+2,,))</f>
        <v>0</v>
      </c>
      <c r="J33" s="102">
        <f ca="1">SUM(OFFSET(INDIRECT($A33&amp;"!l2"),MATCH($P33,INDIRECT($A33&amp;"!B2:B30"),0)-1+2,,))</f>
        <v>0</v>
      </c>
      <c r="K33" s="56">
        <f ca="1">VLOOKUP($B37,INDIRECT("'"&amp;$A33&amp;"'!B:M"),4,FALSE)</f>
        <v>0</v>
      </c>
      <c r="L33" s="14">
        <f ca="1">VLOOKUP($B37,INDIRECT("'"&amp;$A33&amp;"'!B:M"),5,FALSE)</f>
        <v>309</v>
      </c>
      <c r="M33" s="6">
        <f ca="1">VLOOKUP($B37,INDIRECT("'"&amp;$A33&amp;"'!B:M"),6,FALSE)</f>
        <v>9.1899999999999996E-2</v>
      </c>
      <c r="N33" s="60">
        <f ca="1">VLOOKUP($B37,INDIRECT("'"&amp;$A33&amp;"'!B:M"),7,FALSE)</f>
        <v>0</v>
      </c>
      <c r="P33" s="93">
        <f t="array" ref="P33">IF(OR(A33="total",ISBLANK(A33)),"",INDEX(B$3:B$200,SMALL(IF(A$3:A$200="lyon",ROW(A$3:A$200)-2,""),COUNTIF(A$3:A33,"lyon"))))</f>
        <v>42771</v>
      </c>
    </row>
    <row r="34" spans="1:16">
      <c r="A34" s="21" t="s">
        <v>22</v>
      </c>
      <c r="B34" s="84"/>
      <c r="C34" s="87"/>
      <c r="D34" s="9" t="str">
        <f ca="1">VLOOKUP($B37,INDIRECT("'"&amp;$A34&amp;"'!B:M"),3,FALSE)</f>
        <v/>
      </c>
      <c r="E34" s="57" t="str">
        <f ca="1">VLOOKUP($B37,INDIRECT("'"&amp;$A34&amp;"'!B:M"),8,FALSE)</f>
        <v/>
      </c>
      <c r="F34" s="9" t="str">
        <f ca="1">VLOOKUP($B37,INDIRECT("'"&amp;$A34&amp;"'!B:M"),9,FALSE)</f>
        <v/>
      </c>
      <c r="G34" s="9" t="str">
        <f ca="1">VLOOKUP($B37,INDIRECT("'"&amp;$A34&amp;"'!B:M"),10,FALSE)</f>
        <v/>
      </c>
      <c r="H34" s="94" t="str">
        <f ca="1">VLOOKUP($B37,INDIRECT("'"&amp;$A34&amp;"'!B:M"),11,FALSE)</f>
        <v/>
      </c>
      <c r="I34" s="103">
        <f t="shared" ref="I34:I36" ca="1" si="23">SUM(OFFSET(INDIRECT($A34&amp;"!I2"),MATCH($P34,INDIRECT($A34&amp;"!B2:B30"),0)-1+2,,))</f>
        <v>0</v>
      </c>
      <c r="J34" s="104">
        <f t="shared" ref="J34:J36" ca="1" si="24">SUM(OFFSET(INDIRECT($A34&amp;"!l2"),MATCH($P34,INDIRECT($A34&amp;"!B2:B30"),0)-1+2,,))</f>
        <v>0</v>
      </c>
      <c r="K34" s="57" t="str">
        <f ca="1">VLOOKUP($B37,INDIRECT("'"&amp;$A34&amp;"'!B:M"),4,FALSE)</f>
        <v/>
      </c>
      <c r="L34" s="67" t="str">
        <f ca="1">VLOOKUP($B37,INDIRECT("'"&amp;$A34&amp;"'!B:M"),5,FALSE)</f>
        <v/>
      </c>
      <c r="M34" s="9" t="str">
        <f ca="1">VLOOKUP($B37,INDIRECT("'"&amp;$A34&amp;"'!B:M"),6,FALSE)</f>
        <v/>
      </c>
      <c r="N34" s="61" t="str">
        <f ca="1">VLOOKUP($B37,INDIRECT("'"&amp;$A34&amp;"'!B:M"),7,FALSE)</f>
        <v/>
      </c>
      <c r="P34" s="93">
        <f t="array" ref="P34">IF(OR(A34="total",ISBLANK(A34)),"",INDEX(B$3:B$200,SMALL(IF(A$3:A$200="lyon",ROW(A$3:A$200)-2,""),COUNTIF(A$3:A34,"lyon"))))</f>
        <v>42771</v>
      </c>
    </row>
    <row r="35" spans="1:16">
      <c r="A35" s="21" t="s">
        <v>23</v>
      </c>
      <c r="B35" s="84"/>
      <c r="C35" s="87"/>
      <c r="D35" s="9" t="str">
        <f ca="1">VLOOKUP($B37,INDIRECT("'"&amp;$A35&amp;"'!B:M"),3,FALSE)</f>
        <v/>
      </c>
      <c r="E35" s="57" t="str">
        <f ca="1">VLOOKUP($B37,INDIRECT("'"&amp;$A35&amp;"'!B:M"),8,FALSE)</f>
        <v/>
      </c>
      <c r="F35" s="9" t="str">
        <f ca="1">VLOOKUP($B37,INDIRECT("'"&amp;$A35&amp;"'!B:M"),9,FALSE)</f>
        <v/>
      </c>
      <c r="G35" s="9" t="str">
        <f ca="1">VLOOKUP($B37,INDIRECT("'"&amp;$A35&amp;"'!B:M"),10,FALSE)</f>
        <v/>
      </c>
      <c r="H35" s="94" t="str">
        <f ca="1">VLOOKUP($B37,INDIRECT("'"&amp;$A35&amp;"'!B:M"),11,FALSE)</f>
        <v/>
      </c>
      <c r="I35" s="103">
        <f t="shared" ca="1" si="23"/>
        <v>0</v>
      </c>
      <c r="J35" s="104">
        <f t="shared" ca="1" si="24"/>
        <v>0</v>
      </c>
      <c r="K35" s="57" t="str">
        <f ca="1">VLOOKUP($B37,INDIRECT("'"&amp;$A35&amp;"'!B:M"),4,FALSE)</f>
        <v/>
      </c>
      <c r="L35" s="67" t="str">
        <f ca="1">VLOOKUP($B37,INDIRECT("'"&amp;$A35&amp;"'!B:M"),5,FALSE)</f>
        <v/>
      </c>
      <c r="M35" s="9" t="str">
        <f ca="1">VLOOKUP($B37,INDIRECT("'"&amp;$A35&amp;"'!B:M"),6,FALSE)</f>
        <v/>
      </c>
      <c r="N35" s="61" t="str">
        <f ca="1">VLOOKUP($B37,INDIRECT("'"&amp;$A35&amp;"'!B:M"),7,FALSE)</f>
        <v/>
      </c>
      <c r="P35" s="93">
        <f t="array" ref="P35">IF(OR(A35="total",ISBLANK(A35)),"",INDEX(B$3:B$200,SMALL(IF(A$3:A$200="lyon",ROW(A$3:A$200)-2,""),COUNTIF(A$3:A35,"lyon"))))</f>
        <v>42771</v>
      </c>
    </row>
    <row r="36" spans="1:16" ht="20" thickBot="1">
      <c r="A36" s="22" t="s">
        <v>24</v>
      </c>
      <c r="B36" s="85"/>
      <c r="C36" s="88"/>
      <c r="D36" s="70" t="str">
        <f ca="1">VLOOKUP($B37,INDIRECT("'"&amp;$A36&amp;"'!B:M"),3,FALSE)</f>
        <v/>
      </c>
      <c r="E36" s="71" t="str">
        <f ca="1">VLOOKUP($B37,INDIRECT("'"&amp;$A36&amp;"'!B:M"),8,FALSE)</f>
        <v/>
      </c>
      <c r="F36" s="70" t="str">
        <f ca="1">VLOOKUP($B37,INDIRECT("'"&amp;$A36&amp;"'!B:M"),9,FALSE)</f>
        <v/>
      </c>
      <c r="G36" s="70" t="str">
        <f ca="1">VLOOKUP($B37,INDIRECT("'"&amp;$A36&amp;"'!B:M"),10,FALSE)</f>
        <v/>
      </c>
      <c r="H36" s="95" t="str">
        <f ca="1">VLOOKUP($B37,INDIRECT("'"&amp;$A36&amp;"'!B:M"),11,FALSE)</f>
        <v/>
      </c>
      <c r="I36" s="105">
        <f t="shared" ca="1" si="23"/>
        <v>0</v>
      </c>
      <c r="J36" s="106">
        <f t="shared" ca="1" si="24"/>
        <v>0</v>
      </c>
      <c r="K36" s="71" t="str">
        <f ca="1">VLOOKUP($B37,INDIRECT("'"&amp;$A36&amp;"'!B:M"),4,FALSE)</f>
        <v/>
      </c>
      <c r="L36" s="72" t="str">
        <f ca="1">VLOOKUP($B37,INDIRECT("'"&amp;$A36&amp;"'!B:M"),5,FALSE)</f>
        <v/>
      </c>
      <c r="M36" s="70" t="str">
        <f ca="1">VLOOKUP($B37,INDIRECT("'"&amp;$A36&amp;"'!B:M"),6,FALSE)</f>
        <v/>
      </c>
      <c r="N36" s="73" t="str">
        <f ca="1">VLOOKUP($B37,INDIRECT("'"&amp;$A36&amp;"'!B:M"),7,FALSE)</f>
        <v/>
      </c>
      <c r="P36" s="93">
        <f t="array" ref="P36">IF(OR(A36="total",ISBLANK(A36)),"",INDEX(B$3:B$200,SMALL(IF(A$3:A$200="lyon",ROW(A$3:A$200)-2,""),COUNTIF(A$3:A36,"lyon"))))</f>
        <v>42771</v>
      </c>
    </row>
    <row r="37" spans="1:16" ht="20.5" thickTop="1" thickBot="1">
      <c r="A37" s="22" t="s">
        <v>15</v>
      </c>
      <c r="B37" s="81" t="str">
        <f t="shared" ref="B37" si="25">TEXT(WEEKNUM(B33,1),"00")&amp;"_"&amp;RIGHT(YEAR(B33),4)</f>
        <v>06_2017</v>
      </c>
      <c r="C37" s="82"/>
      <c r="D37" s="74">
        <f t="shared" ref="D37:I37" ca="1" si="26">IFERROR(AVERAGE(D33:D36),0)</f>
        <v>0</v>
      </c>
      <c r="E37" s="74">
        <f t="shared" ca="1" si="26"/>
        <v>0</v>
      </c>
      <c r="F37" s="74">
        <f t="shared" ca="1" si="26"/>
        <v>0</v>
      </c>
      <c r="G37" s="74">
        <f t="shared" ca="1" si="26"/>
        <v>0</v>
      </c>
      <c r="H37" s="75">
        <f t="shared" ca="1" si="26"/>
        <v>0</v>
      </c>
      <c r="I37" s="97">
        <f t="shared" ca="1" si="26"/>
        <v>0</v>
      </c>
      <c r="J37" s="98">
        <f ca="1">SUM(J33:J36)</f>
        <v>0</v>
      </c>
      <c r="K37" s="74">
        <f ca="1">IFERROR(AVERAGE(K33:K36),0)</f>
        <v>0</v>
      </c>
      <c r="L37" s="76">
        <f ca="1">IFERROR(AVERAGE(L33:L36),0)</f>
        <v>309</v>
      </c>
      <c r="M37" s="74">
        <f ca="1">IFERROR(AVERAGE(M33:M36),0)</f>
        <v>9.1899999999999996E-2</v>
      </c>
      <c r="N37" s="69">
        <f ca="1">IFERROR(SUM(N33:N36),0)</f>
        <v>0</v>
      </c>
      <c r="P37" s="93" t="str">
        <f t="array" ref="P37">IF(OR(A37="total",ISBLANK(A37)),"",INDEX(B$3:B$200,SMALL(IF(A$3:A$200="lyon",ROW(A$3:A$200)-2,""),COUNTIF(A$3:A37,"lyon"))))</f>
        <v/>
      </c>
    </row>
    <row r="38" spans="1:16" ht="20.5" thickTop="1" thickBot="1">
      <c r="P38" s="93" t="str">
        <f t="array" ref="P38">IF(OR(A38="total",ISBLANK(A38)),"",INDEX(B$3:B$200,SMALL(IF(A$3:A$200="lyon",ROW(A$3:A$200)-2,""),COUNTIF(A$3:A38,"lyon"))))</f>
        <v/>
      </c>
    </row>
    <row r="39" spans="1:16" ht="20" thickTop="1">
      <c r="A39" s="20" t="s">
        <v>21</v>
      </c>
      <c r="B39" s="83">
        <f>$B33+7</f>
        <v>42778</v>
      </c>
      <c r="C39" s="86" t="str">
        <f t="shared" ref="C39" si="27">TEXT(WEEKNUM(B39,1),"00")&amp;"_"&amp;RIGHT(YEAR(B39),2)</f>
        <v>07_17</v>
      </c>
      <c r="D39" s="6" t="e">
        <f ca="1">VLOOKUP($B43,INDIRECT("'"&amp;$A39&amp;"'!B:M"),3,FALSE)</f>
        <v>#N/A</v>
      </c>
      <c r="E39" s="56" t="e">
        <f ca="1">VLOOKUP($B43,INDIRECT("'"&amp;$A39&amp;"'!B:M"),8,FALSE)</f>
        <v>#N/A</v>
      </c>
      <c r="F39" s="6" t="e">
        <f ca="1">VLOOKUP($B43,INDIRECT("'"&amp;$A39&amp;"'!B:M"),9,FALSE)</f>
        <v>#N/A</v>
      </c>
      <c r="G39" s="6" t="e">
        <f ca="1">VLOOKUP($B43,INDIRECT("'"&amp;$A39&amp;"'!B:M"),10,FALSE)</f>
        <v>#N/A</v>
      </c>
      <c r="H39" s="99" t="e">
        <f ca="1">VLOOKUP($B43,INDIRECT("'"&amp;$A39&amp;"'!B:M"),11,FALSE)</f>
        <v>#N/A</v>
      </c>
      <c r="I39" s="101" t="e">
        <f ca="1">SUM(OFFSET(INDIRECT($A39&amp;"!I2"),MATCH($P39,INDIRECT($A39&amp;"!B2:B30"),0)-1+2,,))</f>
        <v>#N/A</v>
      </c>
      <c r="J39" s="102" t="e">
        <f ca="1">SUM(OFFSET(INDIRECT($A39&amp;"!l2"),MATCH($P39,INDIRECT($A39&amp;"!B2:B30"),0)-1+2,,))</f>
        <v>#N/A</v>
      </c>
      <c r="K39" s="56" t="e">
        <f ca="1">VLOOKUP($B43,INDIRECT("'"&amp;$A39&amp;"'!B:M"),4,FALSE)</f>
        <v>#N/A</v>
      </c>
      <c r="L39" s="14" t="e">
        <f ca="1">VLOOKUP($B43,INDIRECT("'"&amp;$A39&amp;"'!B:M"),5,FALSE)</f>
        <v>#N/A</v>
      </c>
      <c r="M39" s="6" t="e">
        <f ca="1">VLOOKUP($B43,INDIRECT("'"&amp;$A39&amp;"'!B:M"),6,FALSE)</f>
        <v>#N/A</v>
      </c>
      <c r="N39" s="60" t="e">
        <f ca="1">VLOOKUP($B43,INDIRECT("'"&amp;$A39&amp;"'!B:M"),7,FALSE)</f>
        <v>#N/A</v>
      </c>
      <c r="P39" s="93">
        <f t="array" ref="P39">IF(OR(A39="total",ISBLANK(A39)),"",INDEX(B$3:B$200,SMALL(IF(A$3:A$200="lyon",ROW(A$3:A$200)-2,""),COUNTIF(A$3:A39,"lyon"))))</f>
        <v>42778</v>
      </c>
    </row>
    <row r="40" spans="1:16">
      <c r="A40" s="21" t="s">
        <v>22</v>
      </c>
      <c r="B40" s="84"/>
      <c r="C40" s="87"/>
      <c r="D40" s="9" t="str">
        <f ca="1">VLOOKUP($B43,INDIRECT("'"&amp;$A40&amp;"'!B:M"),3,FALSE)</f>
        <v/>
      </c>
      <c r="E40" s="57" t="str">
        <f ca="1">VLOOKUP($B43,INDIRECT("'"&amp;$A40&amp;"'!B:M"),8,FALSE)</f>
        <v/>
      </c>
      <c r="F40" s="9" t="str">
        <f ca="1">VLOOKUP($B43,INDIRECT("'"&amp;$A40&amp;"'!B:M"),9,FALSE)</f>
        <v/>
      </c>
      <c r="G40" s="9" t="str">
        <f ca="1">VLOOKUP($B43,INDIRECT("'"&amp;$A40&amp;"'!B:M"),10,FALSE)</f>
        <v/>
      </c>
      <c r="H40" s="94" t="str">
        <f ca="1">VLOOKUP($B43,INDIRECT("'"&amp;$A40&amp;"'!B:M"),11,FALSE)</f>
        <v/>
      </c>
      <c r="I40" s="103" t="e">
        <f t="shared" ref="I40:I42" ca="1" si="28">SUM(OFFSET(INDIRECT($A40&amp;"!I2"),MATCH($P40,INDIRECT($A40&amp;"!B2:B30"),0)-1+2,,))</f>
        <v>#N/A</v>
      </c>
      <c r="J40" s="104" t="e">
        <f t="shared" ref="J40:J42" ca="1" si="29">SUM(OFFSET(INDIRECT($A40&amp;"!l2"),MATCH($P40,INDIRECT($A40&amp;"!B2:B30"),0)-1+2,,))</f>
        <v>#N/A</v>
      </c>
      <c r="K40" s="57" t="str">
        <f ca="1">VLOOKUP($B43,INDIRECT("'"&amp;$A40&amp;"'!B:M"),4,FALSE)</f>
        <v/>
      </c>
      <c r="L40" s="67" t="str">
        <f ca="1">VLOOKUP($B43,INDIRECT("'"&amp;$A40&amp;"'!B:M"),5,FALSE)</f>
        <v/>
      </c>
      <c r="M40" s="9" t="str">
        <f ca="1">VLOOKUP($B43,INDIRECT("'"&amp;$A40&amp;"'!B:M"),6,FALSE)</f>
        <v/>
      </c>
      <c r="N40" s="61" t="str">
        <f ca="1">VLOOKUP($B43,INDIRECT("'"&amp;$A40&amp;"'!B:M"),7,FALSE)</f>
        <v/>
      </c>
      <c r="P40" s="93">
        <f t="array" ref="P40">IF(OR(A40="total",ISBLANK(A40)),"",INDEX(B$3:B$200,SMALL(IF(A$3:A$200="lyon",ROW(A$3:A$200)-2,""),COUNTIF(A$3:A40,"lyon"))))</f>
        <v>42778</v>
      </c>
    </row>
    <row r="41" spans="1:16">
      <c r="A41" s="21" t="s">
        <v>23</v>
      </c>
      <c r="B41" s="84"/>
      <c r="C41" s="87"/>
      <c r="D41" s="9" t="str">
        <f ca="1">VLOOKUP($B43,INDIRECT("'"&amp;$A41&amp;"'!B:M"),3,FALSE)</f>
        <v/>
      </c>
      <c r="E41" s="57" t="str">
        <f ca="1">VLOOKUP($B43,INDIRECT("'"&amp;$A41&amp;"'!B:M"),8,FALSE)</f>
        <v/>
      </c>
      <c r="F41" s="9" t="str">
        <f ca="1">VLOOKUP($B43,INDIRECT("'"&amp;$A41&amp;"'!B:M"),9,FALSE)</f>
        <v/>
      </c>
      <c r="G41" s="9" t="str">
        <f ca="1">VLOOKUP($B43,INDIRECT("'"&amp;$A41&amp;"'!B:M"),10,FALSE)</f>
        <v/>
      </c>
      <c r="H41" s="94" t="str">
        <f ca="1">VLOOKUP($B43,INDIRECT("'"&amp;$A41&amp;"'!B:M"),11,FALSE)</f>
        <v/>
      </c>
      <c r="I41" s="103" t="e">
        <f t="shared" ca="1" si="28"/>
        <v>#N/A</v>
      </c>
      <c r="J41" s="104" t="e">
        <f t="shared" ca="1" si="29"/>
        <v>#N/A</v>
      </c>
      <c r="K41" s="57" t="str">
        <f ca="1">VLOOKUP($B43,INDIRECT("'"&amp;$A41&amp;"'!B:M"),4,FALSE)</f>
        <v/>
      </c>
      <c r="L41" s="67" t="str">
        <f ca="1">VLOOKUP($B43,INDIRECT("'"&amp;$A41&amp;"'!B:M"),5,FALSE)</f>
        <v/>
      </c>
      <c r="M41" s="9" t="str">
        <f ca="1">VLOOKUP($B43,INDIRECT("'"&amp;$A41&amp;"'!B:M"),6,FALSE)</f>
        <v/>
      </c>
      <c r="N41" s="61" t="str">
        <f ca="1">VLOOKUP($B43,INDIRECT("'"&amp;$A41&amp;"'!B:M"),7,FALSE)</f>
        <v/>
      </c>
      <c r="P41" s="93">
        <f t="array" ref="P41">IF(OR(A41="total",ISBLANK(A41)),"",INDEX(B$3:B$200,SMALL(IF(A$3:A$200="lyon",ROW(A$3:A$200)-2,""),COUNTIF(A$3:A41,"lyon"))))</f>
        <v>42778</v>
      </c>
    </row>
    <row r="42" spans="1:16" ht="20" thickBot="1">
      <c r="A42" s="22" t="s">
        <v>24</v>
      </c>
      <c r="B42" s="85"/>
      <c r="C42" s="88"/>
      <c r="D42" s="70" t="str">
        <f ca="1">VLOOKUP($B43,INDIRECT("'"&amp;$A42&amp;"'!B:M"),3,FALSE)</f>
        <v/>
      </c>
      <c r="E42" s="71" t="str">
        <f ca="1">VLOOKUP($B43,INDIRECT("'"&amp;$A42&amp;"'!B:M"),8,FALSE)</f>
        <v/>
      </c>
      <c r="F42" s="70" t="str">
        <f ca="1">VLOOKUP($B43,INDIRECT("'"&amp;$A42&amp;"'!B:M"),9,FALSE)</f>
        <v/>
      </c>
      <c r="G42" s="70" t="str">
        <f ca="1">VLOOKUP($B43,INDIRECT("'"&amp;$A42&amp;"'!B:M"),10,FALSE)</f>
        <v/>
      </c>
      <c r="H42" s="95" t="str">
        <f ca="1">VLOOKUP($B43,INDIRECT("'"&amp;$A42&amp;"'!B:M"),11,FALSE)</f>
        <v/>
      </c>
      <c r="I42" s="105" t="e">
        <f t="shared" ca="1" si="28"/>
        <v>#N/A</v>
      </c>
      <c r="J42" s="106" t="e">
        <f t="shared" ca="1" si="29"/>
        <v>#N/A</v>
      </c>
      <c r="K42" s="71" t="str">
        <f ca="1">VLOOKUP($B43,INDIRECT("'"&amp;$A42&amp;"'!B:M"),4,FALSE)</f>
        <v/>
      </c>
      <c r="L42" s="72" t="str">
        <f ca="1">VLOOKUP($B43,INDIRECT("'"&amp;$A42&amp;"'!B:M"),5,FALSE)</f>
        <v/>
      </c>
      <c r="M42" s="70" t="str">
        <f ca="1">VLOOKUP($B43,INDIRECT("'"&amp;$A42&amp;"'!B:M"),6,FALSE)</f>
        <v/>
      </c>
      <c r="N42" s="73" t="str">
        <f ca="1">VLOOKUP($B43,INDIRECT("'"&amp;$A42&amp;"'!B:M"),7,FALSE)</f>
        <v/>
      </c>
      <c r="P42" s="93">
        <f t="array" ref="P42">IF(OR(A42="total",ISBLANK(A42)),"",INDEX(B$3:B$200,SMALL(IF(A$3:A$200="lyon",ROW(A$3:A$200)-2,""),COUNTIF(A$3:A42,"lyon"))))</f>
        <v>42778</v>
      </c>
    </row>
    <row r="43" spans="1:16" ht="20.5" thickTop="1" thickBot="1">
      <c r="A43" s="22" t="s">
        <v>15</v>
      </c>
      <c r="B43" s="81" t="str">
        <f t="shared" ref="B43" si="30">TEXT(WEEKNUM(B39,1),"00")&amp;"_"&amp;RIGHT(YEAR(B39),4)</f>
        <v>07_2017</v>
      </c>
      <c r="C43" s="82"/>
      <c r="D43" s="74">
        <f t="shared" ref="D43:I43" ca="1" si="31">IFERROR(AVERAGE(D39:D42),0)</f>
        <v>0</v>
      </c>
      <c r="E43" s="74">
        <f t="shared" ca="1" si="31"/>
        <v>0</v>
      </c>
      <c r="F43" s="74">
        <f t="shared" ca="1" si="31"/>
        <v>0</v>
      </c>
      <c r="G43" s="74">
        <f t="shared" ca="1" si="31"/>
        <v>0</v>
      </c>
      <c r="H43" s="75">
        <f t="shared" ca="1" si="31"/>
        <v>0</v>
      </c>
      <c r="I43" s="100">
        <f t="shared" ca="1" si="31"/>
        <v>0</v>
      </c>
      <c r="J43" s="100" t="e">
        <f ca="1">SUM(J39:J42)</f>
        <v>#N/A</v>
      </c>
      <c r="K43" s="74">
        <f ca="1">IFERROR(AVERAGE(K39:K42),0)</f>
        <v>0</v>
      </c>
      <c r="L43" s="76">
        <f ca="1">IFERROR(AVERAGE(L39:L42),0)</f>
        <v>0</v>
      </c>
      <c r="M43" s="74">
        <f ca="1">IFERROR(AVERAGE(M39:M42),0)</f>
        <v>0</v>
      </c>
      <c r="N43" s="69">
        <f ca="1">IFERROR(SUM(N39:N42),0)</f>
        <v>0</v>
      </c>
      <c r="P43" s="93" t="str">
        <f t="array" ref="P43">IF(OR(A43="total",ISBLANK(A43)),"",INDEX(B$3:B$200,SMALL(IF(A$3:A$200="lyon",ROW(A$3:A$200)-2,""),COUNTIF(A$3:A43,"lyon"))))</f>
        <v/>
      </c>
    </row>
    <row r="44" spans="1:16" ht="20.5" thickTop="1" thickBot="1">
      <c r="P44" s="93" t="str">
        <f t="array" ref="P44">IF(OR(A44="total",ISBLANK(A44)),"",INDEX(B$3:B$200,SMALL(IF(A$3:A$200="lyon",ROW(A$3:A$200)-2,""),COUNTIF(A$3:A44,"lyon"))))</f>
        <v/>
      </c>
    </row>
    <row r="45" spans="1:16" ht="20" thickTop="1">
      <c r="A45" s="20" t="s">
        <v>21</v>
      </c>
      <c r="B45" s="83">
        <f>$B39+7</f>
        <v>42785</v>
      </c>
      <c r="C45" s="86" t="str">
        <f t="shared" ref="C45" si="32">TEXT(WEEKNUM(B45,1),"00")&amp;"_"&amp;RIGHT(YEAR(B45),2)</f>
        <v>08_17</v>
      </c>
      <c r="D45" s="6" t="e">
        <f ca="1">VLOOKUP($B49,INDIRECT("'"&amp;$A45&amp;"'!B:M"),3,FALSE)</f>
        <v>#N/A</v>
      </c>
      <c r="E45" s="56" t="e">
        <f ca="1">VLOOKUP($B49,INDIRECT("'"&amp;$A45&amp;"'!B:M"),8,FALSE)</f>
        <v>#N/A</v>
      </c>
      <c r="F45" s="6" t="e">
        <f ca="1">VLOOKUP($B49,INDIRECT("'"&amp;$A45&amp;"'!B:M"),9,FALSE)</f>
        <v>#N/A</v>
      </c>
      <c r="G45" s="6" t="e">
        <f ca="1">VLOOKUP($B49,INDIRECT("'"&amp;$A45&amp;"'!B:M"),10,FALSE)</f>
        <v>#N/A</v>
      </c>
      <c r="H45" s="99" t="e">
        <f ca="1">VLOOKUP($B49,INDIRECT("'"&amp;$A45&amp;"'!B:M"),11,FALSE)</f>
        <v>#N/A</v>
      </c>
      <c r="I45" s="101" t="e">
        <f ca="1">SUM(OFFSET(INDIRECT($A45&amp;"!I2"),MATCH($P45,INDIRECT($A45&amp;"!B2:B30"),0)-1+2,,))</f>
        <v>#N/A</v>
      </c>
      <c r="J45" s="102" t="e">
        <f ca="1">SUM(OFFSET(INDIRECT($A45&amp;"!l2"),MATCH($P45,INDIRECT($A45&amp;"!B2:B30"),0)-1+2,,))</f>
        <v>#N/A</v>
      </c>
      <c r="K45" s="56" t="e">
        <f ca="1">VLOOKUP($B49,INDIRECT("'"&amp;$A45&amp;"'!B:M"),4,FALSE)</f>
        <v>#N/A</v>
      </c>
      <c r="L45" s="14" t="e">
        <f ca="1">VLOOKUP($B49,INDIRECT("'"&amp;$A45&amp;"'!B:M"),5,FALSE)</f>
        <v>#N/A</v>
      </c>
      <c r="M45" s="6" t="e">
        <f ca="1">VLOOKUP($B49,INDIRECT("'"&amp;$A45&amp;"'!B:M"),6,FALSE)</f>
        <v>#N/A</v>
      </c>
      <c r="N45" s="60" t="e">
        <f ca="1">VLOOKUP($B49,INDIRECT("'"&amp;$A45&amp;"'!B:M"),7,FALSE)</f>
        <v>#N/A</v>
      </c>
      <c r="P45" s="93">
        <f t="array" ref="P45">IF(OR(A45="total",ISBLANK(A45)),"",INDEX(B$3:B$200,SMALL(IF(A$3:A$200="lyon",ROW(A$3:A$200)-2,""),COUNTIF(A$3:A45,"lyon"))))</f>
        <v>42785</v>
      </c>
    </row>
    <row r="46" spans="1:16">
      <c r="A46" s="21" t="s">
        <v>22</v>
      </c>
      <c r="B46" s="84"/>
      <c r="C46" s="87"/>
      <c r="D46" s="9" t="str">
        <f ca="1">VLOOKUP($B49,INDIRECT("'"&amp;$A46&amp;"'!B:M"),3,FALSE)</f>
        <v/>
      </c>
      <c r="E46" s="57" t="str">
        <f ca="1">VLOOKUP($B49,INDIRECT("'"&amp;$A46&amp;"'!B:M"),8,FALSE)</f>
        <v/>
      </c>
      <c r="F46" s="9" t="str">
        <f ca="1">VLOOKUP($B49,INDIRECT("'"&amp;$A46&amp;"'!B:M"),9,FALSE)</f>
        <v/>
      </c>
      <c r="G46" s="9" t="str">
        <f ca="1">VLOOKUP($B49,INDIRECT("'"&amp;$A46&amp;"'!B:M"),10,FALSE)</f>
        <v/>
      </c>
      <c r="H46" s="94" t="str">
        <f ca="1">VLOOKUP($B49,INDIRECT("'"&amp;$A46&amp;"'!B:M"),11,FALSE)</f>
        <v/>
      </c>
      <c r="I46" s="103" t="e">
        <f t="shared" ref="I46:I48" ca="1" si="33">SUM(OFFSET(INDIRECT($A46&amp;"!I2"),MATCH($P46,INDIRECT($A46&amp;"!B2:B30"),0)-1+2,,))</f>
        <v>#N/A</v>
      </c>
      <c r="J46" s="104" t="e">
        <f t="shared" ref="J46:J48" ca="1" si="34">SUM(OFFSET(INDIRECT($A46&amp;"!l2"),MATCH($P46,INDIRECT($A46&amp;"!B2:B30"),0)-1+2,,))</f>
        <v>#N/A</v>
      </c>
      <c r="K46" s="57" t="str">
        <f ca="1">VLOOKUP($B49,INDIRECT("'"&amp;$A46&amp;"'!B:M"),4,FALSE)</f>
        <v/>
      </c>
      <c r="L46" s="67" t="str">
        <f ca="1">VLOOKUP($B49,INDIRECT("'"&amp;$A46&amp;"'!B:M"),5,FALSE)</f>
        <v/>
      </c>
      <c r="M46" s="9" t="str">
        <f ca="1">VLOOKUP($B49,INDIRECT("'"&amp;$A46&amp;"'!B:M"),6,FALSE)</f>
        <v/>
      </c>
      <c r="N46" s="61" t="str">
        <f ca="1">VLOOKUP($B49,INDIRECT("'"&amp;$A46&amp;"'!B:M"),7,FALSE)</f>
        <v/>
      </c>
      <c r="P46" s="93">
        <f t="array" ref="P46">IF(OR(A46="total",ISBLANK(A46)),"",INDEX(B$3:B$200,SMALL(IF(A$3:A$200="lyon",ROW(A$3:A$200)-2,""),COUNTIF(A$3:A46,"lyon"))))</f>
        <v>42785</v>
      </c>
    </row>
    <row r="47" spans="1:16">
      <c r="A47" s="21" t="s">
        <v>23</v>
      </c>
      <c r="B47" s="84"/>
      <c r="C47" s="87"/>
      <c r="D47" s="9" t="str">
        <f ca="1">VLOOKUP($B49,INDIRECT("'"&amp;$A47&amp;"'!B:M"),3,FALSE)</f>
        <v/>
      </c>
      <c r="E47" s="57" t="str">
        <f ca="1">VLOOKUP($B49,INDIRECT("'"&amp;$A47&amp;"'!B:M"),8,FALSE)</f>
        <v/>
      </c>
      <c r="F47" s="9" t="str">
        <f ca="1">VLOOKUP($B49,INDIRECT("'"&amp;$A47&amp;"'!B:M"),9,FALSE)</f>
        <v/>
      </c>
      <c r="G47" s="9" t="str">
        <f ca="1">VLOOKUP($B49,INDIRECT("'"&amp;$A47&amp;"'!B:M"),10,FALSE)</f>
        <v/>
      </c>
      <c r="H47" s="94" t="str">
        <f ca="1">VLOOKUP($B49,INDIRECT("'"&amp;$A47&amp;"'!B:M"),11,FALSE)</f>
        <v/>
      </c>
      <c r="I47" s="103" t="e">
        <f t="shared" ca="1" si="33"/>
        <v>#N/A</v>
      </c>
      <c r="J47" s="104" t="e">
        <f t="shared" ca="1" si="34"/>
        <v>#N/A</v>
      </c>
      <c r="K47" s="57" t="str">
        <f ca="1">VLOOKUP($B49,INDIRECT("'"&amp;$A47&amp;"'!B:M"),4,FALSE)</f>
        <v/>
      </c>
      <c r="L47" s="67" t="str">
        <f ca="1">VLOOKUP($B49,INDIRECT("'"&amp;$A47&amp;"'!B:M"),5,FALSE)</f>
        <v/>
      </c>
      <c r="M47" s="9" t="str">
        <f ca="1">VLOOKUP($B49,INDIRECT("'"&amp;$A47&amp;"'!B:M"),6,FALSE)</f>
        <v/>
      </c>
      <c r="N47" s="61" t="str">
        <f ca="1">VLOOKUP($B49,INDIRECT("'"&amp;$A47&amp;"'!B:M"),7,FALSE)</f>
        <v/>
      </c>
      <c r="P47" s="93">
        <f t="array" ref="P47">IF(OR(A47="total",ISBLANK(A47)),"",INDEX(B$3:B$200,SMALL(IF(A$3:A$200="lyon",ROW(A$3:A$200)-2,""),COUNTIF(A$3:A47,"lyon"))))</f>
        <v>42785</v>
      </c>
    </row>
    <row r="48" spans="1:16" ht="20" thickBot="1">
      <c r="A48" s="22" t="s">
        <v>24</v>
      </c>
      <c r="B48" s="85"/>
      <c r="C48" s="88"/>
      <c r="D48" s="70" t="str">
        <f ca="1">VLOOKUP($B49,INDIRECT("'"&amp;$A48&amp;"'!B:M"),3,FALSE)</f>
        <v/>
      </c>
      <c r="E48" s="71" t="str">
        <f ca="1">VLOOKUP($B49,INDIRECT("'"&amp;$A48&amp;"'!B:M"),8,FALSE)</f>
        <v/>
      </c>
      <c r="F48" s="70" t="str">
        <f ca="1">VLOOKUP($B49,INDIRECT("'"&amp;$A48&amp;"'!B:M"),9,FALSE)</f>
        <v/>
      </c>
      <c r="G48" s="70" t="str">
        <f ca="1">VLOOKUP($B49,INDIRECT("'"&amp;$A48&amp;"'!B:M"),10,FALSE)</f>
        <v/>
      </c>
      <c r="H48" s="95" t="str">
        <f ca="1">VLOOKUP($B49,INDIRECT("'"&amp;$A48&amp;"'!B:M"),11,FALSE)</f>
        <v/>
      </c>
      <c r="I48" s="105" t="e">
        <f t="shared" ca="1" si="33"/>
        <v>#N/A</v>
      </c>
      <c r="J48" s="106" t="e">
        <f t="shared" ca="1" si="34"/>
        <v>#N/A</v>
      </c>
      <c r="K48" s="71" t="str">
        <f ca="1">VLOOKUP($B49,INDIRECT("'"&amp;$A48&amp;"'!B:M"),4,FALSE)</f>
        <v/>
      </c>
      <c r="L48" s="72" t="str">
        <f ca="1">VLOOKUP($B49,INDIRECT("'"&amp;$A48&amp;"'!B:M"),5,FALSE)</f>
        <v/>
      </c>
      <c r="M48" s="70" t="str">
        <f ca="1">VLOOKUP($B49,INDIRECT("'"&amp;$A48&amp;"'!B:M"),6,FALSE)</f>
        <v/>
      </c>
      <c r="N48" s="73" t="str">
        <f ca="1">VLOOKUP($B49,INDIRECT("'"&amp;$A48&amp;"'!B:M"),7,FALSE)</f>
        <v/>
      </c>
      <c r="P48" s="93">
        <f t="array" ref="P48">IF(OR(A48="total",ISBLANK(A48)),"",INDEX(B$3:B$200,SMALL(IF(A$3:A$200="lyon",ROW(A$3:A$200)-2,""),COUNTIF(A$3:A48,"lyon"))))</f>
        <v>42785</v>
      </c>
    </row>
    <row r="49" spans="1:16" ht="20.5" thickTop="1" thickBot="1">
      <c r="A49" s="22" t="s">
        <v>15</v>
      </c>
      <c r="B49" s="81" t="str">
        <f t="shared" ref="B49" si="35">TEXT(WEEKNUM(B45,1),"00")&amp;"_"&amp;RIGHT(YEAR(B45),4)</f>
        <v>08_2017</v>
      </c>
      <c r="C49" s="82"/>
      <c r="D49" s="74">
        <f t="shared" ref="D49:I49" ca="1" si="36">IFERROR(AVERAGE(D45:D48),0)</f>
        <v>0</v>
      </c>
      <c r="E49" s="74">
        <f t="shared" ca="1" si="36"/>
        <v>0</v>
      </c>
      <c r="F49" s="74">
        <f t="shared" ca="1" si="36"/>
        <v>0</v>
      </c>
      <c r="G49" s="74">
        <f t="shared" ca="1" si="36"/>
        <v>0</v>
      </c>
      <c r="H49" s="75">
        <f t="shared" ca="1" si="36"/>
        <v>0</v>
      </c>
      <c r="I49" s="97">
        <f t="shared" ca="1" si="36"/>
        <v>0</v>
      </c>
      <c r="J49" s="98" t="e">
        <f ca="1">SUM(J45:J48)</f>
        <v>#N/A</v>
      </c>
      <c r="K49" s="74">
        <f ca="1">IFERROR(AVERAGE(K45:K48),0)</f>
        <v>0</v>
      </c>
      <c r="L49" s="76">
        <f ca="1">IFERROR(AVERAGE(L45:L48),0)</f>
        <v>0</v>
      </c>
      <c r="M49" s="74">
        <f ca="1">IFERROR(AVERAGE(M45:M48),0)</f>
        <v>0</v>
      </c>
      <c r="N49" s="69">
        <f ca="1">IFERROR(SUM(N45:N48),0)</f>
        <v>0</v>
      </c>
      <c r="P49" s="93" t="str">
        <f t="array" ref="P49">IF(OR(A49="total",ISBLANK(A49)),"",INDEX(B$3:B$200,SMALL(IF(A$3:A$200="lyon",ROW(A$3:A$200)-2,""),COUNTIF(A$3:A49,"lyon"))))</f>
        <v/>
      </c>
    </row>
    <row r="50" spans="1:16" ht="20.5" thickTop="1" thickBot="1">
      <c r="P50" s="93" t="str">
        <f t="array" ref="P50">IF(OR(A50="total",ISBLANK(A50)),"",INDEX(B$3:B$200,SMALL(IF(A$3:A$200="lyon",ROW(A$3:A$200)-2,""),COUNTIF(A$3:A50,"lyon"))))</f>
        <v/>
      </c>
    </row>
    <row r="51" spans="1:16" ht="20" thickTop="1">
      <c r="A51" s="20" t="s">
        <v>21</v>
      </c>
      <c r="B51" s="83">
        <f>$B45+7</f>
        <v>42792</v>
      </c>
      <c r="C51" s="86" t="str">
        <f t="shared" ref="C51" si="37">TEXT(WEEKNUM(B51,1),"00")&amp;"_"&amp;RIGHT(YEAR(B51),2)</f>
        <v>09_17</v>
      </c>
      <c r="D51" s="6" t="e">
        <f ca="1">VLOOKUP($B55,INDIRECT("'"&amp;$A51&amp;"'!B:M"),3,FALSE)</f>
        <v>#N/A</v>
      </c>
      <c r="E51" s="56" t="e">
        <f ca="1">VLOOKUP($B55,INDIRECT("'"&amp;$A51&amp;"'!B:M"),8,FALSE)</f>
        <v>#N/A</v>
      </c>
      <c r="F51" s="6" t="e">
        <f ca="1">VLOOKUP($B55,INDIRECT("'"&amp;$A51&amp;"'!B:M"),9,FALSE)</f>
        <v>#N/A</v>
      </c>
      <c r="G51" s="6" t="e">
        <f ca="1">VLOOKUP($B55,INDIRECT("'"&amp;$A51&amp;"'!B:M"),10,FALSE)</f>
        <v>#N/A</v>
      </c>
      <c r="H51" s="99" t="e">
        <f ca="1">VLOOKUP($B55,INDIRECT("'"&amp;$A51&amp;"'!B:M"),11,FALSE)</f>
        <v>#N/A</v>
      </c>
      <c r="I51" s="101" t="e">
        <f ca="1">SUM(OFFSET(INDIRECT($A51&amp;"!I2"),MATCH($P51,INDIRECT($A51&amp;"!B2:B30"),0)-1+2,,))</f>
        <v>#N/A</v>
      </c>
      <c r="J51" s="102" t="e">
        <f ca="1">SUM(OFFSET(INDIRECT($A51&amp;"!l2"),MATCH($P51,INDIRECT($A51&amp;"!B2:B30"),0)-1+2,,))</f>
        <v>#N/A</v>
      </c>
      <c r="K51" s="56" t="e">
        <f ca="1">VLOOKUP($B55,INDIRECT("'"&amp;$A51&amp;"'!B:M"),4,FALSE)</f>
        <v>#N/A</v>
      </c>
      <c r="L51" s="14" t="e">
        <f ca="1">VLOOKUP($B55,INDIRECT("'"&amp;$A51&amp;"'!B:M"),5,FALSE)</f>
        <v>#N/A</v>
      </c>
      <c r="M51" s="6" t="e">
        <f ca="1">VLOOKUP($B55,INDIRECT("'"&amp;$A51&amp;"'!B:M"),6,FALSE)</f>
        <v>#N/A</v>
      </c>
      <c r="N51" s="60" t="e">
        <f ca="1">VLOOKUP($B55,INDIRECT("'"&amp;$A51&amp;"'!B:M"),7,FALSE)</f>
        <v>#N/A</v>
      </c>
      <c r="P51" s="93">
        <f t="array" ref="P51">IF(OR(A51="total",ISBLANK(A51)),"",INDEX(B$3:B$200,SMALL(IF(A$3:A$200="lyon",ROW(A$3:A$200)-2,""),COUNTIF(A$3:A51,"lyon"))))</f>
        <v>42792</v>
      </c>
    </row>
    <row r="52" spans="1:16">
      <c r="A52" s="21" t="s">
        <v>22</v>
      </c>
      <c r="B52" s="84"/>
      <c r="C52" s="87"/>
      <c r="D52" s="9" t="str">
        <f ca="1">VLOOKUP($B55,INDIRECT("'"&amp;$A52&amp;"'!B:M"),3,FALSE)</f>
        <v/>
      </c>
      <c r="E52" s="57" t="str">
        <f ca="1">VLOOKUP($B55,INDIRECT("'"&amp;$A52&amp;"'!B:M"),8,FALSE)</f>
        <v/>
      </c>
      <c r="F52" s="9" t="str">
        <f ca="1">VLOOKUP($B55,INDIRECT("'"&amp;$A52&amp;"'!B:M"),9,FALSE)</f>
        <v/>
      </c>
      <c r="G52" s="9" t="str">
        <f ca="1">VLOOKUP($B55,INDIRECT("'"&amp;$A52&amp;"'!B:M"),10,FALSE)</f>
        <v/>
      </c>
      <c r="H52" s="94" t="str">
        <f ca="1">VLOOKUP($B55,INDIRECT("'"&amp;$A52&amp;"'!B:M"),11,FALSE)</f>
        <v/>
      </c>
      <c r="I52" s="103" t="e">
        <f t="shared" ref="I52:I54" ca="1" si="38">SUM(OFFSET(INDIRECT($A52&amp;"!I2"),MATCH($P52,INDIRECT($A52&amp;"!B2:B30"),0)-1+2,,))</f>
        <v>#N/A</v>
      </c>
      <c r="J52" s="104" t="e">
        <f t="shared" ref="J52:J54" ca="1" si="39">SUM(OFFSET(INDIRECT($A52&amp;"!l2"),MATCH($P52,INDIRECT($A52&amp;"!B2:B30"),0)-1+2,,))</f>
        <v>#N/A</v>
      </c>
      <c r="K52" s="57" t="str">
        <f ca="1">VLOOKUP($B55,INDIRECT("'"&amp;$A52&amp;"'!B:M"),4,FALSE)</f>
        <v/>
      </c>
      <c r="L52" s="67" t="str">
        <f ca="1">VLOOKUP($B55,INDIRECT("'"&amp;$A52&amp;"'!B:M"),5,FALSE)</f>
        <v/>
      </c>
      <c r="M52" s="9" t="str">
        <f ca="1">VLOOKUP($B55,INDIRECT("'"&amp;$A52&amp;"'!B:M"),6,FALSE)</f>
        <v/>
      </c>
      <c r="N52" s="61" t="str">
        <f ca="1">VLOOKUP($B55,INDIRECT("'"&amp;$A52&amp;"'!B:M"),7,FALSE)</f>
        <v/>
      </c>
      <c r="P52" s="93">
        <f t="array" ref="P52">IF(OR(A52="total",ISBLANK(A52)),"",INDEX(B$3:B$200,SMALL(IF(A$3:A$200="lyon",ROW(A$3:A$200)-2,""),COUNTIF(A$3:A52,"lyon"))))</f>
        <v>42792</v>
      </c>
    </row>
    <row r="53" spans="1:16">
      <c r="A53" s="21" t="s">
        <v>23</v>
      </c>
      <c r="B53" s="84"/>
      <c r="C53" s="87"/>
      <c r="D53" s="9" t="str">
        <f ca="1">VLOOKUP($B55,INDIRECT("'"&amp;$A53&amp;"'!B:M"),3,FALSE)</f>
        <v/>
      </c>
      <c r="E53" s="57" t="str">
        <f ca="1">VLOOKUP($B55,INDIRECT("'"&amp;$A53&amp;"'!B:M"),8,FALSE)</f>
        <v/>
      </c>
      <c r="F53" s="9" t="str">
        <f ca="1">VLOOKUP($B55,INDIRECT("'"&amp;$A53&amp;"'!B:M"),9,FALSE)</f>
        <v/>
      </c>
      <c r="G53" s="9" t="str">
        <f ca="1">VLOOKUP($B55,INDIRECT("'"&amp;$A53&amp;"'!B:M"),10,FALSE)</f>
        <v/>
      </c>
      <c r="H53" s="94" t="str">
        <f ca="1">VLOOKUP($B55,INDIRECT("'"&amp;$A53&amp;"'!B:M"),11,FALSE)</f>
        <v/>
      </c>
      <c r="I53" s="103" t="e">
        <f t="shared" ca="1" si="38"/>
        <v>#N/A</v>
      </c>
      <c r="J53" s="104" t="e">
        <f t="shared" ca="1" si="39"/>
        <v>#N/A</v>
      </c>
      <c r="K53" s="57" t="str">
        <f ca="1">VLOOKUP($B55,INDIRECT("'"&amp;$A53&amp;"'!B:M"),4,FALSE)</f>
        <v/>
      </c>
      <c r="L53" s="67" t="str">
        <f ca="1">VLOOKUP($B55,INDIRECT("'"&amp;$A53&amp;"'!B:M"),5,FALSE)</f>
        <v/>
      </c>
      <c r="M53" s="9" t="str">
        <f ca="1">VLOOKUP($B55,INDIRECT("'"&amp;$A53&amp;"'!B:M"),6,FALSE)</f>
        <v/>
      </c>
      <c r="N53" s="61" t="str">
        <f ca="1">VLOOKUP($B55,INDIRECT("'"&amp;$A53&amp;"'!B:M"),7,FALSE)</f>
        <v/>
      </c>
      <c r="P53" s="93">
        <f t="array" ref="P53">IF(OR(A53="total",ISBLANK(A53)),"",INDEX(B$3:B$200,SMALL(IF(A$3:A$200="lyon",ROW(A$3:A$200)-2,""),COUNTIF(A$3:A53,"lyon"))))</f>
        <v>42792</v>
      </c>
    </row>
    <row r="54" spans="1:16" ht="20" thickBot="1">
      <c r="A54" s="22" t="s">
        <v>24</v>
      </c>
      <c r="B54" s="85"/>
      <c r="C54" s="88"/>
      <c r="D54" s="70" t="str">
        <f ca="1">VLOOKUP($B55,INDIRECT("'"&amp;$A54&amp;"'!B:M"),3,FALSE)</f>
        <v/>
      </c>
      <c r="E54" s="71" t="str">
        <f ca="1">VLOOKUP($B55,INDIRECT("'"&amp;$A54&amp;"'!B:M"),8,FALSE)</f>
        <v/>
      </c>
      <c r="F54" s="70" t="str">
        <f ca="1">VLOOKUP($B55,INDIRECT("'"&amp;$A54&amp;"'!B:M"),9,FALSE)</f>
        <v/>
      </c>
      <c r="G54" s="70" t="str">
        <f ca="1">VLOOKUP($B55,INDIRECT("'"&amp;$A54&amp;"'!B:M"),10,FALSE)</f>
        <v/>
      </c>
      <c r="H54" s="95" t="str">
        <f ca="1">VLOOKUP($B55,INDIRECT("'"&amp;$A54&amp;"'!B:M"),11,FALSE)</f>
        <v/>
      </c>
      <c r="I54" s="105" t="e">
        <f t="shared" ca="1" si="38"/>
        <v>#N/A</v>
      </c>
      <c r="J54" s="106" t="e">
        <f t="shared" ca="1" si="39"/>
        <v>#N/A</v>
      </c>
      <c r="K54" s="71" t="str">
        <f ca="1">VLOOKUP($B55,INDIRECT("'"&amp;$A54&amp;"'!B:M"),4,FALSE)</f>
        <v/>
      </c>
      <c r="L54" s="72" t="str">
        <f ca="1">VLOOKUP($B55,INDIRECT("'"&amp;$A54&amp;"'!B:M"),5,FALSE)</f>
        <v/>
      </c>
      <c r="M54" s="70" t="str">
        <f ca="1">VLOOKUP($B55,INDIRECT("'"&amp;$A54&amp;"'!B:M"),6,FALSE)</f>
        <v/>
      </c>
      <c r="N54" s="73" t="str">
        <f ca="1">VLOOKUP($B55,INDIRECT("'"&amp;$A54&amp;"'!B:M"),7,FALSE)</f>
        <v/>
      </c>
      <c r="P54" s="93">
        <f t="array" ref="P54">IF(OR(A54="total",ISBLANK(A54)),"",INDEX(B$3:B$200,SMALL(IF(A$3:A$200="lyon",ROW(A$3:A$200)-2,""),COUNTIF(A$3:A54,"lyon"))))</f>
        <v>42792</v>
      </c>
    </row>
    <row r="55" spans="1:16" ht="20.5" thickTop="1" thickBot="1">
      <c r="A55" s="22" t="s">
        <v>15</v>
      </c>
      <c r="B55" s="81" t="str">
        <f t="shared" ref="B55" si="40">TEXT(WEEKNUM(B51,1),"00")&amp;"_"&amp;RIGHT(YEAR(B51),4)</f>
        <v>09_2017</v>
      </c>
      <c r="C55" s="82"/>
      <c r="D55" s="74">
        <f t="shared" ref="D55:I55" ca="1" si="41">IFERROR(AVERAGE(D51:D54),0)</f>
        <v>0</v>
      </c>
      <c r="E55" s="74">
        <f t="shared" ca="1" si="41"/>
        <v>0</v>
      </c>
      <c r="F55" s="74">
        <f t="shared" ca="1" si="41"/>
        <v>0</v>
      </c>
      <c r="G55" s="74">
        <f t="shared" ca="1" si="41"/>
        <v>0</v>
      </c>
      <c r="H55" s="75">
        <f t="shared" ca="1" si="41"/>
        <v>0</v>
      </c>
      <c r="I55" s="97">
        <f t="shared" ca="1" si="41"/>
        <v>0</v>
      </c>
      <c r="J55" s="98" t="e">
        <f ca="1">SUM(J51:J54)</f>
        <v>#N/A</v>
      </c>
      <c r="K55" s="74">
        <f ca="1">IFERROR(AVERAGE(K51:K54),0)</f>
        <v>0</v>
      </c>
      <c r="L55" s="76">
        <f ca="1">IFERROR(AVERAGE(L51:L54),0)</f>
        <v>0</v>
      </c>
      <c r="M55" s="74">
        <f ca="1">IFERROR(AVERAGE(M51:M54),0)</f>
        <v>0</v>
      </c>
      <c r="N55" s="69">
        <f ca="1">IFERROR(SUM(N51:N54),0)</f>
        <v>0</v>
      </c>
      <c r="P55" s="93" t="str">
        <f t="array" ref="P55">IF(OR(A55="total",ISBLANK(A55)),"",INDEX(B$3:B$200,SMALL(IF(A$3:A$200="lyon",ROW(A$3:A$200)-2,""),COUNTIF(A$3:A55,"lyon"))))</f>
        <v/>
      </c>
    </row>
    <row r="56" spans="1:16" ht="20.5" thickTop="1" thickBot="1">
      <c r="P56" s="93" t="str">
        <f t="array" ref="P56">IF(OR(A56="total",ISBLANK(A56)),"",INDEX(B$3:B$200,SMALL(IF(A$3:A$200="lyon",ROW(A$3:A$200)-2,""),COUNTIF(A$3:A56,"lyon"))))</f>
        <v/>
      </c>
    </row>
    <row r="57" spans="1:16" ht="20" thickTop="1">
      <c r="A57" s="20" t="s">
        <v>21</v>
      </c>
      <c r="B57" s="83">
        <f>$B51+7</f>
        <v>42799</v>
      </c>
      <c r="C57" s="86" t="str">
        <f t="shared" ref="C57" si="42">TEXT(WEEKNUM(B57,1),"00")&amp;"_"&amp;RIGHT(YEAR(B57),2)</f>
        <v>10_17</v>
      </c>
      <c r="D57" s="6" t="e">
        <f ca="1">VLOOKUP($B61,INDIRECT("'"&amp;$A57&amp;"'!B:M"),3,FALSE)</f>
        <v>#N/A</v>
      </c>
      <c r="E57" s="56" t="e">
        <f ca="1">VLOOKUP($B61,INDIRECT("'"&amp;$A57&amp;"'!B:M"),8,FALSE)</f>
        <v>#N/A</v>
      </c>
      <c r="F57" s="6" t="e">
        <f ca="1">VLOOKUP($B61,INDIRECT("'"&amp;$A57&amp;"'!B:M"),9,FALSE)</f>
        <v>#N/A</v>
      </c>
      <c r="G57" s="6" t="e">
        <f ca="1">VLOOKUP($B61,INDIRECT("'"&amp;$A57&amp;"'!B:M"),10,FALSE)</f>
        <v>#N/A</v>
      </c>
      <c r="H57" s="99" t="e">
        <f ca="1">VLOOKUP($B61,INDIRECT("'"&amp;$A57&amp;"'!B:M"),11,FALSE)</f>
        <v>#N/A</v>
      </c>
      <c r="I57" s="101" t="e">
        <f ca="1">SUM(OFFSET(INDIRECT($A57&amp;"!I2"),MATCH($P57,INDIRECT($A57&amp;"!B2:B30"),0)-1+2,,))</f>
        <v>#N/A</v>
      </c>
      <c r="J57" s="102" t="e">
        <f ca="1">SUM(OFFSET(INDIRECT($A57&amp;"!l2"),MATCH($P57,INDIRECT($A57&amp;"!B2:B30"),0)-1+2,,))</f>
        <v>#N/A</v>
      </c>
      <c r="K57" s="56" t="e">
        <f ca="1">VLOOKUP($B61,INDIRECT("'"&amp;$A57&amp;"'!B:M"),4,FALSE)</f>
        <v>#N/A</v>
      </c>
      <c r="L57" s="14" t="e">
        <f ca="1">VLOOKUP($B61,INDIRECT("'"&amp;$A57&amp;"'!B:M"),5,FALSE)</f>
        <v>#N/A</v>
      </c>
      <c r="M57" s="6" t="e">
        <f ca="1">VLOOKUP($B61,INDIRECT("'"&amp;$A57&amp;"'!B:M"),6,FALSE)</f>
        <v>#N/A</v>
      </c>
      <c r="N57" s="60" t="e">
        <f ca="1">VLOOKUP($B61,INDIRECT("'"&amp;$A57&amp;"'!B:M"),7,FALSE)</f>
        <v>#N/A</v>
      </c>
      <c r="P57" s="93">
        <f t="array" ref="P57">IF(OR(A57="total",ISBLANK(A57)),"",INDEX(B$3:B$200,SMALL(IF(A$3:A$200="lyon",ROW(A$3:A$200)-2,""),COUNTIF(A$3:A57,"lyon"))))</f>
        <v>42799</v>
      </c>
    </row>
    <row r="58" spans="1:16">
      <c r="A58" s="21" t="s">
        <v>22</v>
      </c>
      <c r="B58" s="84"/>
      <c r="C58" s="87"/>
      <c r="D58" s="9" t="str">
        <f ca="1">VLOOKUP($B61,INDIRECT("'"&amp;$A58&amp;"'!B:M"),3,FALSE)</f>
        <v/>
      </c>
      <c r="E58" s="57" t="str">
        <f ca="1">VLOOKUP($B61,INDIRECT("'"&amp;$A58&amp;"'!B:M"),8,FALSE)</f>
        <v/>
      </c>
      <c r="F58" s="9" t="str">
        <f ca="1">VLOOKUP($B61,INDIRECT("'"&amp;$A58&amp;"'!B:M"),9,FALSE)</f>
        <v/>
      </c>
      <c r="G58" s="9" t="str">
        <f ca="1">VLOOKUP($B61,INDIRECT("'"&amp;$A58&amp;"'!B:M"),10,FALSE)</f>
        <v/>
      </c>
      <c r="H58" s="94" t="str">
        <f ca="1">VLOOKUP($B61,INDIRECT("'"&amp;$A58&amp;"'!B:M"),11,FALSE)</f>
        <v/>
      </c>
      <c r="I58" s="103" t="e">
        <f t="shared" ref="I58:I60" ca="1" si="43">SUM(OFFSET(INDIRECT($A58&amp;"!I2"),MATCH($P58,INDIRECT($A58&amp;"!B2:B30"),0)-1+2,,))</f>
        <v>#N/A</v>
      </c>
      <c r="J58" s="104" t="e">
        <f t="shared" ref="J58:J60" ca="1" si="44">SUM(OFFSET(INDIRECT($A58&amp;"!l2"),MATCH($P58,INDIRECT($A58&amp;"!B2:B30"),0)-1+2,,))</f>
        <v>#N/A</v>
      </c>
      <c r="K58" s="57" t="str">
        <f ca="1">VLOOKUP($B61,INDIRECT("'"&amp;$A58&amp;"'!B:M"),4,FALSE)</f>
        <v/>
      </c>
      <c r="L58" s="67" t="str">
        <f ca="1">VLOOKUP($B61,INDIRECT("'"&amp;$A58&amp;"'!B:M"),5,FALSE)</f>
        <v/>
      </c>
      <c r="M58" s="9" t="str">
        <f ca="1">VLOOKUP($B61,INDIRECT("'"&amp;$A58&amp;"'!B:M"),6,FALSE)</f>
        <v/>
      </c>
      <c r="N58" s="61" t="str">
        <f ca="1">VLOOKUP($B61,INDIRECT("'"&amp;$A58&amp;"'!B:M"),7,FALSE)</f>
        <v/>
      </c>
      <c r="P58" s="93">
        <f t="array" ref="P58">IF(OR(A58="total",ISBLANK(A58)),"",INDEX(B$3:B$200,SMALL(IF(A$3:A$200="lyon",ROW(A$3:A$200)-2,""),COUNTIF(A$3:A58,"lyon"))))</f>
        <v>42799</v>
      </c>
    </row>
    <row r="59" spans="1:16">
      <c r="A59" s="21" t="s">
        <v>23</v>
      </c>
      <c r="B59" s="84"/>
      <c r="C59" s="87"/>
      <c r="D59" s="9" t="str">
        <f ca="1">VLOOKUP($B61,INDIRECT("'"&amp;$A59&amp;"'!B:M"),3,FALSE)</f>
        <v/>
      </c>
      <c r="E59" s="57" t="str">
        <f ca="1">VLOOKUP($B61,INDIRECT("'"&amp;$A59&amp;"'!B:M"),8,FALSE)</f>
        <v/>
      </c>
      <c r="F59" s="9" t="str">
        <f ca="1">VLOOKUP($B61,INDIRECT("'"&amp;$A59&amp;"'!B:M"),9,FALSE)</f>
        <v/>
      </c>
      <c r="G59" s="9" t="str">
        <f ca="1">VLOOKUP($B61,INDIRECT("'"&amp;$A59&amp;"'!B:M"),10,FALSE)</f>
        <v/>
      </c>
      <c r="H59" s="94" t="str">
        <f ca="1">VLOOKUP($B61,INDIRECT("'"&amp;$A59&amp;"'!B:M"),11,FALSE)</f>
        <v/>
      </c>
      <c r="I59" s="103" t="e">
        <f t="shared" ca="1" si="43"/>
        <v>#N/A</v>
      </c>
      <c r="J59" s="104" t="e">
        <f t="shared" ca="1" si="44"/>
        <v>#N/A</v>
      </c>
      <c r="K59" s="57" t="str">
        <f ca="1">VLOOKUP($B61,INDIRECT("'"&amp;$A59&amp;"'!B:M"),4,FALSE)</f>
        <v/>
      </c>
      <c r="L59" s="67" t="str">
        <f ca="1">VLOOKUP($B61,INDIRECT("'"&amp;$A59&amp;"'!B:M"),5,FALSE)</f>
        <v/>
      </c>
      <c r="M59" s="9" t="str">
        <f ca="1">VLOOKUP($B61,INDIRECT("'"&amp;$A59&amp;"'!B:M"),6,FALSE)</f>
        <v/>
      </c>
      <c r="N59" s="61" t="str">
        <f ca="1">VLOOKUP($B61,INDIRECT("'"&amp;$A59&amp;"'!B:M"),7,FALSE)</f>
        <v/>
      </c>
      <c r="P59" s="93">
        <f t="array" ref="P59">IF(OR(A59="total",ISBLANK(A59)),"",INDEX(B$3:B$200,SMALL(IF(A$3:A$200="lyon",ROW(A$3:A$200)-2,""),COUNTIF(A$3:A59,"lyon"))))</f>
        <v>42799</v>
      </c>
    </row>
    <row r="60" spans="1:16" ht="20" thickBot="1">
      <c r="A60" s="22" t="s">
        <v>24</v>
      </c>
      <c r="B60" s="85"/>
      <c r="C60" s="88"/>
      <c r="D60" s="70" t="str">
        <f ca="1">VLOOKUP($B61,INDIRECT("'"&amp;$A60&amp;"'!B:M"),3,FALSE)</f>
        <v/>
      </c>
      <c r="E60" s="71" t="str">
        <f ca="1">VLOOKUP($B61,INDIRECT("'"&amp;$A60&amp;"'!B:M"),8,FALSE)</f>
        <v/>
      </c>
      <c r="F60" s="70" t="str">
        <f ca="1">VLOOKUP($B61,INDIRECT("'"&amp;$A60&amp;"'!B:M"),9,FALSE)</f>
        <v/>
      </c>
      <c r="G60" s="70" t="str">
        <f ca="1">VLOOKUP($B61,INDIRECT("'"&amp;$A60&amp;"'!B:M"),10,FALSE)</f>
        <v/>
      </c>
      <c r="H60" s="95" t="str">
        <f ca="1">VLOOKUP($B61,INDIRECT("'"&amp;$A60&amp;"'!B:M"),11,FALSE)</f>
        <v/>
      </c>
      <c r="I60" s="105" t="e">
        <f t="shared" ca="1" si="43"/>
        <v>#N/A</v>
      </c>
      <c r="J60" s="106" t="e">
        <f t="shared" ca="1" si="44"/>
        <v>#N/A</v>
      </c>
      <c r="K60" s="71" t="str">
        <f ca="1">VLOOKUP($B61,INDIRECT("'"&amp;$A60&amp;"'!B:M"),4,FALSE)</f>
        <v/>
      </c>
      <c r="L60" s="72" t="str">
        <f ca="1">VLOOKUP($B61,INDIRECT("'"&amp;$A60&amp;"'!B:M"),5,FALSE)</f>
        <v/>
      </c>
      <c r="M60" s="70" t="str">
        <f ca="1">VLOOKUP($B61,INDIRECT("'"&amp;$A60&amp;"'!B:M"),6,FALSE)</f>
        <v/>
      </c>
      <c r="N60" s="73" t="str">
        <f ca="1">VLOOKUP($B61,INDIRECT("'"&amp;$A60&amp;"'!B:M"),7,FALSE)</f>
        <v/>
      </c>
      <c r="P60" s="93">
        <f t="array" ref="P60">IF(OR(A60="total",ISBLANK(A60)),"",INDEX(B$3:B$200,SMALL(IF(A$3:A$200="lyon",ROW(A$3:A$200)-2,""),COUNTIF(A$3:A60,"lyon"))))</f>
        <v>42799</v>
      </c>
    </row>
    <row r="61" spans="1:16" ht="20.5" thickTop="1" thickBot="1">
      <c r="A61" s="22" t="s">
        <v>15</v>
      </c>
      <c r="B61" s="81" t="str">
        <f t="shared" ref="B61" si="45">TEXT(WEEKNUM(B57,1),"00")&amp;"_"&amp;RIGHT(YEAR(B57),4)</f>
        <v>10_2017</v>
      </c>
      <c r="C61" s="82"/>
      <c r="D61" s="74">
        <f t="shared" ref="D61:I61" ca="1" si="46">IFERROR(AVERAGE(D57:D60),0)</f>
        <v>0</v>
      </c>
      <c r="E61" s="74">
        <f t="shared" ca="1" si="46"/>
        <v>0</v>
      </c>
      <c r="F61" s="74">
        <f t="shared" ca="1" si="46"/>
        <v>0</v>
      </c>
      <c r="G61" s="74">
        <f t="shared" ca="1" si="46"/>
        <v>0</v>
      </c>
      <c r="H61" s="75">
        <f t="shared" ca="1" si="46"/>
        <v>0</v>
      </c>
      <c r="I61" s="97">
        <f t="shared" ca="1" si="46"/>
        <v>0</v>
      </c>
      <c r="J61" s="98" t="e">
        <f ca="1">SUM(J57:J60)</f>
        <v>#N/A</v>
      </c>
      <c r="K61" s="74">
        <f ca="1">IFERROR(AVERAGE(K57:K60),0)</f>
        <v>0</v>
      </c>
      <c r="L61" s="76">
        <f ca="1">IFERROR(AVERAGE(L57:L60),0)</f>
        <v>0</v>
      </c>
      <c r="M61" s="74">
        <f ca="1">IFERROR(AVERAGE(M57:M60),0)</f>
        <v>0</v>
      </c>
      <c r="N61" s="69">
        <f ca="1">IFERROR(SUM(N57:N60),0)</f>
        <v>0</v>
      </c>
      <c r="P61" s="93" t="str">
        <f t="array" ref="P61">IF(OR(A61="total",ISBLANK(A61)),"",INDEX(B$3:B$200,SMALL(IF(A$3:A$200="lyon",ROW(A$3:A$200)-2,""),COUNTIF(A$3:A61,"lyon"))))</f>
        <v/>
      </c>
    </row>
    <row r="62" spans="1:16" ht="20.5" thickTop="1" thickBot="1">
      <c r="P62" s="93" t="str">
        <f t="array" ref="P62">IF(OR(A62="total",ISBLANK(A62)),"",INDEX(B$3:B$200,SMALL(IF(A$3:A$200="lyon",ROW(A$3:A$200)-2,""),COUNTIF(A$3:A62,"lyon"))))</f>
        <v/>
      </c>
    </row>
    <row r="63" spans="1:16" ht="20" thickTop="1">
      <c r="A63" s="20" t="s">
        <v>21</v>
      </c>
      <c r="B63" s="83">
        <f>$B57+7</f>
        <v>42806</v>
      </c>
      <c r="C63" s="86" t="str">
        <f t="shared" ref="C63" si="47">TEXT(WEEKNUM(B63,1),"00")&amp;"_"&amp;RIGHT(YEAR(B63),2)</f>
        <v>11_17</v>
      </c>
      <c r="D63" s="6" t="e">
        <f ca="1">VLOOKUP($B67,INDIRECT("'"&amp;$A63&amp;"'!B:M"),3,FALSE)</f>
        <v>#N/A</v>
      </c>
      <c r="E63" s="56" t="e">
        <f ca="1">VLOOKUP($B67,INDIRECT("'"&amp;$A63&amp;"'!B:M"),8,FALSE)</f>
        <v>#N/A</v>
      </c>
      <c r="F63" s="6" t="e">
        <f ca="1">VLOOKUP($B67,INDIRECT("'"&amp;$A63&amp;"'!B:M"),9,FALSE)</f>
        <v>#N/A</v>
      </c>
      <c r="G63" s="6" t="e">
        <f ca="1">VLOOKUP($B67,INDIRECT("'"&amp;$A63&amp;"'!B:M"),10,FALSE)</f>
        <v>#N/A</v>
      </c>
      <c r="H63" s="99" t="e">
        <f ca="1">VLOOKUP($B67,INDIRECT("'"&amp;$A63&amp;"'!B:M"),11,FALSE)</f>
        <v>#N/A</v>
      </c>
      <c r="I63" s="101" t="e">
        <f ca="1">SUM(OFFSET(INDIRECT($A63&amp;"!I2"),MATCH($P63,INDIRECT($A63&amp;"!B2:B30"),0)-1+2,,))</f>
        <v>#N/A</v>
      </c>
      <c r="J63" s="102" t="e">
        <f ca="1">SUM(OFFSET(INDIRECT($A63&amp;"!l2"),MATCH($P63,INDIRECT($A63&amp;"!B2:B30"),0)-1+2,,))</f>
        <v>#N/A</v>
      </c>
      <c r="K63" s="56" t="e">
        <f ca="1">VLOOKUP($B67,INDIRECT("'"&amp;$A63&amp;"'!B:M"),4,FALSE)</f>
        <v>#N/A</v>
      </c>
      <c r="L63" s="14" t="e">
        <f ca="1">VLOOKUP($B67,INDIRECT("'"&amp;$A63&amp;"'!B:M"),5,FALSE)</f>
        <v>#N/A</v>
      </c>
      <c r="M63" s="6" t="e">
        <f ca="1">VLOOKUP($B67,INDIRECT("'"&amp;$A63&amp;"'!B:M"),6,FALSE)</f>
        <v>#N/A</v>
      </c>
      <c r="N63" s="60" t="e">
        <f ca="1">VLOOKUP($B67,INDIRECT("'"&amp;$A63&amp;"'!B:M"),7,FALSE)</f>
        <v>#N/A</v>
      </c>
      <c r="P63" s="93">
        <f t="array" ref="P63">IF(OR(A63="total",ISBLANK(A63)),"",INDEX(B$3:B$200,SMALL(IF(A$3:A$200="lyon",ROW(A$3:A$200)-2,""),COUNTIF(A$3:A63,"lyon"))))</f>
        <v>42806</v>
      </c>
    </row>
    <row r="64" spans="1:16">
      <c r="A64" s="21" t="s">
        <v>22</v>
      </c>
      <c r="B64" s="84"/>
      <c r="C64" s="87"/>
      <c r="D64" s="9" t="str">
        <f ca="1">VLOOKUP($B67,INDIRECT("'"&amp;$A64&amp;"'!B:M"),3,FALSE)</f>
        <v/>
      </c>
      <c r="E64" s="57" t="str">
        <f ca="1">VLOOKUP($B67,INDIRECT("'"&amp;$A64&amp;"'!B:M"),8,FALSE)</f>
        <v/>
      </c>
      <c r="F64" s="9" t="str">
        <f ca="1">VLOOKUP($B67,INDIRECT("'"&amp;$A64&amp;"'!B:M"),9,FALSE)</f>
        <v/>
      </c>
      <c r="G64" s="9" t="str">
        <f ca="1">VLOOKUP($B67,INDIRECT("'"&amp;$A64&amp;"'!B:M"),10,FALSE)</f>
        <v/>
      </c>
      <c r="H64" s="94" t="str">
        <f ca="1">VLOOKUP($B67,INDIRECT("'"&amp;$A64&amp;"'!B:M"),11,FALSE)</f>
        <v/>
      </c>
      <c r="I64" s="103" t="e">
        <f t="shared" ref="I64:I66" ca="1" si="48">SUM(OFFSET(INDIRECT($A64&amp;"!I2"),MATCH($P64,INDIRECT($A64&amp;"!B2:B30"),0)-1+2,,))</f>
        <v>#N/A</v>
      </c>
      <c r="J64" s="104" t="e">
        <f t="shared" ref="J64:J66" ca="1" si="49">SUM(OFFSET(INDIRECT($A64&amp;"!l2"),MATCH($P64,INDIRECT($A64&amp;"!B2:B30"),0)-1+2,,))</f>
        <v>#N/A</v>
      </c>
      <c r="K64" s="57" t="str">
        <f ca="1">VLOOKUP($B67,INDIRECT("'"&amp;$A64&amp;"'!B:M"),4,FALSE)</f>
        <v/>
      </c>
      <c r="L64" s="67" t="str">
        <f ca="1">VLOOKUP($B67,INDIRECT("'"&amp;$A64&amp;"'!B:M"),5,FALSE)</f>
        <v/>
      </c>
      <c r="M64" s="9" t="str">
        <f ca="1">VLOOKUP($B67,INDIRECT("'"&amp;$A64&amp;"'!B:M"),6,FALSE)</f>
        <v/>
      </c>
      <c r="N64" s="61" t="str">
        <f ca="1">VLOOKUP($B67,INDIRECT("'"&amp;$A64&amp;"'!B:M"),7,FALSE)</f>
        <v/>
      </c>
      <c r="P64" s="93">
        <f t="array" ref="P64">IF(OR(A64="total",ISBLANK(A64)),"",INDEX(B$3:B$200,SMALL(IF(A$3:A$200="lyon",ROW(A$3:A$200)-2,""),COUNTIF(A$3:A64,"lyon"))))</f>
        <v>42806</v>
      </c>
    </row>
    <row r="65" spans="1:16">
      <c r="A65" s="21" t="s">
        <v>23</v>
      </c>
      <c r="B65" s="84"/>
      <c r="C65" s="87"/>
      <c r="D65" s="9" t="str">
        <f ca="1">VLOOKUP($B67,INDIRECT("'"&amp;$A65&amp;"'!B:M"),3,FALSE)</f>
        <v/>
      </c>
      <c r="E65" s="57" t="str">
        <f ca="1">VLOOKUP($B67,INDIRECT("'"&amp;$A65&amp;"'!B:M"),8,FALSE)</f>
        <v/>
      </c>
      <c r="F65" s="9" t="str">
        <f ca="1">VLOOKUP($B67,INDIRECT("'"&amp;$A65&amp;"'!B:M"),9,FALSE)</f>
        <v/>
      </c>
      <c r="G65" s="9" t="str">
        <f ca="1">VLOOKUP($B67,INDIRECT("'"&amp;$A65&amp;"'!B:M"),10,FALSE)</f>
        <v/>
      </c>
      <c r="H65" s="94" t="str">
        <f ca="1">VLOOKUP($B67,INDIRECT("'"&amp;$A65&amp;"'!B:M"),11,FALSE)</f>
        <v/>
      </c>
      <c r="I65" s="103" t="e">
        <f t="shared" ca="1" si="48"/>
        <v>#N/A</v>
      </c>
      <c r="J65" s="104" t="e">
        <f t="shared" ca="1" si="49"/>
        <v>#N/A</v>
      </c>
      <c r="K65" s="57" t="str">
        <f ca="1">VLOOKUP($B67,INDIRECT("'"&amp;$A65&amp;"'!B:M"),4,FALSE)</f>
        <v/>
      </c>
      <c r="L65" s="67" t="str">
        <f ca="1">VLOOKUP($B67,INDIRECT("'"&amp;$A65&amp;"'!B:M"),5,FALSE)</f>
        <v/>
      </c>
      <c r="M65" s="9" t="str">
        <f ca="1">VLOOKUP($B67,INDIRECT("'"&amp;$A65&amp;"'!B:M"),6,FALSE)</f>
        <v/>
      </c>
      <c r="N65" s="61" t="str">
        <f ca="1">VLOOKUP($B67,INDIRECT("'"&amp;$A65&amp;"'!B:M"),7,FALSE)</f>
        <v/>
      </c>
      <c r="P65" s="93">
        <f t="array" ref="P65">IF(OR(A65="total",ISBLANK(A65)),"",INDEX(B$3:B$200,SMALL(IF(A$3:A$200="lyon",ROW(A$3:A$200)-2,""),COUNTIF(A$3:A65,"lyon"))))</f>
        <v>42806</v>
      </c>
    </row>
    <row r="66" spans="1:16" ht="20" thickBot="1">
      <c r="A66" s="22" t="s">
        <v>24</v>
      </c>
      <c r="B66" s="85"/>
      <c r="C66" s="88"/>
      <c r="D66" s="70" t="str">
        <f ca="1">VLOOKUP($B67,INDIRECT("'"&amp;$A66&amp;"'!B:M"),3,FALSE)</f>
        <v/>
      </c>
      <c r="E66" s="71" t="str">
        <f ca="1">VLOOKUP($B67,INDIRECT("'"&amp;$A66&amp;"'!B:M"),8,FALSE)</f>
        <v/>
      </c>
      <c r="F66" s="70" t="str">
        <f ca="1">VLOOKUP($B67,INDIRECT("'"&amp;$A66&amp;"'!B:M"),9,FALSE)</f>
        <v/>
      </c>
      <c r="G66" s="70" t="str">
        <f ca="1">VLOOKUP($B67,INDIRECT("'"&amp;$A66&amp;"'!B:M"),10,FALSE)</f>
        <v/>
      </c>
      <c r="H66" s="95" t="str">
        <f ca="1">VLOOKUP($B67,INDIRECT("'"&amp;$A66&amp;"'!B:M"),11,FALSE)</f>
        <v/>
      </c>
      <c r="I66" s="105" t="e">
        <f t="shared" ca="1" si="48"/>
        <v>#N/A</v>
      </c>
      <c r="J66" s="106" t="e">
        <f t="shared" ca="1" si="49"/>
        <v>#N/A</v>
      </c>
      <c r="K66" s="71" t="str">
        <f ca="1">VLOOKUP($B67,INDIRECT("'"&amp;$A66&amp;"'!B:M"),4,FALSE)</f>
        <v/>
      </c>
      <c r="L66" s="72" t="str">
        <f ca="1">VLOOKUP($B67,INDIRECT("'"&amp;$A66&amp;"'!B:M"),5,FALSE)</f>
        <v/>
      </c>
      <c r="M66" s="70" t="str">
        <f ca="1">VLOOKUP($B67,INDIRECT("'"&amp;$A66&amp;"'!B:M"),6,FALSE)</f>
        <v/>
      </c>
      <c r="N66" s="73" t="str">
        <f ca="1">VLOOKUP($B67,INDIRECT("'"&amp;$A66&amp;"'!B:M"),7,FALSE)</f>
        <v/>
      </c>
      <c r="P66" s="93">
        <f t="array" ref="P66">IF(OR(A66="total",ISBLANK(A66)),"",INDEX(B$3:B$200,SMALL(IF(A$3:A$200="lyon",ROW(A$3:A$200)-2,""),COUNTIF(A$3:A66,"lyon"))))</f>
        <v>42806</v>
      </c>
    </row>
    <row r="67" spans="1:16" ht="20.5" thickTop="1" thickBot="1">
      <c r="A67" s="22" t="s">
        <v>15</v>
      </c>
      <c r="B67" s="81" t="str">
        <f t="shared" ref="B67" si="50">TEXT(WEEKNUM(B63,1),"00")&amp;"_"&amp;RIGHT(YEAR(B63),4)</f>
        <v>11_2017</v>
      </c>
      <c r="C67" s="82"/>
      <c r="D67" s="74">
        <f t="shared" ref="D67:I67" ca="1" si="51">IFERROR(AVERAGE(D63:D66),0)</f>
        <v>0</v>
      </c>
      <c r="E67" s="74">
        <f t="shared" ca="1" si="51"/>
        <v>0</v>
      </c>
      <c r="F67" s="74">
        <f t="shared" ca="1" si="51"/>
        <v>0</v>
      </c>
      <c r="G67" s="74">
        <f t="shared" ca="1" si="51"/>
        <v>0</v>
      </c>
      <c r="H67" s="75">
        <f t="shared" ca="1" si="51"/>
        <v>0</v>
      </c>
      <c r="I67" s="97">
        <f t="shared" ca="1" si="51"/>
        <v>0</v>
      </c>
      <c r="J67" s="98" t="e">
        <f ca="1">SUM(J63:J66)</f>
        <v>#N/A</v>
      </c>
      <c r="K67" s="74">
        <f ca="1">IFERROR(AVERAGE(K63:K66),0)</f>
        <v>0</v>
      </c>
      <c r="L67" s="76">
        <f ca="1">IFERROR(AVERAGE(L63:L66),0)</f>
        <v>0</v>
      </c>
      <c r="M67" s="74">
        <f ca="1">IFERROR(AVERAGE(M63:M66),0)</f>
        <v>0</v>
      </c>
      <c r="N67" s="69">
        <f ca="1">IFERROR(SUM(N63:N66),0)</f>
        <v>0</v>
      </c>
      <c r="P67" s="93" t="str">
        <f t="array" ref="P67">IF(OR(A67="total",ISBLANK(A67)),"",INDEX(B$3:B$200,SMALL(IF(A$3:A$200="lyon",ROW(A$3:A$200)-2,""),COUNTIF(A$3:A67,"lyon"))))</f>
        <v/>
      </c>
    </row>
    <row r="68" spans="1:16" ht="20.5" thickTop="1" thickBot="1">
      <c r="P68" s="93" t="str">
        <f t="array" ref="P68">IF(OR(A68="total",ISBLANK(A68)),"",INDEX(B$3:B$200,SMALL(IF(A$3:A$200="lyon",ROW(A$3:A$200)-2,""),COUNTIF(A$3:A68,"lyon"))))</f>
        <v/>
      </c>
    </row>
    <row r="69" spans="1:16" ht="20" thickTop="1">
      <c r="A69" s="20" t="s">
        <v>21</v>
      </c>
      <c r="B69" s="83">
        <f>$B63+7</f>
        <v>42813</v>
      </c>
      <c r="C69" s="86" t="str">
        <f t="shared" ref="C69" si="52">TEXT(WEEKNUM(B69,1),"00")&amp;"_"&amp;RIGHT(YEAR(B69),2)</f>
        <v>12_17</v>
      </c>
      <c r="D69" s="6" t="e">
        <f ca="1">VLOOKUP($B73,INDIRECT("'"&amp;$A69&amp;"'!B:M"),3,FALSE)</f>
        <v>#N/A</v>
      </c>
      <c r="E69" s="56" t="e">
        <f ca="1">VLOOKUP($B73,INDIRECT("'"&amp;$A69&amp;"'!B:M"),8,FALSE)</f>
        <v>#N/A</v>
      </c>
      <c r="F69" s="6" t="e">
        <f ca="1">VLOOKUP($B73,INDIRECT("'"&amp;$A69&amp;"'!B:M"),9,FALSE)</f>
        <v>#N/A</v>
      </c>
      <c r="G69" s="6" t="e">
        <f ca="1">VLOOKUP($B73,INDIRECT("'"&amp;$A69&amp;"'!B:M"),10,FALSE)</f>
        <v>#N/A</v>
      </c>
      <c r="H69" s="99" t="e">
        <f ca="1">VLOOKUP($B73,INDIRECT("'"&amp;$A69&amp;"'!B:M"),11,FALSE)</f>
        <v>#N/A</v>
      </c>
      <c r="I69" s="101" t="e">
        <f ca="1">SUM(OFFSET(INDIRECT($A69&amp;"!I2"),MATCH($P69,INDIRECT($A69&amp;"!B2:B30"),0)-1+2,,))</f>
        <v>#N/A</v>
      </c>
      <c r="J69" s="102" t="e">
        <f ca="1">SUM(OFFSET(INDIRECT($A69&amp;"!l2"),MATCH($P69,INDIRECT($A69&amp;"!B2:B30"),0)-1+2,,))</f>
        <v>#N/A</v>
      </c>
      <c r="K69" s="56" t="e">
        <f ca="1">VLOOKUP($B73,INDIRECT("'"&amp;$A69&amp;"'!B:M"),4,FALSE)</f>
        <v>#N/A</v>
      </c>
      <c r="L69" s="14" t="e">
        <f ca="1">VLOOKUP($B73,INDIRECT("'"&amp;$A69&amp;"'!B:M"),5,FALSE)</f>
        <v>#N/A</v>
      </c>
      <c r="M69" s="6" t="e">
        <f ca="1">VLOOKUP($B73,INDIRECT("'"&amp;$A69&amp;"'!B:M"),6,FALSE)</f>
        <v>#N/A</v>
      </c>
      <c r="N69" s="60" t="e">
        <f ca="1">VLOOKUP($B73,INDIRECT("'"&amp;$A69&amp;"'!B:M"),7,FALSE)</f>
        <v>#N/A</v>
      </c>
      <c r="P69" s="93">
        <f t="array" ref="P69">IF(OR(A69="total",ISBLANK(A69)),"",INDEX(B$3:B$200,SMALL(IF(A$3:A$200="lyon",ROW(A$3:A$200)-2,""),COUNTIF(A$3:A69,"lyon"))))</f>
        <v>42813</v>
      </c>
    </row>
    <row r="70" spans="1:16">
      <c r="A70" s="21" t="s">
        <v>22</v>
      </c>
      <c r="B70" s="84"/>
      <c r="C70" s="87"/>
      <c r="D70" s="9" t="str">
        <f ca="1">VLOOKUP($B73,INDIRECT("'"&amp;$A70&amp;"'!B:M"),3,FALSE)</f>
        <v/>
      </c>
      <c r="E70" s="57" t="str">
        <f ca="1">VLOOKUP($B73,INDIRECT("'"&amp;$A70&amp;"'!B:M"),8,FALSE)</f>
        <v/>
      </c>
      <c r="F70" s="9" t="str">
        <f ca="1">VLOOKUP($B73,INDIRECT("'"&amp;$A70&amp;"'!B:M"),9,FALSE)</f>
        <v/>
      </c>
      <c r="G70" s="9" t="str">
        <f ca="1">VLOOKUP($B73,INDIRECT("'"&amp;$A70&amp;"'!B:M"),10,FALSE)</f>
        <v/>
      </c>
      <c r="H70" s="94" t="str">
        <f ca="1">VLOOKUP($B73,INDIRECT("'"&amp;$A70&amp;"'!B:M"),11,FALSE)</f>
        <v/>
      </c>
      <c r="I70" s="103" t="e">
        <f t="shared" ref="I70:I72" ca="1" si="53">SUM(OFFSET(INDIRECT($A70&amp;"!I2"),MATCH($P70,INDIRECT($A70&amp;"!B2:B30"),0)-1+2,,))</f>
        <v>#N/A</v>
      </c>
      <c r="J70" s="104" t="e">
        <f t="shared" ref="J70:J72" ca="1" si="54">SUM(OFFSET(INDIRECT($A70&amp;"!l2"),MATCH($P70,INDIRECT($A70&amp;"!B2:B30"),0)-1+2,,))</f>
        <v>#N/A</v>
      </c>
      <c r="K70" s="57" t="str">
        <f ca="1">VLOOKUP($B73,INDIRECT("'"&amp;$A70&amp;"'!B:M"),4,FALSE)</f>
        <v/>
      </c>
      <c r="L70" s="67" t="str">
        <f ca="1">VLOOKUP($B73,INDIRECT("'"&amp;$A70&amp;"'!B:M"),5,FALSE)</f>
        <v/>
      </c>
      <c r="M70" s="9" t="str">
        <f ca="1">VLOOKUP($B73,INDIRECT("'"&amp;$A70&amp;"'!B:M"),6,FALSE)</f>
        <v/>
      </c>
      <c r="N70" s="61" t="str">
        <f ca="1">VLOOKUP($B73,INDIRECT("'"&amp;$A70&amp;"'!B:M"),7,FALSE)</f>
        <v/>
      </c>
      <c r="P70" s="93">
        <f t="array" ref="P70">IF(OR(A70="total",ISBLANK(A70)),"",INDEX(B$3:B$200,SMALL(IF(A$3:A$200="lyon",ROW(A$3:A$200)-2,""),COUNTIF(A$3:A70,"lyon"))))</f>
        <v>42813</v>
      </c>
    </row>
    <row r="71" spans="1:16">
      <c r="A71" s="21" t="s">
        <v>23</v>
      </c>
      <c r="B71" s="84"/>
      <c r="C71" s="87"/>
      <c r="D71" s="9" t="str">
        <f ca="1">VLOOKUP($B73,INDIRECT("'"&amp;$A71&amp;"'!B:M"),3,FALSE)</f>
        <v/>
      </c>
      <c r="E71" s="57" t="str">
        <f ca="1">VLOOKUP($B73,INDIRECT("'"&amp;$A71&amp;"'!B:M"),8,FALSE)</f>
        <v/>
      </c>
      <c r="F71" s="9" t="str">
        <f ca="1">VLOOKUP($B73,INDIRECT("'"&amp;$A71&amp;"'!B:M"),9,FALSE)</f>
        <v/>
      </c>
      <c r="G71" s="9" t="str">
        <f ca="1">VLOOKUP($B73,INDIRECT("'"&amp;$A71&amp;"'!B:M"),10,FALSE)</f>
        <v/>
      </c>
      <c r="H71" s="94" t="str">
        <f ca="1">VLOOKUP($B73,INDIRECT("'"&amp;$A71&amp;"'!B:M"),11,FALSE)</f>
        <v/>
      </c>
      <c r="I71" s="103" t="e">
        <f t="shared" ca="1" si="53"/>
        <v>#N/A</v>
      </c>
      <c r="J71" s="104" t="e">
        <f t="shared" ca="1" si="54"/>
        <v>#N/A</v>
      </c>
      <c r="K71" s="57" t="str">
        <f ca="1">VLOOKUP($B73,INDIRECT("'"&amp;$A71&amp;"'!B:M"),4,FALSE)</f>
        <v/>
      </c>
      <c r="L71" s="67" t="str">
        <f ca="1">VLOOKUP($B73,INDIRECT("'"&amp;$A71&amp;"'!B:M"),5,FALSE)</f>
        <v/>
      </c>
      <c r="M71" s="9" t="str">
        <f ca="1">VLOOKUP($B73,INDIRECT("'"&amp;$A71&amp;"'!B:M"),6,FALSE)</f>
        <v/>
      </c>
      <c r="N71" s="61" t="str">
        <f ca="1">VLOOKUP($B73,INDIRECT("'"&amp;$A71&amp;"'!B:M"),7,FALSE)</f>
        <v/>
      </c>
      <c r="P71" s="93">
        <f t="array" ref="P71">IF(OR(A71="total",ISBLANK(A71)),"",INDEX(B$3:B$200,SMALL(IF(A$3:A$200="lyon",ROW(A$3:A$200)-2,""),COUNTIF(A$3:A71,"lyon"))))</f>
        <v>42813</v>
      </c>
    </row>
    <row r="72" spans="1:16" ht="20" thickBot="1">
      <c r="A72" s="22" t="s">
        <v>24</v>
      </c>
      <c r="B72" s="85"/>
      <c r="C72" s="88"/>
      <c r="D72" s="70" t="str">
        <f ca="1">VLOOKUP($B73,INDIRECT("'"&amp;$A72&amp;"'!B:M"),3,FALSE)</f>
        <v/>
      </c>
      <c r="E72" s="71" t="str">
        <f ca="1">VLOOKUP($B73,INDIRECT("'"&amp;$A72&amp;"'!B:M"),8,FALSE)</f>
        <v/>
      </c>
      <c r="F72" s="70" t="str">
        <f ca="1">VLOOKUP($B73,INDIRECT("'"&amp;$A72&amp;"'!B:M"),9,FALSE)</f>
        <v/>
      </c>
      <c r="G72" s="70" t="str">
        <f ca="1">VLOOKUP($B73,INDIRECT("'"&amp;$A72&amp;"'!B:M"),10,FALSE)</f>
        <v/>
      </c>
      <c r="H72" s="95" t="str">
        <f ca="1">VLOOKUP($B73,INDIRECT("'"&amp;$A72&amp;"'!B:M"),11,FALSE)</f>
        <v/>
      </c>
      <c r="I72" s="105" t="e">
        <f t="shared" ca="1" si="53"/>
        <v>#N/A</v>
      </c>
      <c r="J72" s="106" t="e">
        <f t="shared" ca="1" si="54"/>
        <v>#N/A</v>
      </c>
      <c r="K72" s="71" t="str">
        <f ca="1">VLOOKUP($B73,INDIRECT("'"&amp;$A72&amp;"'!B:M"),4,FALSE)</f>
        <v/>
      </c>
      <c r="L72" s="72" t="str">
        <f ca="1">VLOOKUP($B73,INDIRECT("'"&amp;$A72&amp;"'!B:M"),5,FALSE)</f>
        <v/>
      </c>
      <c r="M72" s="70" t="str">
        <f ca="1">VLOOKUP($B73,INDIRECT("'"&amp;$A72&amp;"'!B:M"),6,FALSE)</f>
        <v/>
      </c>
      <c r="N72" s="73" t="str">
        <f ca="1">VLOOKUP($B73,INDIRECT("'"&amp;$A72&amp;"'!B:M"),7,FALSE)</f>
        <v/>
      </c>
      <c r="P72" s="93">
        <f t="array" ref="P72">IF(OR(A72="total",ISBLANK(A72)),"",INDEX(B$3:B$200,SMALL(IF(A$3:A$200="lyon",ROW(A$3:A$200)-2,""),COUNTIF(A$3:A72,"lyon"))))</f>
        <v>42813</v>
      </c>
    </row>
    <row r="73" spans="1:16" ht="20.5" thickTop="1" thickBot="1">
      <c r="A73" s="22" t="s">
        <v>15</v>
      </c>
      <c r="B73" s="81" t="str">
        <f t="shared" ref="B73" si="55">TEXT(WEEKNUM(B69,1),"00")&amp;"_"&amp;RIGHT(YEAR(B69),4)</f>
        <v>12_2017</v>
      </c>
      <c r="C73" s="82"/>
      <c r="D73" s="74">
        <f t="shared" ref="D73:I73" ca="1" si="56">IFERROR(AVERAGE(D69:D72),0)</f>
        <v>0</v>
      </c>
      <c r="E73" s="74">
        <f t="shared" ca="1" si="56"/>
        <v>0</v>
      </c>
      <c r="F73" s="74">
        <f t="shared" ca="1" si="56"/>
        <v>0</v>
      </c>
      <c r="G73" s="74">
        <f t="shared" ca="1" si="56"/>
        <v>0</v>
      </c>
      <c r="H73" s="75">
        <f t="shared" ca="1" si="56"/>
        <v>0</v>
      </c>
      <c r="I73" s="97">
        <f t="shared" ca="1" si="56"/>
        <v>0</v>
      </c>
      <c r="J73" s="98" t="e">
        <f ca="1">SUM(J69:J72)</f>
        <v>#N/A</v>
      </c>
      <c r="K73" s="74">
        <f ca="1">IFERROR(AVERAGE(K69:K72),0)</f>
        <v>0</v>
      </c>
      <c r="L73" s="76">
        <f ca="1">IFERROR(AVERAGE(L69:L72),0)</f>
        <v>0</v>
      </c>
      <c r="M73" s="74">
        <f ca="1">IFERROR(AVERAGE(M69:M72),0)</f>
        <v>0</v>
      </c>
      <c r="N73" s="69">
        <f ca="1">IFERROR(SUM(N69:N72),0)</f>
        <v>0</v>
      </c>
      <c r="P73" s="93" t="str">
        <f t="array" ref="P73">IF(OR(A73="total",ISBLANK(A73)),"",INDEX(B$3:B$200,SMALL(IF(A$3:A$200="lyon",ROW(A$3:A$200)-2,""),COUNTIF(A$3:A73,"lyon"))))</f>
        <v/>
      </c>
    </row>
    <row r="74" spans="1:16" ht="20.5" thickTop="1" thickBot="1">
      <c r="P74" s="93" t="str">
        <f t="array" ref="P74">IF(OR(A74="total",ISBLANK(A74)),"",INDEX(B$3:B$200,SMALL(IF(A$3:A$200="lyon",ROW(A$3:A$200)-2,""),COUNTIF(A$3:A74,"lyon"))))</f>
        <v/>
      </c>
    </row>
    <row r="75" spans="1:16" ht="20" thickTop="1">
      <c r="A75" s="20" t="s">
        <v>21</v>
      </c>
      <c r="B75" s="83">
        <f>$B69+7</f>
        <v>42820</v>
      </c>
      <c r="C75" s="86" t="str">
        <f t="shared" ref="C75" si="57">TEXT(WEEKNUM(B75,1),"00")&amp;"_"&amp;RIGHT(YEAR(B75),2)</f>
        <v>13_17</v>
      </c>
      <c r="D75" s="6" t="e">
        <f ca="1">VLOOKUP($B79,INDIRECT("'"&amp;$A75&amp;"'!B:M"),3,FALSE)</f>
        <v>#N/A</v>
      </c>
      <c r="E75" s="56" t="e">
        <f ca="1">VLOOKUP($B79,INDIRECT("'"&amp;$A75&amp;"'!B:M"),8,FALSE)</f>
        <v>#N/A</v>
      </c>
      <c r="F75" s="6" t="e">
        <f ca="1">VLOOKUP($B79,INDIRECT("'"&amp;$A75&amp;"'!B:M"),9,FALSE)</f>
        <v>#N/A</v>
      </c>
      <c r="G75" s="6" t="e">
        <f ca="1">VLOOKUP($B79,INDIRECT("'"&amp;$A75&amp;"'!B:M"),10,FALSE)</f>
        <v>#N/A</v>
      </c>
      <c r="H75" s="99" t="e">
        <f ca="1">VLOOKUP($B79,INDIRECT("'"&amp;$A75&amp;"'!B:M"),11,FALSE)</f>
        <v>#N/A</v>
      </c>
      <c r="I75" s="101" t="e">
        <f ca="1">SUM(OFFSET(INDIRECT($A75&amp;"!I2"),MATCH($P75,INDIRECT($A75&amp;"!B2:B30"),0)-1+2,,))</f>
        <v>#N/A</v>
      </c>
      <c r="J75" s="102" t="e">
        <f ca="1">SUM(OFFSET(INDIRECT($A75&amp;"!l2"),MATCH($P75,INDIRECT($A75&amp;"!B2:B30"),0)-1+2,,))</f>
        <v>#N/A</v>
      </c>
      <c r="K75" s="56" t="e">
        <f ca="1">VLOOKUP($B79,INDIRECT("'"&amp;$A75&amp;"'!B:M"),4,FALSE)</f>
        <v>#N/A</v>
      </c>
      <c r="L75" s="14" t="e">
        <f ca="1">VLOOKUP($B79,INDIRECT("'"&amp;$A75&amp;"'!B:M"),5,FALSE)</f>
        <v>#N/A</v>
      </c>
      <c r="M75" s="6" t="e">
        <f ca="1">VLOOKUP($B79,INDIRECT("'"&amp;$A75&amp;"'!B:M"),6,FALSE)</f>
        <v>#N/A</v>
      </c>
      <c r="N75" s="60" t="e">
        <f ca="1">VLOOKUP($B79,INDIRECT("'"&amp;$A75&amp;"'!B:M"),7,FALSE)</f>
        <v>#N/A</v>
      </c>
      <c r="P75" s="93">
        <f t="array" ref="P75">IF(OR(A75="total",ISBLANK(A75)),"",INDEX(B$3:B$200,SMALL(IF(A$3:A$200="lyon",ROW(A$3:A$200)-2,""),COUNTIF(A$3:A75,"lyon"))))</f>
        <v>42820</v>
      </c>
    </row>
    <row r="76" spans="1:16">
      <c r="A76" s="21" t="s">
        <v>22</v>
      </c>
      <c r="B76" s="84"/>
      <c r="C76" s="87"/>
      <c r="D76" s="9" t="str">
        <f ca="1">VLOOKUP($B79,INDIRECT("'"&amp;$A76&amp;"'!B:M"),3,FALSE)</f>
        <v/>
      </c>
      <c r="E76" s="57" t="str">
        <f ca="1">VLOOKUP($B79,INDIRECT("'"&amp;$A76&amp;"'!B:M"),8,FALSE)</f>
        <v/>
      </c>
      <c r="F76" s="9" t="str">
        <f ca="1">VLOOKUP($B79,INDIRECT("'"&amp;$A76&amp;"'!B:M"),9,FALSE)</f>
        <v/>
      </c>
      <c r="G76" s="9" t="str">
        <f ca="1">VLOOKUP($B79,INDIRECT("'"&amp;$A76&amp;"'!B:M"),10,FALSE)</f>
        <v/>
      </c>
      <c r="H76" s="94" t="str">
        <f ca="1">VLOOKUP($B79,INDIRECT("'"&amp;$A76&amp;"'!B:M"),11,FALSE)</f>
        <v/>
      </c>
      <c r="I76" s="103" t="e">
        <f t="shared" ref="I76:I78" ca="1" si="58">SUM(OFFSET(INDIRECT($A76&amp;"!I2"),MATCH($P76,INDIRECT($A76&amp;"!B2:B30"),0)-1+2,,))</f>
        <v>#N/A</v>
      </c>
      <c r="J76" s="104" t="e">
        <f t="shared" ref="J76:J78" ca="1" si="59">SUM(OFFSET(INDIRECT($A76&amp;"!l2"),MATCH($P76,INDIRECT($A76&amp;"!B2:B30"),0)-1+2,,))</f>
        <v>#N/A</v>
      </c>
      <c r="K76" s="57" t="str">
        <f ca="1">VLOOKUP($B79,INDIRECT("'"&amp;$A76&amp;"'!B:M"),4,FALSE)</f>
        <v/>
      </c>
      <c r="L76" s="67" t="str">
        <f ca="1">VLOOKUP($B79,INDIRECT("'"&amp;$A76&amp;"'!B:M"),5,FALSE)</f>
        <v/>
      </c>
      <c r="M76" s="9" t="str">
        <f ca="1">VLOOKUP($B79,INDIRECT("'"&amp;$A76&amp;"'!B:M"),6,FALSE)</f>
        <v/>
      </c>
      <c r="N76" s="61" t="str">
        <f ca="1">VLOOKUP($B79,INDIRECT("'"&amp;$A76&amp;"'!B:M"),7,FALSE)</f>
        <v/>
      </c>
      <c r="P76" s="93">
        <f t="array" ref="P76">IF(OR(A76="total",ISBLANK(A76)),"",INDEX(B$3:B$200,SMALL(IF(A$3:A$200="lyon",ROW(A$3:A$200)-2,""),COUNTIF(A$3:A76,"lyon"))))</f>
        <v>42820</v>
      </c>
    </row>
    <row r="77" spans="1:16">
      <c r="A77" s="21" t="s">
        <v>23</v>
      </c>
      <c r="B77" s="84"/>
      <c r="C77" s="87"/>
      <c r="D77" s="9" t="str">
        <f ca="1">VLOOKUP($B79,INDIRECT("'"&amp;$A77&amp;"'!B:M"),3,FALSE)</f>
        <v/>
      </c>
      <c r="E77" s="57" t="str">
        <f ca="1">VLOOKUP($B79,INDIRECT("'"&amp;$A77&amp;"'!B:M"),8,FALSE)</f>
        <v/>
      </c>
      <c r="F77" s="9" t="str">
        <f ca="1">VLOOKUP($B79,INDIRECT("'"&amp;$A77&amp;"'!B:M"),9,FALSE)</f>
        <v/>
      </c>
      <c r="G77" s="9" t="str">
        <f ca="1">VLOOKUP($B79,INDIRECT("'"&amp;$A77&amp;"'!B:M"),10,FALSE)</f>
        <v/>
      </c>
      <c r="H77" s="94" t="str">
        <f ca="1">VLOOKUP($B79,INDIRECT("'"&amp;$A77&amp;"'!B:M"),11,FALSE)</f>
        <v/>
      </c>
      <c r="I77" s="103" t="e">
        <f t="shared" ca="1" si="58"/>
        <v>#N/A</v>
      </c>
      <c r="J77" s="104" t="e">
        <f t="shared" ca="1" si="59"/>
        <v>#N/A</v>
      </c>
      <c r="K77" s="57" t="str">
        <f ca="1">VLOOKUP($B79,INDIRECT("'"&amp;$A77&amp;"'!B:M"),4,FALSE)</f>
        <v/>
      </c>
      <c r="L77" s="67" t="str">
        <f ca="1">VLOOKUP($B79,INDIRECT("'"&amp;$A77&amp;"'!B:M"),5,FALSE)</f>
        <v/>
      </c>
      <c r="M77" s="9" t="str">
        <f ca="1">VLOOKUP($B79,INDIRECT("'"&amp;$A77&amp;"'!B:M"),6,FALSE)</f>
        <v/>
      </c>
      <c r="N77" s="61" t="str">
        <f ca="1">VLOOKUP($B79,INDIRECT("'"&amp;$A77&amp;"'!B:M"),7,FALSE)</f>
        <v/>
      </c>
      <c r="P77" s="93">
        <f t="array" ref="P77">IF(OR(A77="total",ISBLANK(A77)),"",INDEX(B$3:B$200,SMALL(IF(A$3:A$200="lyon",ROW(A$3:A$200)-2,""),COUNTIF(A$3:A77,"lyon"))))</f>
        <v>42820</v>
      </c>
    </row>
    <row r="78" spans="1:16" ht="20" thickBot="1">
      <c r="A78" s="22" t="s">
        <v>24</v>
      </c>
      <c r="B78" s="85"/>
      <c r="C78" s="88"/>
      <c r="D78" s="70" t="str">
        <f ca="1">VLOOKUP($B79,INDIRECT("'"&amp;$A78&amp;"'!B:M"),3,FALSE)</f>
        <v/>
      </c>
      <c r="E78" s="71" t="str">
        <f ca="1">VLOOKUP($B79,INDIRECT("'"&amp;$A78&amp;"'!B:M"),8,FALSE)</f>
        <v/>
      </c>
      <c r="F78" s="70" t="str">
        <f ca="1">VLOOKUP($B79,INDIRECT("'"&amp;$A78&amp;"'!B:M"),9,FALSE)</f>
        <v/>
      </c>
      <c r="G78" s="70" t="str">
        <f ca="1">VLOOKUP($B79,INDIRECT("'"&amp;$A78&amp;"'!B:M"),10,FALSE)</f>
        <v/>
      </c>
      <c r="H78" s="95" t="str">
        <f ca="1">VLOOKUP($B79,INDIRECT("'"&amp;$A78&amp;"'!B:M"),11,FALSE)</f>
        <v/>
      </c>
      <c r="I78" s="105" t="e">
        <f t="shared" ca="1" si="58"/>
        <v>#N/A</v>
      </c>
      <c r="J78" s="106" t="e">
        <f t="shared" ca="1" si="59"/>
        <v>#N/A</v>
      </c>
      <c r="K78" s="71" t="str">
        <f ca="1">VLOOKUP($B79,INDIRECT("'"&amp;$A78&amp;"'!B:M"),4,FALSE)</f>
        <v/>
      </c>
      <c r="L78" s="72" t="str">
        <f ca="1">VLOOKUP($B79,INDIRECT("'"&amp;$A78&amp;"'!B:M"),5,FALSE)</f>
        <v/>
      </c>
      <c r="M78" s="70" t="str">
        <f ca="1">VLOOKUP($B79,INDIRECT("'"&amp;$A78&amp;"'!B:M"),6,FALSE)</f>
        <v/>
      </c>
      <c r="N78" s="73" t="str">
        <f ca="1">VLOOKUP($B79,INDIRECT("'"&amp;$A78&amp;"'!B:M"),7,FALSE)</f>
        <v/>
      </c>
      <c r="P78" s="93">
        <f t="array" ref="P78">IF(OR(A78="total",ISBLANK(A78)),"",INDEX(B$3:B$200,SMALL(IF(A$3:A$200="lyon",ROW(A$3:A$200)-2,""),COUNTIF(A$3:A78,"lyon"))))</f>
        <v>42820</v>
      </c>
    </row>
    <row r="79" spans="1:16" ht="20.5" thickTop="1" thickBot="1">
      <c r="A79" s="22" t="s">
        <v>15</v>
      </c>
      <c r="B79" s="81" t="str">
        <f t="shared" ref="B79" si="60">TEXT(WEEKNUM(B75,1),"00")&amp;"_"&amp;RIGHT(YEAR(B75),4)</f>
        <v>13_2017</v>
      </c>
      <c r="C79" s="82"/>
      <c r="D79" s="74">
        <f t="shared" ref="D79:I79" ca="1" si="61">IFERROR(AVERAGE(D75:D78),0)</f>
        <v>0</v>
      </c>
      <c r="E79" s="74">
        <f t="shared" ca="1" si="61"/>
        <v>0</v>
      </c>
      <c r="F79" s="74">
        <f t="shared" ca="1" si="61"/>
        <v>0</v>
      </c>
      <c r="G79" s="74">
        <f t="shared" ca="1" si="61"/>
        <v>0</v>
      </c>
      <c r="H79" s="75">
        <f t="shared" ca="1" si="61"/>
        <v>0</v>
      </c>
      <c r="I79" s="97">
        <f t="shared" ca="1" si="61"/>
        <v>0</v>
      </c>
      <c r="J79" s="98" t="e">
        <f ca="1">SUM(J75:J78)</f>
        <v>#N/A</v>
      </c>
      <c r="K79" s="74">
        <f ca="1">IFERROR(AVERAGE(K75:K78),0)</f>
        <v>0</v>
      </c>
      <c r="L79" s="76">
        <f ca="1">IFERROR(AVERAGE(L75:L78),0)</f>
        <v>0</v>
      </c>
      <c r="M79" s="74">
        <f ca="1">IFERROR(AVERAGE(M75:M78),0)</f>
        <v>0</v>
      </c>
      <c r="N79" s="69">
        <f ca="1">IFERROR(SUM(N75:N78),0)</f>
        <v>0</v>
      </c>
      <c r="P79" s="93" t="str">
        <f t="array" ref="P79">IF(OR(A79="total",ISBLANK(A79)),"",INDEX(B$3:B$200,SMALL(IF(A$3:A$200="lyon",ROW(A$3:A$200)-2,""),COUNTIF(A$3:A79,"lyon"))))</f>
        <v/>
      </c>
    </row>
    <row r="80" spans="1:16" ht="20.5" thickTop="1" thickBot="1">
      <c r="P80" s="93" t="str">
        <f t="array" ref="P80">IF(OR(A80="total",ISBLANK(A80)),"",INDEX(B$3:B$200,SMALL(IF(A$3:A$200="lyon",ROW(A$3:A$200)-2,""),COUNTIF(A$3:A80,"lyon"))))</f>
        <v/>
      </c>
    </row>
    <row r="81" spans="1:16" ht="20" thickTop="1">
      <c r="A81" s="20" t="s">
        <v>21</v>
      </c>
      <c r="B81" s="83">
        <f>$B75+7</f>
        <v>42827</v>
      </c>
      <c r="C81" s="86" t="str">
        <f t="shared" ref="C81" si="62">TEXT(WEEKNUM(B81,1),"00")&amp;"_"&amp;RIGHT(YEAR(B81),2)</f>
        <v>14_17</v>
      </c>
      <c r="D81" s="6" t="e">
        <f ca="1">VLOOKUP($B85,INDIRECT("'"&amp;$A81&amp;"'!B:M"),3,FALSE)</f>
        <v>#N/A</v>
      </c>
      <c r="E81" s="56" t="e">
        <f ca="1">VLOOKUP($B85,INDIRECT("'"&amp;$A81&amp;"'!B:M"),8,FALSE)</f>
        <v>#N/A</v>
      </c>
      <c r="F81" s="6" t="e">
        <f ca="1">VLOOKUP($B85,INDIRECT("'"&amp;$A81&amp;"'!B:M"),9,FALSE)</f>
        <v>#N/A</v>
      </c>
      <c r="G81" s="6" t="e">
        <f ca="1">VLOOKUP($B85,INDIRECT("'"&amp;$A81&amp;"'!B:M"),10,FALSE)</f>
        <v>#N/A</v>
      </c>
      <c r="H81" s="99" t="e">
        <f ca="1">VLOOKUP($B85,INDIRECT("'"&amp;$A81&amp;"'!B:M"),11,FALSE)</f>
        <v>#N/A</v>
      </c>
      <c r="I81" s="101" t="e">
        <f ca="1">SUM(OFFSET(INDIRECT($A81&amp;"!I2"),MATCH($P81,INDIRECT($A81&amp;"!B2:B30"),0)-1+2,,))</f>
        <v>#N/A</v>
      </c>
      <c r="J81" s="102" t="e">
        <f ca="1">SUM(OFFSET(INDIRECT($A81&amp;"!l2"),MATCH($P81,INDIRECT($A81&amp;"!B2:B30"),0)-1+2,,))</f>
        <v>#N/A</v>
      </c>
      <c r="K81" s="56" t="e">
        <f ca="1">VLOOKUP($B85,INDIRECT("'"&amp;$A81&amp;"'!B:M"),4,FALSE)</f>
        <v>#N/A</v>
      </c>
      <c r="L81" s="14" t="e">
        <f ca="1">VLOOKUP($B85,INDIRECT("'"&amp;$A81&amp;"'!B:M"),5,FALSE)</f>
        <v>#N/A</v>
      </c>
      <c r="M81" s="6" t="e">
        <f ca="1">VLOOKUP($B85,INDIRECT("'"&amp;$A81&amp;"'!B:M"),6,FALSE)</f>
        <v>#N/A</v>
      </c>
      <c r="N81" s="60" t="e">
        <f ca="1">VLOOKUP($B85,INDIRECT("'"&amp;$A81&amp;"'!B:M"),7,FALSE)</f>
        <v>#N/A</v>
      </c>
      <c r="P81" s="93">
        <f t="array" ref="P81">IF(OR(A81="total",ISBLANK(A81)),"",INDEX(B$3:B$200,SMALL(IF(A$3:A$200="lyon",ROW(A$3:A$200)-2,""),COUNTIF(A$3:A81,"lyon"))))</f>
        <v>42827</v>
      </c>
    </row>
    <row r="82" spans="1:16">
      <c r="A82" s="21" t="s">
        <v>22</v>
      </c>
      <c r="B82" s="84"/>
      <c r="C82" s="87"/>
      <c r="D82" s="9" t="str">
        <f ca="1">VLOOKUP($B85,INDIRECT("'"&amp;$A82&amp;"'!B:M"),3,FALSE)</f>
        <v/>
      </c>
      <c r="E82" s="57" t="str">
        <f ca="1">VLOOKUP($B85,INDIRECT("'"&amp;$A82&amp;"'!B:M"),8,FALSE)</f>
        <v/>
      </c>
      <c r="F82" s="9" t="str">
        <f ca="1">VLOOKUP($B85,INDIRECT("'"&amp;$A82&amp;"'!B:M"),9,FALSE)</f>
        <v/>
      </c>
      <c r="G82" s="9" t="str">
        <f ca="1">VLOOKUP($B85,INDIRECT("'"&amp;$A82&amp;"'!B:M"),10,FALSE)</f>
        <v/>
      </c>
      <c r="H82" s="94" t="str">
        <f ca="1">VLOOKUP($B85,INDIRECT("'"&amp;$A82&amp;"'!B:M"),11,FALSE)</f>
        <v/>
      </c>
      <c r="I82" s="103" t="e">
        <f t="shared" ref="I82:I84" ca="1" si="63">SUM(OFFSET(INDIRECT($A82&amp;"!I2"),MATCH($P82,INDIRECT($A82&amp;"!B2:B30"),0)-1+2,,))</f>
        <v>#N/A</v>
      </c>
      <c r="J82" s="104" t="e">
        <f t="shared" ref="J82:J84" ca="1" si="64">SUM(OFFSET(INDIRECT($A82&amp;"!l2"),MATCH($P82,INDIRECT($A82&amp;"!B2:B30"),0)-1+2,,))</f>
        <v>#N/A</v>
      </c>
      <c r="K82" s="57" t="str">
        <f ca="1">VLOOKUP($B85,INDIRECT("'"&amp;$A82&amp;"'!B:M"),4,FALSE)</f>
        <v/>
      </c>
      <c r="L82" s="67" t="str">
        <f ca="1">VLOOKUP($B85,INDIRECT("'"&amp;$A82&amp;"'!B:M"),5,FALSE)</f>
        <v/>
      </c>
      <c r="M82" s="9" t="str">
        <f ca="1">VLOOKUP($B85,INDIRECT("'"&amp;$A82&amp;"'!B:M"),6,FALSE)</f>
        <v/>
      </c>
      <c r="N82" s="61" t="str">
        <f ca="1">VLOOKUP($B85,INDIRECT("'"&amp;$A82&amp;"'!B:M"),7,FALSE)</f>
        <v/>
      </c>
      <c r="P82" s="93">
        <f t="array" ref="P82">IF(OR(A82="total",ISBLANK(A82)),"",INDEX(B$3:B$200,SMALL(IF(A$3:A$200="lyon",ROW(A$3:A$200)-2,""),COUNTIF(A$3:A82,"lyon"))))</f>
        <v>42827</v>
      </c>
    </row>
    <row r="83" spans="1:16">
      <c r="A83" s="21" t="s">
        <v>23</v>
      </c>
      <c r="B83" s="84"/>
      <c r="C83" s="87"/>
      <c r="D83" s="9" t="str">
        <f ca="1">VLOOKUP($B85,INDIRECT("'"&amp;$A83&amp;"'!B:M"),3,FALSE)</f>
        <v/>
      </c>
      <c r="E83" s="57" t="str">
        <f ca="1">VLOOKUP($B85,INDIRECT("'"&amp;$A83&amp;"'!B:M"),8,FALSE)</f>
        <v/>
      </c>
      <c r="F83" s="9" t="str">
        <f ca="1">VLOOKUP($B85,INDIRECT("'"&amp;$A83&amp;"'!B:M"),9,FALSE)</f>
        <v/>
      </c>
      <c r="G83" s="9" t="str">
        <f ca="1">VLOOKUP($B85,INDIRECT("'"&amp;$A83&amp;"'!B:M"),10,FALSE)</f>
        <v/>
      </c>
      <c r="H83" s="94" t="str">
        <f ca="1">VLOOKUP($B85,INDIRECT("'"&amp;$A83&amp;"'!B:M"),11,FALSE)</f>
        <v/>
      </c>
      <c r="I83" s="103" t="e">
        <f t="shared" ca="1" si="63"/>
        <v>#N/A</v>
      </c>
      <c r="J83" s="104" t="e">
        <f t="shared" ca="1" si="64"/>
        <v>#N/A</v>
      </c>
      <c r="K83" s="57" t="str">
        <f ca="1">VLOOKUP($B85,INDIRECT("'"&amp;$A83&amp;"'!B:M"),4,FALSE)</f>
        <v/>
      </c>
      <c r="L83" s="67" t="str">
        <f ca="1">VLOOKUP($B85,INDIRECT("'"&amp;$A83&amp;"'!B:M"),5,FALSE)</f>
        <v/>
      </c>
      <c r="M83" s="9" t="str">
        <f ca="1">VLOOKUP($B85,INDIRECT("'"&amp;$A83&amp;"'!B:M"),6,FALSE)</f>
        <v/>
      </c>
      <c r="N83" s="61" t="str">
        <f ca="1">VLOOKUP($B85,INDIRECT("'"&amp;$A83&amp;"'!B:M"),7,FALSE)</f>
        <v/>
      </c>
      <c r="P83" s="93">
        <f t="array" ref="P83">IF(OR(A83="total",ISBLANK(A83)),"",INDEX(B$3:B$200,SMALL(IF(A$3:A$200="lyon",ROW(A$3:A$200)-2,""),COUNTIF(A$3:A83,"lyon"))))</f>
        <v>42827</v>
      </c>
    </row>
    <row r="84" spans="1:16" ht="20" thickBot="1">
      <c r="A84" s="22" t="s">
        <v>24</v>
      </c>
      <c r="B84" s="85"/>
      <c r="C84" s="88"/>
      <c r="D84" s="70" t="str">
        <f ca="1">VLOOKUP($B85,INDIRECT("'"&amp;$A84&amp;"'!B:M"),3,FALSE)</f>
        <v/>
      </c>
      <c r="E84" s="71" t="str">
        <f ca="1">VLOOKUP($B85,INDIRECT("'"&amp;$A84&amp;"'!B:M"),8,FALSE)</f>
        <v/>
      </c>
      <c r="F84" s="70" t="str">
        <f ca="1">VLOOKUP($B85,INDIRECT("'"&amp;$A84&amp;"'!B:M"),9,FALSE)</f>
        <v/>
      </c>
      <c r="G84" s="70" t="str">
        <f ca="1">VLOOKUP($B85,INDIRECT("'"&amp;$A84&amp;"'!B:M"),10,FALSE)</f>
        <v/>
      </c>
      <c r="H84" s="95" t="str">
        <f ca="1">VLOOKUP($B85,INDIRECT("'"&amp;$A84&amp;"'!B:M"),11,FALSE)</f>
        <v/>
      </c>
      <c r="I84" s="105" t="e">
        <f t="shared" ca="1" si="63"/>
        <v>#N/A</v>
      </c>
      <c r="J84" s="106" t="e">
        <f t="shared" ca="1" si="64"/>
        <v>#N/A</v>
      </c>
      <c r="K84" s="71" t="str">
        <f ca="1">VLOOKUP($B85,INDIRECT("'"&amp;$A84&amp;"'!B:M"),4,FALSE)</f>
        <v/>
      </c>
      <c r="L84" s="72" t="str">
        <f ca="1">VLOOKUP($B85,INDIRECT("'"&amp;$A84&amp;"'!B:M"),5,FALSE)</f>
        <v/>
      </c>
      <c r="M84" s="70" t="str">
        <f ca="1">VLOOKUP($B85,INDIRECT("'"&amp;$A84&amp;"'!B:M"),6,FALSE)</f>
        <v/>
      </c>
      <c r="N84" s="73" t="str">
        <f ca="1">VLOOKUP($B85,INDIRECT("'"&amp;$A84&amp;"'!B:M"),7,FALSE)</f>
        <v/>
      </c>
      <c r="P84" s="93">
        <f t="array" ref="P84">IF(OR(A84="total",ISBLANK(A84)),"",INDEX(B$3:B$200,SMALL(IF(A$3:A$200="lyon",ROW(A$3:A$200)-2,""),COUNTIF(A$3:A84,"lyon"))))</f>
        <v>42827</v>
      </c>
    </row>
    <row r="85" spans="1:16" ht="20.5" thickTop="1" thickBot="1">
      <c r="A85" s="22" t="s">
        <v>15</v>
      </c>
      <c r="B85" s="81" t="str">
        <f t="shared" ref="B85" si="65">TEXT(WEEKNUM(B81,1),"00")&amp;"_"&amp;RIGHT(YEAR(B81),4)</f>
        <v>14_2017</v>
      </c>
      <c r="C85" s="82"/>
      <c r="D85" s="74">
        <f t="shared" ref="D85:I85" ca="1" si="66">IFERROR(AVERAGE(D81:D84),0)</f>
        <v>0</v>
      </c>
      <c r="E85" s="74">
        <f t="shared" ca="1" si="66"/>
        <v>0</v>
      </c>
      <c r="F85" s="74">
        <f t="shared" ca="1" si="66"/>
        <v>0</v>
      </c>
      <c r="G85" s="74">
        <f t="shared" ca="1" si="66"/>
        <v>0</v>
      </c>
      <c r="H85" s="75">
        <f t="shared" ca="1" si="66"/>
        <v>0</v>
      </c>
      <c r="I85" s="97">
        <f t="shared" ca="1" si="66"/>
        <v>0</v>
      </c>
      <c r="J85" s="98" t="e">
        <f ca="1">SUM(J81:J84)</f>
        <v>#N/A</v>
      </c>
      <c r="K85" s="74">
        <f ca="1">IFERROR(AVERAGE(K81:K84),0)</f>
        <v>0</v>
      </c>
      <c r="L85" s="76">
        <f ca="1">IFERROR(AVERAGE(L81:L84),0)</f>
        <v>0</v>
      </c>
      <c r="M85" s="74">
        <f ca="1">IFERROR(AVERAGE(M81:M84),0)</f>
        <v>0</v>
      </c>
      <c r="N85" s="69">
        <f ca="1">IFERROR(SUM(N81:N84),0)</f>
        <v>0</v>
      </c>
      <c r="P85" s="93" t="str">
        <f t="array" ref="P85">IF(OR(A85="total",ISBLANK(A85)),"",INDEX(B$3:B$200,SMALL(IF(A$3:A$200="lyon",ROW(A$3:A$200)-2,""),COUNTIF(A$3:A85,"lyon"))))</f>
        <v/>
      </c>
    </row>
    <row r="86" spans="1:16" ht="20.5" thickTop="1" thickBot="1">
      <c r="P86" s="93" t="str">
        <f t="array" ref="P86">IF(OR(A86="total",ISBLANK(A86)),"",INDEX(B$3:B$200,SMALL(IF(A$3:A$200="lyon",ROW(A$3:A$200)-2,""),COUNTIF(A$3:A86,"lyon"))))</f>
        <v/>
      </c>
    </row>
    <row r="87" spans="1:16" ht="20" thickTop="1">
      <c r="A87" s="20" t="s">
        <v>21</v>
      </c>
      <c r="B87" s="83">
        <f>$B81+7</f>
        <v>42834</v>
      </c>
      <c r="C87" s="86" t="str">
        <f t="shared" ref="C87" si="67">TEXT(WEEKNUM(B87,1),"00")&amp;"_"&amp;RIGHT(YEAR(B87),2)</f>
        <v>15_17</v>
      </c>
      <c r="D87" s="6" t="e">
        <f ca="1">VLOOKUP($B91,INDIRECT("'"&amp;$A87&amp;"'!B:M"),3,FALSE)</f>
        <v>#N/A</v>
      </c>
      <c r="E87" s="56" t="e">
        <f ca="1">VLOOKUP($B91,INDIRECT("'"&amp;$A87&amp;"'!B:M"),8,FALSE)</f>
        <v>#N/A</v>
      </c>
      <c r="F87" s="6" t="e">
        <f ca="1">VLOOKUP($B91,INDIRECT("'"&amp;$A87&amp;"'!B:M"),9,FALSE)</f>
        <v>#N/A</v>
      </c>
      <c r="G87" s="6" t="e">
        <f ca="1">VLOOKUP($B91,INDIRECT("'"&amp;$A87&amp;"'!B:M"),10,FALSE)</f>
        <v>#N/A</v>
      </c>
      <c r="H87" s="99" t="e">
        <f ca="1">VLOOKUP($B91,INDIRECT("'"&amp;$A87&amp;"'!B:M"),11,FALSE)</f>
        <v>#N/A</v>
      </c>
      <c r="I87" s="101" t="e">
        <f ca="1">SUM(OFFSET(INDIRECT($A87&amp;"!I2"),MATCH($P87,INDIRECT($A87&amp;"!B2:B30"),0)-1+2,,))</f>
        <v>#N/A</v>
      </c>
      <c r="J87" s="102" t="e">
        <f ca="1">SUM(OFFSET(INDIRECT($A87&amp;"!l2"),MATCH($P87,INDIRECT($A87&amp;"!B2:B30"),0)-1+2,,))</f>
        <v>#N/A</v>
      </c>
      <c r="K87" s="56" t="e">
        <f ca="1">VLOOKUP($B91,INDIRECT("'"&amp;$A87&amp;"'!B:M"),4,FALSE)</f>
        <v>#N/A</v>
      </c>
      <c r="L87" s="14" t="e">
        <f ca="1">VLOOKUP($B91,INDIRECT("'"&amp;$A87&amp;"'!B:M"),5,FALSE)</f>
        <v>#N/A</v>
      </c>
      <c r="M87" s="6" t="e">
        <f ca="1">VLOOKUP($B91,INDIRECT("'"&amp;$A87&amp;"'!B:M"),6,FALSE)</f>
        <v>#N/A</v>
      </c>
      <c r="N87" s="60" t="e">
        <f ca="1">VLOOKUP($B91,INDIRECT("'"&amp;$A87&amp;"'!B:M"),7,FALSE)</f>
        <v>#N/A</v>
      </c>
      <c r="P87" s="93">
        <f t="array" ref="P87">IF(OR(A87="total",ISBLANK(A87)),"",INDEX(B$3:B$200,SMALL(IF(A$3:A$200="lyon",ROW(A$3:A$200)-2,""),COUNTIF(A$3:A87,"lyon"))))</f>
        <v>42834</v>
      </c>
    </row>
    <row r="88" spans="1:16">
      <c r="A88" s="21" t="s">
        <v>22</v>
      </c>
      <c r="B88" s="84"/>
      <c r="C88" s="87"/>
      <c r="D88" s="9" t="str">
        <f ca="1">VLOOKUP($B91,INDIRECT("'"&amp;$A88&amp;"'!B:M"),3,FALSE)</f>
        <v/>
      </c>
      <c r="E88" s="57" t="str">
        <f ca="1">VLOOKUP($B91,INDIRECT("'"&amp;$A88&amp;"'!B:M"),8,FALSE)</f>
        <v/>
      </c>
      <c r="F88" s="9" t="str">
        <f ca="1">VLOOKUP($B91,INDIRECT("'"&amp;$A88&amp;"'!B:M"),9,FALSE)</f>
        <v/>
      </c>
      <c r="G88" s="9" t="str">
        <f ca="1">VLOOKUP($B91,INDIRECT("'"&amp;$A88&amp;"'!B:M"),10,FALSE)</f>
        <v/>
      </c>
      <c r="H88" s="94" t="str">
        <f ca="1">VLOOKUP($B91,INDIRECT("'"&amp;$A88&amp;"'!B:M"),11,FALSE)</f>
        <v/>
      </c>
      <c r="I88" s="103" t="e">
        <f t="shared" ref="I88:I90" ca="1" si="68">SUM(OFFSET(INDIRECT($A88&amp;"!I2"),MATCH($P88,INDIRECT($A88&amp;"!B2:B30"),0)-1+2,,))</f>
        <v>#N/A</v>
      </c>
      <c r="J88" s="104" t="e">
        <f t="shared" ref="J88:J90" ca="1" si="69">SUM(OFFSET(INDIRECT($A88&amp;"!l2"),MATCH($P88,INDIRECT($A88&amp;"!B2:B30"),0)-1+2,,))</f>
        <v>#N/A</v>
      </c>
      <c r="K88" s="57" t="str">
        <f ca="1">VLOOKUP($B91,INDIRECT("'"&amp;$A88&amp;"'!B:M"),4,FALSE)</f>
        <v/>
      </c>
      <c r="L88" s="67" t="str">
        <f ca="1">VLOOKUP($B91,INDIRECT("'"&amp;$A88&amp;"'!B:M"),5,FALSE)</f>
        <v/>
      </c>
      <c r="M88" s="9" t="str">
        <f ca="1">VLOOKUP($B91,INDIRECT("'"&amp;$A88&amp;"'!B:M"),6,FALSE)</f>
        <v/>
      </c>
      <c r="N88" s="61" t="str">
        <f ca="1">VLOOKUP($B91,INDIRECT("'"&amp;$A88&amp;"'!B:M"),7,FALSE)</f>
        <v/>
      </c>
      <c r="P88" s="93">
        <f t="array" ref="P88">IF(OR(A88="total",ISBLANK(A88)),"",INDEX(B$3:B$200,SMALL(IF(A$3:A$200="lyon",ROW(A$3:A$200)-2,""),COUNTIF(A$3:A88,"lyon"))))</f>
        <v>42834</v>
      </c>
    </row>
    <row r="89" spans="1:16">
      <c r="A89" s="21" t="s">
        <v>23</v>
      </c>
      <c r="B89" s="84"/>
      <c r="C89" s="87"/>
      <c r="D89" s="9" t="str">
        <f ca="1">VLOOKUP($B91,INDIRECT("'"&amp;$A89&amp;"'!B:M"),3,FALSE)</f>
        <v/>
      </c>
      <c r="E89" s="57" t="str">
        <f ca="1">VLOOKUP($B91,INDIRECT("'"&amp;$A89&amp;"'!B:M"),8,FALSE)</f>
        <v/>
      </c>
      <c r="F89" s="9" t="str">
        <f ca="1">VLOOKUP($B91,INDIRECT("'"&amp;$A89&amp;"'!B:M"),9,FALSE)</f>
        <v/>
      </c>
      <c r="G89" s="9" t="str">
        <f ca="1">VLOOKUP($B91,INDIRECT("'"&amp;$A89&amp;"'!B:M"),10,FALSE)</f>
        <v/>
      </c>
      <c r="H89" s="94" t="str">
        <f ca="1">VLOOKUP($B91,INDIRECT("'"&amp;$A89&amp;"'!B:M"),11,FALSE)</f>
        <v/>
      </c>
      <c r="I89" s="103" t="e">
        <f t="shared" ca="1" si="68"/>
        <v>#N/A</v>
      </c>
      <c r="J89" s="104" t="e">
        <f t="shared" ca="1" si="69"/>
        <v>#N/A</v>
      </c>
      <c r="K89" s="57" t="str">
        <f ca="1">VLOOKUP($B91,INDIRECT("'"&amp;$A89&amp;"'!B:M"),4,FALSE)</f>
        <v/>
      </c>
      <c r="L89" s="67" t="str">
        <f ca="1">VLOOKUP($B91,INDIRECT("'"&amp;$A89&amp;"'!B:M"),5,FALSE)</f>
        <v/>
      </c>
      <c r="M89" s="9" t="str">
        <f ca="1">VLOOKUP($B91,INDIRECT("'"&amp;$A89&amp;"'!B:M"),6,FALSE)</f>
        <v/>
      </c>
      <c r="N89" s="61" t="str">
        <f ca="1">VLOOKUP($B91,INDIRECT("'"&amp;$A89&amp;"'!B:M"),7,FALSE)</f>
        <v/>
      </c>
      <c r="P89" s="93">
        <f t="array" ref="P89">IF(OR(A89="total",ISBLANK(A89)),"",INDEX(B$3:B$200,SMALL(IF(A$3:A$200="lyon",ROW(A$3:A$200)-2,""),COUNTIF(A$3:A89,"lyon"))))</f>
        <v>42834</v>
      </c>
    </row>
    <row r="90" spans="1:16" ht="20" thickBot="1">
      <c r="A90" s="22" t="s">
        <v>24</v>
      </c>
      <c r="B90" s="85"/>
      <c r="C90" s="88"/>
      <c r="D90" s="70" t="str">
        <f ca="1">VLOOKUP($B91,INDIRECT("'"&amp;$A90&amp;"'!B:M"),3,FALSE)</f>
        <v/>
      </c>
      <c r="E90" s="71" t="str">
        <f ca="1">VLOOKUP($B91,INDIRECT("'"&amp;$A90&amp;"'!B:M"),8,FALSE)</f>
        <v/>
      </c>
      <c r="F90" s="70" t="str">
        <f ca="1">VLOOKUP($B91,INDIRECT("'"&amp;$A90&amp;"'!B:M"),9,FALSE)</f>
        <v/>
      </c>
      <c r="G90" s="70" t="str">
        <f ca="1">VLOOKUP($B91,INDIRECT("'"&amp;$A90&amp;"'!B:M"),10,FALSE)</f>
        <v/>
      </c>
      <c r="H90" s="95" t="str">
        <f ca="1">VLOOKUP($B91,INDIRECT("'"&amp;$A90&amp;"'!B:M"),11,FALSE)</f>
        <v/>
      </c>
      <c r="I90" s="105" t="e">
        <f t="shared" ca="1" si="68"/>
        <v>#N/A</v>
      </c>
      <c r="J90" s="106" t="e">
        <f t="shared" ca="1" si="69"/>
        <v>#N/A</v>
      </c>
      <c r="K90" s="71" t="str">
        <f ca="1">VLOOKUP($B91,INDIRECT("'"&amp;$A90&amp;"'!B:M"),4,FALSE)</f>
        <v/>
      </c>
      <c r="L90" s="72" t="str">
        <f ca="1">VLOOKUP($B91,INDIRECT("'"&amp;$A90&amp;"'!B:M"),5,FALSE)</f>
        <v/>
      </c>
      <c r="M90" s="70" t="str">
        <f ca="1">VLOOKUP($B91,INDIRECT("'"&amp;$A90&amp;"'!B:M"),6,FALSE)</f>
        <v/>
      </c>
      <c r="N90" s="73" t="str">
        <f ca="1">VLOOKUP($B91,INDIRECT("'"&amp;$A90&amp;"'!B:M"),7,FALSE)</f>
        <v/>
      </c>
      <c r="P90" s="93">
        <f t="array" ref="P90">IF(OR(A90="total",ISBLANK(A90)),"",INDEX(B$3:B$200,SMALL(IF(A$3:A$200="lyon",ROW(A$3:A$200)-2,""),COUNTIF(A$3:A90,"lyon"))))</f>
        <v>42834</v>
      </c>
    </row>
    <row r="91" spans="1:16" ht="20.5" thickTop="1" thickBot="1">
      <c r="A91" s="22" t="s">
        <v>15</v>
      </c>
      <c r="B91" s="81" t="str">
        <f t="shared" ref="B91" si="70">TEXT(WEEKNUM(B87,1),"00")&amp;"_"&amp;RIGHT(YEAR(B87),4)</f>
        <v>15_2017</v>
      </c>
      <c r="C91" s="82"/>
      <c r="D91" s="74">
        <f t="shared" ref="D91:I91" ca="1" si="71">IFERROR(AVERAGE(D87:D90),0)</f>
        <v>0</v>
      </c>
      <c r="E91" s="74">
        <f t="shared" ca="1" si="71"/>
        <v>0</v>
      </c>
      <c r="F91" s="74">
        <f t="shared" ca="1" si="71"/>
        <v>0</v>
      </c>
      <c r="G91" s="74">
        <f t="shared" ca="1" si="71"/>
        <v>0</v>
      </c>
      <c r="H91" s="75">
        <f t="shared" ca="1" si="71"/>
        <v>0</v>
      </c>
      <c r="I91" s="97">
        <f t="shared" ca="1" si="71"/>
        <v>0</v>
      </c>
      <c r="J91" s="98" t="e">
        <f ca="1">SUM(J87:J90)</f>
        <v>#N/A</v>
      </c>
      <c r="K91" s="74">
        <f ca="1">IFERROR(AVERAGE(K87:K90),0)</f>
        <v>0</v>
      </c>
      <c r="L91" s="76">
        <f ca="1">IFERROR(AVERAGE(L87:L90),0)</f>
        <v>0</v>
      </c>
      <c r="M91" s="74">
        <f ca="1">IFERROR(AVERAGE(M87:M90),0)</f>
        <v>0</v>
      </c>
      <c r="N91" s="69">
        <f ca="1">IFERROR(SUM(N87:N90),0)</f>
        <v>0</v>
      </c>
      <c r="P91" s="93" t="str">
        <f t="array" ref="P91">IF(OR(A91="total",ISBLANK(A91)),"",INDEX(B$3:B$200,SMALL(IF(A$3:A$200="lyon",ROW(A$3:A$200)-2,""),COUNTIF(A$3:A91,"lyon"))))</f>
        <v/>
      </c>
    </row>
    <row r="92" spans="1:16" ht="20.5" thickTop="1" thickBot="1">
      <c r="P92" s="93" t="str">
        <f t="array" ref="P92">IF(OR(A92="total",ISBLANK(A92)),"",INDEX(B$3:B$200,SMALL(IF(A$3:A$200="lyon",ROW(A$3:A$200)-2,""),COUNTIF(A$3:A92,"lyon"))))</f>
        <v/>
      </c>
    </row>
    <row r="93" spans="1:16" ht="20" thickTop="1">
      <c r="A93" s="20" t="s">
        <v>21</v>
      </c>
      <c r="B93" s="83">
        <f>$B87+7</f>
        <v>42841</v>
      </c>
      <c r="C93" s="86" t="str">
        <f t="shared" ref="C93" si="72">TEXT(WEEKNUM(B93,1),"00")&amp;"_"&amp;RIGHT(YEAR(B93),2)</f>
        <v>16_17</v>
      </c>
      <c r="D93" s="6" t="e">
        <f ca="1">VLOOKUP($B97,INDIRECT("'"&amp;$A93&amp;"'!B:M"),3,FALSE)</f>
        <v>#N/A</v>
      </c>
      <c r="E93" s="56" t="e">
        <f ca="1">VLOOKUP($B97,INDIRECT("'"&amp;$A93&amp;"'!B:M"),8,FALSE)</f>
        <v>#N/A</v>
      </c>
      <c r="F93" s="6" t="e">
        <f ca="1">VLOOKUP($B97,INDIRECT("'"&amp;$A93&amp;"'!B:M"),9,FALSE)</f>
        <v>#N/A</v>
      </c>
      <c r="G93" s="6" t="e">
        <f ca="1">VLOOKUP($B97,INDIRECT("'"&amp;$A93&amp;"'!B:M"),10,FALSE)</f>
        <v>#N/A</v>
      </c>
      <c r="H93" s="99" t="e">
        <f ca="1">VLOOKUP($B97,INDIRECT("'"&amp;$A93&amp;"'!B:M"),11,FALSE)</f>
        <v>#N/A</v>
      </c>
      <c r="I93" s="101" t="e">
        <f ca="1">SUM(OFFSET(INDIRECT($A93&amp;"!I2"),MATCH($P93,INDIRECT($A93&amp;"!B2:B30"),0)-1+2,,))</f>
        <v>#N/A</v>
      </c>
      <c r="J93" s="102" t="e">
        <f ca="1">SUM(OFFSET(INDIRECT($A93&amp;"!l2"),MATCH($P93,INDIRECT($A93&amp;"!B2:B30"),0)-1+2,,))</f>
        <v>#N/A</v>
      </c>
      <c r="K93" s="56" t="e">
        <f ca="1">VLOOKUP($B97,INDIRECT("'"&amp;$A93&amp;"'!B:M"),4,FALSE)</f>
        <v>#N/A</v>
      </c>
      <c r="L93" s="14" t="e">
        <f ca="1">VLOOKUP($B97,INDIRECT("'"&amp;$A93&amp;"'!B:M"),5,FALSE)</f>
        <v>#N/A</v>
      </c>
      <c r="M93" s="6" t="e">
        <f ca="1">VLOOKUP($B97,INDIRECT("'"&amp;$A93&amp;"'!B:M"),6,FALSE)</f>
        <v>#N/A</v>
      </c>
      <c r="N93" s="60" t="e">
        <f ca="1">VLOOKUP($B97,INDIRECT("'"&amp;$A93&amp;"'!B:M"),7,FALSE)</f>
        <v>#N/A</v>
      </c>
      <c r="P93" s="93">
        <f t="array" ref="P93">IF(OR(A93="total",ISBLANK(A93)),"",INDEX(B$3:B$200,SMALL(IF(A$3:A$200="lyon",ROW(A$3:A$200)-2,""),COUNTIF(A$3:A93,"lyon"))))</f>
        <v>42841</v>
      </c>
    </row>
    <row r="94" spans="1:16">
      <c r="A94" s="21" t="s">
        <v>22</v>
      </c>
      <c r="B94" s="84"/>
      <c r="C94" s="87"/>
      <c r="D94" s="9" t="str">
        <f ca="1">VLOOKUP($B97,INDIRECT("'"&amp;$A94&amp;"'!B:M"),3,FALSE)</f>
        <v/>
      </c>
      <c r="E94" s="57" t="str">
        <f ca="1">VLOOKUP($B97,INDIRECT("'"&amp;$A94&amp;"'!B:M"),8,FALSE)</f>
        <v/>
      </c>
      <c r="F94" s="9" t="str">
        <f ca="1">VLOOKUP($B97,INDIRECT("'"&amp;$A94&amp;"'!B:M"),9,FALSE)</f>
        <v/>
      </c>
      <c r="G94" s="9" t="str">
        <f ca="1">VLOOKUP($B97,INDIRECT("'"&amp;$A94&amp;"'!B:M"),10,FALSE)</f>
        <v/>
      </c>
      <c r="H94" s="94" t="str">
        <f ca="1">VLOOKUP($B97,INDIRECT("'"&amp;$A94&amp;"'!B:M"),11,FALSE)</f>
        <v/>
      </c>
      <c r="I94" s="103" t="e">
        <f t="shared" ref="I94:I96" ca="1" si="73">SUM(OFFSET(INDIRECT($A94&amp;"!I2"),MATCH($P94,INDIRECT($A94&amp;"!B2:B30"),0)-1+2,,))</f>
        <v>#N/A</v>
      </c>
      <c r="J94" s="104" t="e">
        <f t="shared" ref="J94:J96" ca="1" si="74">SUM(OFFSET(INDIRECT($A94&amp;"!l2"),MATCH($P94,INDIRECT($A94&amp;"!B2:B30"),0)-1+2,,))</f>
        <v>#N/A</v>
      </c>
      <c r="K94" s="57" t="str">
        <f ca="1">VLOOKUP($B97,INDIRECT("'"&amp;$A94&amp;"'!B:M"),4,FALSE)</f>
        <v/>
      </c>
      <c r="L94" s="67" t="str">
        <f ca="1">VLOOKUP($B97,INDIRECT("'"&amp;$A94&amp;"'!B:M"),5,FALSE)</f>
        <v/>
      </c>
      <c r="M94" s="9" t="str">
        <f ca="1">VLOOKUP($B97,INDIRECT("'"&amp;$A94&amp;"'!B:M"),6,FALSE)</f>
        <v/>
      </c>
      <c r="N94" s="61" t="str">
        <f ca="1">VLOOKUP($B97,INDIRECT("'"&amp;$A94&amp;"'!B:M"),7,FALSE)</f>
        <v/>
      </c>
      <c r="P94" s="93">
        <f t="array" ref="P94">IF(OR(A94="total",ISBLANK(A94)),"",INDEX(B$3:B$200,SMALL(IF(A$3:A$200="lyon",ROW(A$3:A$200)-2,""),COUNTIF(A$3:A94,"lyon"))))</f>
        <v>42841</v>
      </c>
    </row>
    <row r="95" spans="1:16">
      <c r="A95" s="21" t="s">
        <v>23</v>
      </c>
      <c r="B95" s="84"/>
      <c r="C95" s="87"/>
      <c r="D95" s="9" t="str">
        <f ca="1">VLOOKUP($B97,INDIRECT("'"&amp;$A95&amp;"'!B:M"),3,FALSE)</f>
        <v/>
      </c>
      <c r="E95" s="57" t="str">
        <f ca="1">VLOOKUP($B97,INDIRECT("'"&amp;$A95&amp;"'!B:M"),8,FALSE)</f>
        <v/>
      </c>
      <c r="F95" s="9" t="str">
        <f ca="1">VLOOKUP($B97,INDIRECT("'"&amp;$A95&amp;"'!B:M"),9,FALSE)</f>
        <v/>
      </c>
      <c r="G95" s="9" t="str">
        <f ca="1">VLOOKUP($B97,INDIRECT("'"&amp;$A95&amp;"'!B:M"),10,FALSE)</f>
        <v/>
      </c>
      <c r="H95" s="94" t="str">
        <f ca="1">VLOOKUP($B97,INDIRECT("'"&amp;$A95&amp;"'!B:M"),11,FALSE)</f>
        <v/>
      </c>
      <c r="I95" s="103" t="e">
        <f t="shared" ca="1" si="73"/>
        <v>#N/A</v>
      </c>
      <c r="J95" s="104" t="e">
        <f t="shared" ca="1" si="74"/>
        <v>#N/A</v>
      </c>
      <c r="K95" s="57" t="str">
        <f ca="1">VLOOKUP($B97,INDIRECT("'"&amp;$A95&amp;"'!B:M"),4,FALSE)</f>
        <v/>
      </c>
      <c r="L95" s="67" t="str">
        <f ca="1">VLOOKUP($B97,INDIRECT("'"&amp;$A95&amp;"'!B:M"),5,FALSE)</f>
        <v/>
      </c>
      <c r="M95" s="9" t="str">
        <f ca="1">VLOOKUP($B97,INDIRECT("'"&amp;$A95&amp;"'!B:M"),6,FALSE)</f>
        <v/>
      </c>
      <c r="N95" s="61" t="str">
        <f ca="1">VLOOKUP($B97,INDIRECT("'"&amp;$A95&amp;"'!B:M"),7,FALSE)</f>
        <v/>
      </c>
      <c r="P95" s="93">
        <f t="array" ref="P95">IF(OR(A95="total",ISBLANK(A95)),"",INDEX(B$3:B$200,SMALL(IF(A$3:A$200="lyon",ROW(A$3:A$200)-2,""),COUNTIF(A$3:A95,"lyon"))))</f>
        <v>42841</v>
      </c>
    </row>
    <row r="96" spans="1:16" ht="20" thickBot="1">
      <c r="A96" s="22" t="s">
        <v>24</v>
      </c>
      <c r="B96" s="85"/>
      <c r="C96" s="88"/>
      <c r="D96" s="70" t="str">
        <f ca="1">VLOOKUP($B97,INDIRECT("'"&amp;$A96&amp;"'!B:M"),3,FALSE)</f>
        <v/>
      </c>
      <c r="E96" s="71" t="str">
        <f ca="1">VLOOKUP($B97,INDIRECT("'"&amp;$A96&amp;"'!B:M"),8,FALSE)</f>
        <v/>
      </c>
      <c r="F96" s="70" t="str">
        <f ca="1">VLOOKUP($B97,INDIRECT("'"&amp;$A96&amp;"'!B:M"),9,FALSE)</f>
        <v/>
      </c>
      <c r="G96" s="70" t="str">
        <f ca="1">VLOOKUP($B97,INDIRECT("'"&amp;$A96&amp;"'!B:M"),10,FALSE)</f>
        <v/>
      </c>
      <c r="H96" s="95" t="str">
        <f ca="1">VLOOKUP($B97,INDIRECT("'"&amp;$A96&amp;"'!B:M"),11,FALSE)</f>
        <v/>
      </c>
      <c r="I96" s="105" t="e">
        <f t="shared" ca="1" si="73"/>
        <v>#N/A</v>
      </c>
      <c r="J96" s="106" t="e">
        <f t="shared" ca="1" si="74"/>
        <v>#N/A</v>
      </c>
      <c r="K96" s="71" t="str">
        <f ca="1">VLOOKUP($B97,INDIRECT("'"&amp;$A96&amp;"'!B:M"),4,FALSE)</f>
        <v/>
      </c>
      <c r="L96" s="72" t="str">
        <f ca="1">VLOOKUP($B97,INDIRECT("'"&amp;$A96&amp;"'!B:M"),5,FALSE)</f>
        <v/>
      </c>
      <c r="M96" s="70" t="str">
        <f ca="1">VLOOKUP($B97,INDIRECT("'"&amp;$A96&amp;"'!B:M"),6,FALSE)</f>
        <v/>
      </c>
      <c r="N96" s="73" t="str">
        <f ca="1">VLOOKUP($B97,INDIRECT("'"&amp;$A96&amp;"'!B:M"),7,FALSE)</f>
        <v/>
      </c>
      <c r="P96" s="93">
        <f t="array" ref="P96">IF(OR(A96="total",ISBLANK(A96)),"",INDEX(B$3:B$200,SMALL(IF(A$3:A$200="lyon",ROW(A$3:A$200)-2,""),COUNTIF(A$3:A96,"lyon"))))</f>
        <v>42841</v>
      </c>
    </row>
    <row r="97" spans="1:16" ht="20.5" thickTop="1" thickBot="1">
      <c r="A97" s="22" t="s">
        <v>15</v>
      </c>
      <c r="B97" s="81" t="str">
        <f t="shared" ref="B97" si="75">TEXT(WEEKNUM(B93,1),"00")&amp;"_"&amp;RIGHT(YEAR(B93),4)</f>
        <v>16_2017</v>
      </c>
      <c r="C97" s="82"/>
      <c r="D97" s="74">
        <f t="shared" ref="D97:I97" ca="1" si="76">IFERROR(AVERAGE(D93:D96),0)</f>
        <v>0</v>
      </c>
      <c r="E97" s="74">
        <f t="shared" ca="1" si="76"/>
        <v>0</v>
      </c>
      <c r="F97" s="74">
        <f t="shared" ca="1" si="76"/>
        <v>0</v>
      </c>
      <c r="G97" s="74">
        <f t="shared" ca="1" si="76"/>
        <v>0</v>
      </c>
      <c r="H97" s="75">
        <f t="shared" ca="1" si="76"/>
        <v>0</v>
      </c>
      <c r="I97" s="97">
        <f t="shared" ca="1" si="76"/>
        <v>0</v>
      </c>
      <c r="J97" s="98" t="e">
        <f ca="1">SUM(J93:J96)</f>
        <v>#N/A</v>
      </c>
      <c r="K97" s="74">
        <f ca="1">IFERROR(AVERAGE(K93:K96),0)</f>
        <v>0</v>
      </c>
      <c r="L97" s="76">
        <f ca="1">IFERROR(AVERAGE(L93:L96),0)</f>
        <v>0</v>
      </c>
      <c r="M97" s="74">
        <f ca="1">IFERROR(AVERAGE(M93:M96),0)</f>
        <v>0</v>
      </c>
      <c r="N97" s="69">
        <f ca="1">IFERROR(SUM(N93:N96),0)</f>
        <v>0</v>
      </c>
      <c r="P97" s="93" t="str">
        <f t="array" ref="P97">IF(OR(A97="total",ISBLANK(A97)),"",INDEX(B$3:B$200,SMALL(IF(A$3:A$200="lyon",ROW(A$3:A$200)-2,""),COUNTIF(A$3:A97,"lyon"))))</f>
        <v/>
      </c>
    </row>
    <row r="98" spans="1:16" ht="20" thickTop="1"/>
  </sheetData>
  <mergeCells count="50">
    <mergeCell ref="B97:C97"/>
    <mergeCell ref="B85:C85"/>
    <mergeCell ref="B87:B90"/>
    <mergeCell ref="C87:C90"/>
    <mergeCell ref="B91:C91"/>
    <mergeCell ref="B93:B96"/>
    <mergeCell ref="C93:C96"/>
    <mergeCell ref="B73:C73"/>
    <mergeCell ref="B75:B78"/>
    <mergeCell ref="C75:C78"/>
    <mergeCell ref="B79:C79"/>
    <mergeCell ref="B81:B84"/>
    <mergeCell ref="C81:C84"/>
    <mergeCell ref="B61:C61"/>
    <mergeCell ref="B63:B66"/>
    <mergeCell ref="C63:C66"/>
    <mergeCell ref="B67:C67"/>
    <mergeCell ref="B69:B72"/>
    <mergeCell ref="C69:C72"/>
    <mergeCell ref="B49:C49"/>
    <mergeCell ref="B51:B54"/>
    <mergeCell ref="C51:C54"/>
    <mergeCell ref="B55:C55"/>
    <mergeCell ref="B57:B60"/>
    <mergeCell ref="C57:C60"/>
    <mergeCell ref="B37:C37"/>
    <mergeCell ref="B39:B42"/>
    <mergeCell ref="C39:C42"/>
    <mergeCell ref="B43:C43"/>
    <mergeCell ref="B45:B48"/>
    <mergeCell ref="C45:C48"/>
    <mergeCell ref="B25:C25"/>
    <mergeCell ref="B27:B30"/>
    <mergeCell ref="C27:C30"/>
    <mergeCell ref="B31:C31"/>
    <mergeCell ref="B33:B36"/>
    <mergeCell ref="C33:C36"/>
    <mergeCell ref="B15:B18"/>
    <mergeCell ref="C15:C18"/>
    <mergeCell ref="B19:C19"/>
    <mergeCell ref="B21:B24"/>
    <mergeCell ref="C21:C24"/>
    <mergeCell ref="B13:C13"/>
    <mergeCell ref="B3:B6"/>
    <mergeCell ref="C3:C6"/>
    <mergeCell ref="D1:H1"/>
    <mergeCell ref="I1:N1"/>
    <mergeCell ref="B7:C7"/>
    <mergeCell ref="B9:B12"/>
    <mergeCell ref="C9:C12"/>
  </mergeCells>
  <conditionalFormatting sqref="D15:H97 K15:N97 I19:J20 I25:J26 I31:J32 I37:J38 I49:J97 I44:J44">
    <cfRule type="expression" dxfId="41" priority="21">
      <formula>AND(ISERROR(D15))</formula>
    </cfRule>
  </conditionalFormatting>
  <conditionalFormatting sqref="I45:J48">
    <cfRule type="expression" dxfId="37" priority="19">
      <formula>AND(ISERROR(I45))</formula>
    </cfRule>
  </conditionalFormatting>
  <conditionalFormatting sqref="I51:J54">
    <cfRule type="expression" dxfId="35" priority="18">
      <formula>AND(ISERROR(I51))</formula>
    </cfRule>
  </conditionalFormatting>
  <conditionalFormatting sqref="I57:J60">
    <cfRule type="expression" dxfId="33" priority="17">
      <formula>AND(ISERROR(I57))</formula>
    </cfRule>
  </conditionalFormatting>
  <conditionalFormatting sqref="I63:J66">
    <cfRule type="expression" dxfId="31" priority="16">
      <formula>AND(ISERROR(I63))</formula>
    </cfRule>
  </conditionalFormatting>
  <conditionalFormatting sqref="I69:J72">
    <cfRule type="expression" dxfId="29" priority="15">
      <formula>AND(ISERROR(I69))</formula>
    </cfRule>
  </conditionalFormatting>
  <conditionalFormatting sqref="I15:J18">
    <cfRule type="expression" dxfId="27" priority="14">
      <formula>AND(ISERROR(I15))</formula>
    </cfRule>
  </conditionalFormatting>
  <conditionalFormatting sqref="I21:J24">
    <cfRule type="expression" dxfId="25" priority="13">
      <formula>AND(ISERROR(I21))</formula>
    </cfRule>
  </conditionalFormatting>
  <conditionalFormatting sqref="I27:J30">
    <cfRule type="expression" dxfId="23" priority="12">
      <formula>AND(ISERROR(I27))</formula>
    </cfRule>
  </conditionalFormatting>
  <conditionalFormatting sqref="I33:J36">
    <cfRule type="expression" dxfId="21" priority="11">
      <formula>AND(ISERROR(I33))</formula>
    </cfRule>
  </conditionalFormatting>
  <conditionalFormatting sqref="I39:J42">
    <cfRule type="expression" dxfId="19" priority="10">
      <formula>AND(ISERROR(I39))</formula>
    </cfRule>
  </conditionalFormatting>
  <conditionalFormatting sqref="I45:J48">
    <cfRule type="expression" dxfId="17" priority="9">
      <formula>AND(ISERROR(I45))</formula>
    </cfRule>
  </conditionalFormatting>
  <conditionalFormatting sqref="I51:J54">
    <cfRule type="expression" dxfId="15" priority="8">
      <formula>AND(ISERROR(I51))</formula>
    </cfRule>
  </conditionalFormatting>
  <conditionalFormatting sqref="I57:J60">
    <cfRule type="expression" dxfId="13" priority="7">
      <formula>AND(ISERROR(I57))</formula>
    </cfRule>
  </conditionalFormatting>
  <conditionalFormatting sqref="I63:J66">
    <cfRule type="expression" dxfId="11" priority="6">
      <formula>AND(ISERROR(I63))</formula>
    </cfRule>
  </conditionalFormatting>
  <conditionalFormatting sqref="I69:J72">
    <cfRule type="expression" dxfId="9" priority="5">
      <formula>AND(ISERROR(I69))</formula>
    </cfRule>
  </conditionalFormatting>
  <conditionalFormatting sqref="I75:J78">
    <cfRule type="expression" dxfId="7" priority="4">
      <formula>AND(ISERROR(I75))</formula>
    </cfRule>
  </conditionalFormatting>
  <conditionalFormatting sqref="I81:J84">
    <cfRule type="expression" dxfId="5" priority="3">
      <formula>AND(ISERROR(I81))</formula>
    </cfRule>
  </conditionalFormatting>
  <conditionalFormatting sqref="I87:J90">
    <cfRule type="expression" dxfId="3" priority="2">
      <formula>AND(ISERROR(I87))</formula>
    </cfRule>
  </conditionalFormatting>
  <conditionalFormatting sqref="I93:J96">
    <cfRule type="expression" dxfId="1" priority="1">
      <formula>AND(ISERROR(I93))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Autre</vt:lpstr>
      <vt:lpstr>Lyon</vt:lpstr>
      <vt:lpstr>Bourges</vt:lpstr>
      <vt:lpstr>Aix</vt:lpstr>
      <vt:lpstr>Paris</vt:lpstr>
      <vt:lpstr>GLOBAL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Alsa-Quin</dc:creator>
  <cp:lastModifiedBy>tulipe</cp:lastModifiedBy>
  <dcterms:created xsi:type="dcterms:W3CDTF">2017-08-01T12:17:52Z</dcterms:created>
  <dcterms:modified xsi:type="dcterms:W3CDTF">2017-08-11T17:03:18Z</dcterms:modified>
</cp:coreProperties>
</file>