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ctrlProps/ctrlProp28.xml" ContentType="application/vnd.ms-excel.controlproperties+xml"/>
  <Override PartName="/xl/ctrlProps/ctrlProp19.xml" ContentType="application/vnd.ms-excel.controlproperties+xml"/>
  <Override PartName="/xl/worksheets/sheet6.xml" ContentType="application/vnd.openxmlformats-officedocument.spreadsheetml.worksheet+xml"/>
  <Override PartName="/xl/ctrlProps/ctrlProp18.xml" ContentType="application/vnd.ms-excel.controlproperties+xml"/>
  <Override PartName="/xl/ctrlProps/ctrlProp17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trlProps/ctrlProp15.xml" ContentType="application/vnd.ms-excel.controlproperties+xml"/>
  <Override PartName="/xl/ctrlProps/ctrlProp9.xml" ContentType="application/vnd.ms-excel.controlproperties+xml"/>
  <Override PartName="/xl/ctrlProps/ctrlProp25.xml" ContentType="application/vnd.ms-excel.controlproperties+xml"/>
  <Override PartName="/xl/ctrlProps/ctrlProp16.xml" ContentType="application/vnd.ms-excel.controlproperties+xml"/>
  <Override PartName="/xl/ctrlProps/ctrlProp24.xml" ContentType="application/vnd.ms-excel.controlproperties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comments2.xml" ContentType="application/vnd.openxmlformats-officedocument.spreadsheetml.comments+xml"/>
  <Override PartName="/xl/ctrlProps/ctrlProp23.xml" ContentType="application/vnd.ms-excel.controlproperties+xml"/>
  <Override PartName="/xl/ctrlProps/ctrlProp14.xml" ContentType="application/vnd.ms-excel.controlproperties+xml"/>
  <Override PartName="/xl/ctrlProps/ctrlProp22.xml" ContentType="application/vnd.ms-excel.controlproperties+xml"/>
  <Override PartName="/xl/ctrlProps/ctrlProp13.xml" ContentType="application/vnd.ms-excel.controlproperties+xml"/>
  <Override PartName="/xl/ctrlProps/ctrlProp8.xml" ContentType="application/vnd.ms-excel.controlproperties+xml"/>
  <Override PartName="/xl/ctrlProps/ctrlProp7.xml" ContentType="application/vnd.ms-excel.control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ctrlProps/ctrlProp5.xml" ContentType="application/vnd.ms-excel.controlproperties+xml"/>
  <Override PartName="/xl/ctrlProps/ctrlProp21.xml" ContentType="application/vnd.ms-excel.controlproperties+xml"/>
  <Override PartName="/xl/ctrlProps/ctrlProp12.xml" ContentType="application/vnd.ms-excel.controlproperties+xml"/>
  <Override PartName="/xl/ctrlProps/ctrlProp20.xml" ContentType="application/vnd.ms-excel.controlproperties+xml"/>
  <Override PartName="/xl/ctrlProps/ctrlProp6.xml" ContentType="application/vnd.ms-excel.controlproperties+xml"/>
  <Override PartName="/xl/ctrlProps/ctrlProp11.xml" ContentType="application/vnd.ms-excel.controlproperties+xml"/>
  <Override PartName="/xl/sharedStrings.xml" ContentType="application/vnd.openxmlformats-officedocument.spreadsheetml.sharedStrings+xml"/>
  <Override PartName="/xl/ctrlProps/ctrlProp10.xml" ContentType="application/vnd.ms-excel.controlproperties+xml"/>
  <Override PartName="/xl/ctrlProps/ctrlProp4.xml" ContentType="application/vnd.ms-excel.controlproperties+xml"/>
  <Override PartName="/xl/ctrlProps/ctrlProp3.xml" ContentType="application/vnd.ms-excel.controlproperties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  <Default Extension="bin" ContentType="application/vnd.openxmlformats-officedocument.spreadsheetml.printerSettings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codeName="ThisWorkbook" defaultThemeVersion="124226"/>
  <bookViews>
    <workbookView xWindow="-20" yWindow="-20" windowWidth="12600" windowHeight="11020" tabRatio="805" activeTab="1"/>
  </bookViews>
  <sheets>
    <sheet name="accueil" sheetId="75" r:id="rId1"/>
    <sheet name="novembre" sheetId="92" r:id="rId2"/>
    <sheet name="Cycles" sheetId="59" r:id="rId3"/>
    <sheet name="ParamètresCouleurs" sheetId="1" r:id="rId4"/>
    <sheet name="Année" sheetId="12" r:id="rId5"/>
    <sheet name="Feuil2" sheetId="76" r:id="rId6"/>
  </sheets>
  <definedNames>
    <definedName name="Année">accueil!$A$10</definedName>
    <definedName name="Cycle_Alain">Cycles!$E$14:$Y$14</definedName>
    <definedName name="Cycle_Ben">Cycles!$E$26:$Y$26</definedName>
    <definedName name="Cycle_Bruno">Cycles!$E$4:$Y$4</definedName>
    <definedName name="Cycle_Cathy">Cycles!$E$19:$Y$19</definedName>
    <definedName name="Cycle_Charles">Cycles!$E$9:$Y$9</definedName>
    <definedName name="Cycle_Claude">Cycles!$E$28:$Y$28</definedName>
    <definedName name="Cycle_Elie">Cycles!$E$25:$Y$25</definedName>
    <definedName name="Cycle_Hubert">Cycles!$E$6:$Y$6</definedName>
    <definedName name="Cycle_JM">Cycles!$E$21:$Y$21</definedName>
    <definedName name="Cycle_JMichel">Cycles!$E$30:$Y$30</definedName>
    <definedName name="Cycle_Joel">Cycles!$E$24:$Y$24</definedName>
    <definedName name="Cycle_Kader">Cycles!$E$15:$Y$15</definedName>
    <definedName name="Cycle_Konde">Cycles!$E$34:$Y$34</definedName>
    <definedName name="Cycle_Lionel">Cycles!$E$12:$Y$12</definedName>
    <definedName name="Cycle_Low">Cycles!$E$5:$Y$5</definedName>
    <definedName name="Cycle_Manu">Cycles!$E$20:$Y$20</definedName>
    <definedName name="Cycle_Marie_Line">Cycles!$E$13:$Y$13</definedName>
    <definedName name="Cycle_Max">Cycles!$E$11:$Y$11</definedName>
    <definedName name="Cycle_Naga">Cycles!$E$3:$Y$3</definedName>
    <definedName name="Cycle_Paquiri">Cycles!$E$22:$Y$22</definedName>
    <definedName name="Cycle_Pat">Cycles!$E$23:$Y$23</definedName>
    <definedName name="Cycle_Paulo">Cycles!$E$7:$Y$7</definedName>
    <definedName name="Cycle_Raymond">Cycles!$E$16:$Y$16</definedName>
    <definedName name="Cycle_Serge">Cycles!$E$31:$Y$31</definedName>
    <definedName name="Cycle_Thierry">Cycles!$E$8:$Y$8</definedName>
    <definedName name="Cycle_Tommy">Cycles!$E$17:$Y$17</definedName>
    <definedName name="Cycle_Verino">Cycles!$E$33:$Y$33</definedName>
    <definedName name="départ">Cycles!$A$5</definedName>
    <definedName name="durée">Cycles!$A$2</definedName>
    <definedName name="Fériés">Cycles!$B$25:$B$46</definedName>
    <definedName name="jours_fériés">Année!$C$2:$C$12</definedName>
    <definedName name="MesCouleurs">ParamètresCouleurs!$A$5:$AQ$5</definedName>
    <definedName name="MotifsCongés">ParamètresCouleurs!$A$6:$AQ$6</definedName>
    <definedName name="_xlnm.Print_Area" localSheetId="1">novembre!$A$1:$AG$46</definedName>
  </definedNames>
  <calcPr calcId="124519"/>
</workbook>
</file>

<file path=xl/calcChain.xml><?xml version="1.0" encoding="utf-8"?>
<calcChain xmlns="http://schemas.openxmlformats.org/spreadsheetml/2006/main">
  <c r="A2" i="92"/>
  <c r="CD26" l="1"/>
  <c r="CD6"/>
  <c r="CD5"/>
  <c r="CF4"/>
  <c r="CF5" s="1"/>
  <c r="AI4" a="1"/>
  <c r="BV4" s="1"/>
  <c r="C4"/>
  <c r="C3" s="1"/>
  <c r="B3"/>
  <c r="C1"/>
  <c r="D4" l="1"/>
  <c r="D3" s="1"/>
  <c r="D9"/>
  <c r="D7"/>
  <c r="D6"/>
  <c r="BV20"/>
  <c r="BV12"/>
  <c r="AL4"/>
  <c r="AN4"/>
  <c r="AR4"/>
  <c r="AV4"/>
  <c r="AZ4"/>
  <c r="BB4"/>
  <c r="BF4"/>
  <c r="BJ4"/>
  <c r="BN4"/>
  <c r="BR4"/>
  <c r="BT4"/>
  <c r="BX4"/>
  <c r="AI4"/>
  <c r="AK4"/>
  <c r="AM4"/>
  <c r="AO4"/>
  <c r="AQ4"/>
  <c r="AS4"/>
  <c r="AU4"/>
  <c r="AW4"/>
  <c r="AY4"/>
  <c r="BA4"/>
  <c r="BC4"/>
  <c r="BE4"/>
  <c r="BG4"/>
  <c r="BI4"/>
  <c r="BK4"/>
  <c r="BM4"/>
  <c r="BO4"/>
  <c r="BQ4"/>
  <c r="BS4"/>
  <c r="BU4"/>
  <c r="BW4"/>
  <c r="BY4"/>
  <c r="C5"/>
  <c r="C7"/>
  <c r="C8"/>
  <c r="C9"/>
  <c r="C10"/>
  <c r="C11"/>
  <c r="AJ4"/>
  <c r="AP4"/>
  <c r="AT4"/>
  <c r="AX4"/>
  <c r="BD4"/>
  <c r="BH4"/>
  <c r="BL4"/>
  <c r="BP4"/>
  <c r="CF36"/>
  <c r="CF35"/>
  <c r="CF32"/>
  <c r="CF33"/>
  <c r="CF30"/>
  <c r="CF28"/>
  <c r="CF27"/>
  <c r="CF25"/>
  <c r="CF24"/>
  <c r="CF23"/>
  <c r="CF26"/>
  <c r="CF22"/>
  <c r="CF19"/>
  <c r="CF18"/>
  <c r="CF21"/>
  <c r="CF17"/>
  <c r="CF16"/>
  <c r="CF15"/>
  <c r="CF14"/>
  <c r="CF13"/>
  <c r="C6"/>
  <c r="CF6"/>
  <c r="CF7"/>
  <c r="CF8"/>
  <c r="CF9"/>
  <c r="CF10"/>
  <c r="CF11"/>
  <c r="D11" l="1"/>
  <c r="E4"/>
  <c r="E3" s="1"/>
  <c r="D5"/>
  <c r="D8"/>
  <c r="D10"/>
  <c r="CF45"/>
  <c r="BP20"/>
  <c r="BP12"/>
  <c r="BH20"/>
  <c r="BH12"/>
  <c r="AX20"/>
  <c r="AX12"/>
  <c r="AP20"/>
  <c r="AP12"/>
  <c r="BW20"/>
  <c r="BW12"/>
  <c r="BS20"/>
  <c r="BS12"/>
  <c r="BO20"/>
  <c r="BO12"/>
  <c r="BK20"/>
  <c r="BK12"/>
  <c r="BG20"/>
  <c r="BG12"/>
  <c r="BC20"/>
  <c r="BC12"/>
  <c r="AY20"/>
  <c r="AY12"/>
  <c r="AU20"/>
  <c r="AU12"/>
  <c r="AQ20"/>
  <c r="AQ12"/>
  <c r="AM20"/>
  <c r="AM12"/>
  <c r="AI20"/>
  <c r="AI12"/>
  <c r="BT20"/>
  <c r="BT12"/>
  <c r="BN20"/>
  <c r="BN12"/>
  <c r="BF20"/>
  <c r="BF12"/>
  <c r="AZ20"/>
  <c r="AZ12"/>
  <c r="AR20"/>
  <c r="AR12"/>
  <c r="AL20"/>
  <c r="AL12"/>
  <c r="E11"/>
  <c r="E9"/>
  <c r="E7"/>
  <c r="F4"/>
  <c r="F3" s="1"/>
  <c r="CF39"/>
  <c r="CF41"/>
  <c r="CF44"/>
  <c r="BL20"/>
  <c r="BL12"/>
  <c r="BD20"/>
  <c r="BD12"/>
  <c r="AT20"/>
  <c r="AT12"/>
  <c r="AJ20"/>
  <c r="AJ12"/>
  <c r="BY20"/>
  <c r="BY12"/>
  <c r="BU20"/>
  <c r="BU12"/>
  <c r="BQ20"/>
  <c r="BQ12"/>
  <c r="BM20"/>
  <c r="BM12"/>
  <c r="BI20"/>
  <c r="BI12"/>
  <c r="BE20"/>
  <c r="BE12"/>
  <c r="BA20"/>
  <c r="BA12"/>
  <c r="AW20"/>
  <c r="AW12"/>
  <c r="AS20"/>
  <c r="AS12"/>
  <c r="AO20"/>
  <c r="AO12"/>
  <c r="AK20"/>
  <c r="AK12"/>
  <c r="BX20"/>
  <c r="BX12"/>
  <c r="BR20"/>
  <c r="BR12"/>
  <c r="BJ20"/>
  <c r="BJ12"/>
  <c r="BB20"/>
  <c r="BB12"/>
  <c r="AV20"/>
  <c r="AV12"/>
  <c r="AN20"/>
  <c r="AN12"/>
  <c r="CF40"/>
  <c r="CF43"/>
  <c r="E5" l="1"/>
  <c r="E8"/>
  <c r="E10"/>
  <c r="E6"/>
  <c r="F11"/>
  <c r="F10"/>
  <c r="F9"/>
  <c r="F8"/>
  <c r="F7"/>
  <c r="F5"/>
  <c r="F6"/>
  <c r="G4"/>
  <c r="G3" s="1"/>
  <c r="CF46"/>
  <c r="CF37"/>
  <c r="G6" l="1"/>
  <c r="G11"/>
  <c r="G10"/>
  <c r="G9"/>
  <c r="G8"/>
  <c r="G7"/>
  <c r="G5"/>
  <c r="H4"/>
  <c r="H3" s="1"/>
  <c r="H11" l="1"/>
  <c r="H10"/>
  <c r="H9"/>
  <c r="H8"/>
  <c r="H7"/>
  <c r="H5"/>
  <c r="H6"/>
  <c r="I4"/>
  <c r="I3" s="1"/>
  <c r="I6" l="1"/>
  <c r="I11"/>
  <c r="I10"/>
  <c r="I9"/>
  <c r="I8"/>
  <c r="I7"/>
  <c r="I5"/>
  <c r="J4"/>
  <c r="J3" s="1"/>
  <c r="J11" l="1"/>
  <c r="J10"/>
  <c r="J9"/>
  <c r="J8"/>
  <c r="J7"/>
  <c r="J5"/>
  <c r="J6"/>
  <c r="K4"/>
  <c r="K3" s="1"/>
  <c r="K6" l="1"/>
  <c r="K11"/>
  <c r="K10"/>
  <c r="K9"/>
  <c r="K8"/>
  <c r="K7"/>
  <c r="K5"/>
  <c r="L4"/>
  <c r="L3" s="1"/>
  <c r="L11" l="1"/>
  <c r="L10"/>
  <c r="L9"/>
  <c r="L8"/>
  <c r="L7"/>
  <c r="L5"/>
  <c r="L6"/>
  <c r="M4"/>
  <c r="M3" s="1"/>
  <c r="M6" l="1"/>
  <c r="M11"/>
  <c r="M10"/>
  <c r="M9"/>
  <c r="M8"/>
  <c r="M7"/>
  <c r="M5"/>
  <c r="N4"/>
  <c r="N3" s="1"/>
  <c r="N11" l="1"/>
  <c r="N10"/>
  <c r="N9"/>
  <c r="N8"/>
  <c r="N7"/>
  <c r="N5"/>
  <c r="N6"/>
  <c r="O4"/>
  <c r="O3" s="1"/>
  <c r="O6" l="1"/>
  <c r="O11"/>
  <c r="O10"/>
  <c r="O9"/>
  <c r="O8"/>
  <c r="O7"/>
  <c r="O5"/>
  <c r="P4"/>
  <c r="P3" s="1"/>
  <c r="P11" l="1"/>
  <c r="P10"/>
  <c r="P9"/>
  <c r="P8"/>
  <c r="P7"/>
  <c r="P5"/>
  <c r="P6"/>
  <c r="Q4"/>
  <c r="Q3" s="1"/>
  <c r="Q6" l="1"/>
  <c r="Q11"/>
  <c r="Q10"/>
  <c r="Q9"/>
  <c r="Q8"/>
  <c r="Q7"/>
  <c r="Q5"/>
  <c r="R4"/>
  <c r="R3" s="1"/>
  <c r="A8" i="59"/>
  <c r="A10"/>
  <c r="A12" s="1"/>
  <c r="A14" s="1"/>
  <c r="A16" s="1"/>
  <c r="B25"/>
  <c r="B26"/>
  <c r="B27"/>
  <c r="B28"/>
  <c r="B29"/>
  <c r="B30"/>
  <c r="B31"/>
  <c r="B32"/>
  <c r="B33"/>
  <c r="B34"/>
  <c r="B35" s="1"/>
  <c r="B37"/>
  <c r="B38"/>
  <c r="B39"/>
  <c r="B40"/>
  <c r="B41"/>
  <c r="B42"/>
  <c r="B43" s="1"/>
  <c r="B45"/>
  <c r="B46"/>
  <c r="B47"/>
  <c r="R11" i="92" l="1"/>
  <c r="R10"/>
  <c r="R9"/>
  <c r="R8"/>
  <c r="R7"/>
  <c r="R5"/>
  <c r="R6"/>
  <c r="S4"/>
  <c r="S3" s="1"/>
  <c r="B44" i="59"/>
  <c r="B36"/>
  <c r="S6" i="92" l="1"/>
  <c r="S11"/>
  <c r="S10"/>
  <c r="S9"/>
  <c r="S8"/>
  <c r="S7"/>
  <c r="S5"/>
  <c r="T4"/>
  <c r="T3" s="1"/>
  <c r="T11" l="1"/>
  <c r="T10"/>
  <c r="T9"/>
  <c r="T8"/>
  <c r="T7"/>
  <c r="T5"/>
  <c r="T6"/>
  <c r="U4"/>
  <c r="U3" s="1"/>
  <c r="U6" l="1"/>
  <c r="U11"/>
  <c r="U10"/>
  <c r="U9"/>
  <c r="U8"/>
  <c r="U7"/>
  <c r="U5"/>
  <c r="V4"/>
  <c r="V3" s="1"/>
  <c r="V11" l="1"/>
  <c r="V10"/>
  <c r="V9"/>
  <c r="V8"/>
  <c r="V7"/>
  <c r="V5"/>
  <c r="V6"/>
  <c r="W4"/>
  <c r="W3" l="1"/>
  <c r="W6"/>
  <c r="W11"/>
  <c r="W10"/>
  <c r="W9"/>
  <c r="W8"/>
  <c r="W7"/>
  <c r="W5"/>
  <c r="X4"/>
  <c r="X3" s="1"/>
  <c r="X11" l="1"/>
  <c r="X10"/>
  <c r="X9"/>
  <c r="X8"/>
  <c r="X7"/>
  <c r="X5"/>
  <c r="X6"/>
  <c r="Y4"/>
  <c r="Y3" s="1"/>
  <c r="Y6" l="1"/>
  <c r="Y11"/>
  <c r="Y10"/>
  <c r="Y9"/>
  <c r="Y8"/>
  <c r="Y7"/>
  <c r="Y5"/>
  <c r="Z4"/>
  <c r="Z3" s="1"/>
  <c r="Z11" l="1"/>
  <c r="Z10"/>
  <c r="Z9"/>
  <c r="Z8"/>
  <c r="Z7"/>
  <c r="Z5"/>
  <c r="Z6"/>
  <c r="AA4"/>
  <c r="AA3" s="1"/>
  <c r="AA6" l="1"/>
  <c r="AA11"/>
  <c r="AA10"/>
  <c r="AA9"/>
  <c r="AA8"/>
  <c r="AA7"/>
  <c r="AA5"/>
  <c r="AB4"/>
  <c r="AB3" s="1"/>
  <c r="AB11" l="1"/>
  <c r="AB10"/>
  <c r="AB9"/>
  <c r="AB8"/>
  <c r="AB7"/>
  <c r="AB5"/>
  <c r="AB6"/>
  <c r="AC4"/>
  <c r="AC3" s="1"/>
  <c r="AC6" l="1"/>
  <c r="AC11"/>
  <c r="AC10"/>
  <c r="AC9"/>
  <c r="AC8"/>
  <c r="AC7"/>
  <c r="AC5"/>
  <c r="AD4"/>
  <c r="AD3" s="1"/>
  <c r="AD11" l="1"/>
  <c r="AD10"/>
  <c r="AD9"/>
  <c r="AD8"/>
  <c r="AD7"/>
  <c r="AD5"/>
  <c r="AD6"/>
  <c r="AE4"/>
  <c r="AE3" s="1"/>
  <c r="AE6" l="1"/>
  <c r="AE11"/>
  <c r="AE10"/>
  <c r="AE9"/>
  <c r="AE8"/>
  <c r="AE7"/>
  <c r="AE5"/>
  <c r="AF4"/>
  <c r="AF3" s="1"/>
  <c r="AF11" l="1"/>
  <c r="AF10"/>
  <c r="AF9"/>
  <c r="AF8"/>
  <c r="AF7"/>
  <c r="AF5"/>
  <c r="AF6"/>
  <c r="AG4"/>
  <c r="AG3" s="1"/>
  <c r="AG6" l="1"/>
  <c r="AG11"/>
  <c r="AG10"/>
  <c r="AG9"/>
  <c r="AG8"/>
  <c r="AG7"/>
  <c r="AG5"/>
  <c r="BV7" l="1"/>
  <c r="AM7"/>
  <c r="BH7"/>
  <c r="AI7"/>
  <c r="BP7"/>
  <c r="BW7"/>
  <c r="AR7"/>
  <c r="BS7"/>
  <c r="AU7"/>
  <c r="BO7"/>
  <c r="AQ7"/>
  <c r="AL7"/>
  <c r="BK7"/>
  <c r="BT7"/>
  <c r="AY7"/>
  <c r="AZ7"/>
  <c r="BC7"/>
  <c r="BG7"/>
  <c r="AX7"/>
  <c r="BF7"/>
  <c r="AP7"/>
  <c r="BN7"/>
  <c r="AJ7"/>
  <c r="AO7"/>
  <c r="AW7"/>
  <c r="AT7"/>
  <c r="AK7"/>
  <c r="BR7"/>
  <c r="BQ7"/>
  <c r="BJ7"/>
  <c r="AN7"/>
  <c r="BA7"/>
  <c r="BI7"/>
  <c r="AV7"/>
  <c r="BE7"/>
  <c r="BM7"/>
  <c r="BB7"/>
  <c r="BL7"/>
  <c r="AS7"/>
  <c r="BD7"/>
  <c r="BY7"/>
  <c r="BX7"/>
  <c r="BU7"/>
  <c r="BV9"/>
  <c r="BH9"/>
  <c r="AU9"/>
  <c r="BO9"/>
  <c r="AQ9"/>
  <c r="AL9"/>
  <c r="AM9"/>
  <c r="BK9"/>
  <c r="BP9"/>
  <c r="BW9"/>
  <c r="BF9"/>
  <c r="BS9"/>
  <c r="BC9"/>
  <c r="AR9"/>
  <c r="AP9"/>
  <c r="AX9"/>
  <c r="AI9"/>
  <c r="BN9"/>
  <c r="AZ9"/>
  <c r="BT9"/>
  <c r="AY9"/>
  <c r="BG9"/>
  <c r="AO9"/>
  <c r="BL9"/>
  <c r="AS9"/>
  <c r="BU9"/>
  <c r="AN9"/>
  <c r="BQ9"/>
  <c r="BJ9"/>
  <c r="AJ9"/>
  <c r="AT9"/>
  <c r="AK9"/>
  <c r="BM9"/>
  <c r="BE9"/>
  <c r="BR9"/>
  <c r="BA9"/>
  <c r="BY9"/>
  <c r="BX9"/>
  <c r="BD9"/>
  <c r="BI9"/>
  <c r="AV9"/>
  <c r="BB9"/>
  <c r="AW9"/>
  <c r="BV11"/>
  <c r="BH11"/>
  <c r="BC11"/>
  <c r="AL11"/>
  <c r="AX11"/>
  <c r="AU11"/>
  <c r="BN11"/>
  <c r="BW11"/>
  <c r="AR11"/>
  <c r="AY11"/>
  <c r="BT11"/>
  <c r="AI11"/>
  <c r="BK11"/>
  <c r="AQ11"/>
  <c r="BO11"/>
  <c r="AZ11"/>
  <c r="BS11"/>
  <c r="BG11"/>
  <c r="BP11"/>
  <c r="BF11"/>
  <c r="AP11"/>
  <c r="AM11"/>
  <c r="AN11"/>
  <c r="BA11"/>
  <c r="BL11"/>
  <c r="AS11"/>
  <c r="BD11"/>
  <c r="AW11"/>
  <c r="AT11"/>
  <c r="AK11"/>
  <c r="AJ11"/>
  <c r="AO11"/>
  <c r="BY11"/>
  <c r="BX11"/>
  <c r="BU11"/>
  <c r="BR11"/>
  <c r="BQ11"/>
  <c r="BJ11"/>
  <c r="BM11"/>
  <c r="BB11"/>
  <c r="BI11"/>
  <c r="AV11"/>
  <c r="BE11"/>
  <c r="BV13"/>
  <c r="BG13"/>
  <c r="BF13"/>
  <c r="AU13"/>
  <c r="BK13"/>
  <c r="BN13"/>
  <c r="BP13"/>
  <c r="AR13"/>
  <c r="BH13"/>
  <c r="AM13"/>
  <c r="AZ13"/>
  <c r="BT13"/>
  <c r="BC13"/>
  <c r="AX13"/>
  <c r="AQ13"/>
  <c r="AI13"/>
  <c r="AP13"/>
  <c r="BS13"/>
  <c r="AY13"/>
  <c r="AL13"/>
  <c r="BO13"/>
  <c r="BW13"/>
  <c r="BJ13"/>
  <c r="AN13"/>
  <c r="BQ13"/>
  <c r="BR13"/>
  <c r="BM13"/>
  <c r="AS13"/>
  <c r="BD13"/>
  <c r="AO13"/>
  <c r="AT13"/>
  <c r="BA13"/>
  <c r="BE13"/>
  <c r="BB13"/>
  <c r="BI13"/>
  <c r="BL13"/>
  <c r="AW13"/>
  <c r="AV13"/>
  <c r="AJ13"/>
  <c r="BX13"/>
  <c r="BU13"/>
  <c r="AK13"/>
  <c r="BY13"/>
  <c r="BV18"/>
  <c r="AX18"/>
  <c r="AO18"/>
  <c r="BX18"/>
  <c r="BI18"/>
  <c r="AK18"/>
  <c r="BL18"/>
  <c r="AI18"/>
  <c r="BT18"/>
  <c r="AM18"/>
  <c r="BN18"/>
  <c r="BH18"/>
  <c r="AL18"/>
  <c r="AU18"/>
  <c r="BP18"/>
  <c r="AY18"/>
  <c r="BW18"/>
  <c r="AW18"/>
  <c r="AJ18"/>
  <c r="AN18"/>
  <c r="BM18"/>
  <c r="BY18"/>
  <c r="AT18"/>
  <c r="BA18"/>
  <c r="BD18"/>
  <c r="BR18"/>
  <c r="AS18"/>
  <c r="AR18"/>
  <c r="AP18"/>
  <c r="AZ18"/>
  <c r="AQ18"/>
  <c r="BC18"/>
  <c r="BO18"/>
  <c r="BG18"/>
  <c r="BS18"/>
  <c r="BK18"/>
  <c r="BF18"/>
  <c r="BJ18"/>
  <c r="AV18"/>
  <c r="BE18"/>
  <c r="BQ18"/>
  <c r="BB18"/>
  <c r="BU18"/>
  <c r="BV15"/>
  <c r="BW15"/>
  <c r="BP15"/>
  <c r="BK15"/>
  <c r="BF15"/>
  <c r="AI15"/>
  <c r="AQ15"/>
  <c r="BC15"/>
  <c r="AR15"/>
  <c r="AP15"/>
  <c r="AL15"/>
  <c r="AX15"/>
  <c r="BT15"/>
  <c r="AY15"/>
  <c r="BG15"/>
  <c r="BS15"/>
  <c r="AU15"/>
  <c r="BH15"/>
  <c r="AZ15"/>
  <c r="BN15"/>
  <c r="AM15"/>
  <c r="BO15"/>
  <c r="AJ15"/>
  <c r="AK15"/>
  <c r="BY15"/>
  <c r="BX15"/>
  <c r="BU15"/>
  <c r="BR15"/>
  <c r="BQ15"/>
  <c r="BJ15"/>
  <c r="BM15"/>
  <c r="BB15"/>
  <c r="BI15"/>
  <c r="AV15"/>
  <c r="BE15"/>
  <c r="AN15"/>
  <c r="BA15"/>
  <c r="BL15"/>
  <c r="AW15"/>
  <c r="BD15"/>
  <c r="AS15"/>
  <c r="AT15"/>
  <c r="AO15"/>
  <c r="BV17"/>
  <c r="BP17"/>
  <c r="BO17"/>
  <c r="BW17"/>
  <c r="BS17"/>
  <c r="BK17"/>
  <c r="BT17"/>
  <c r="AU17"/>
  <c r="BH17"/>
  <c r="AZ17"/>
  <c r="BN17"/>
  <c r="BC17"/>
  <c r="AL17"/>
  <c r="AX17"/>
  <c r="BF17"/>
  <c r="AY17"/>
  <c r="BG17"/>
  <c r="AI17"/>
  <c r="AQ17"/>
  <c r="AM17"/>
  <c r="AR17"/>
  <c r="AP17"/>
  <c r="BI17"/>
  <c r="AT17"/>
  <c r="BE17"/>
  <c r="AN17"/>
  <c r="BQ17"/>
  <c r="BL17"/>
  <c r="BX17"/>
  <c r="BD17"/>
  <c r="AS17"/>
  <c r="AV17"/>
  <c r="AO17"/>
  <c r="BM17"/>
  <c r="BB17"/>
  <c r="BY17"/>
  <c r="AW17"/>
  <c r="BU17"/>
  <c r="BR17"/>
  <c r="BA17"/>
  <c r="BJ17"/>
  <c r="AJ17"/>
  <c r="AK17"/>
  <c r="BV22"/>
  <c r="BP22"/>
  <c r="AU22"/>
  <c r="BF22"/>
  <c r="AI22"/>
  <c r="BN22"/>
  <c r="BC22"/>
  <c r="AP22"/>
  <c r="BW22"/>
  <c r="AL22"/>
  <c r="BK22"/>
  <c r="BT22"/>
  <c r="AY22"/>
  <c r="AQ22"/>
  <c r="BS22"/>
  <c r="AR22"/>
  <c r="BH22"/>
  <c r="AZ22"/>
  <c r="AX22"/>
  <c r="AM22"/>
  <c r="BO22"/>
  <c r="BG22"/>
  <c r="BQ22"/>
  <c r="BJ22"/>
  <c r="BM22"/>
  <c r="BB22"/>
  <c r="BI22"/>
  <c r="AV22"/>
  <c r="BE22"/>
  <c r="AN22"/>
  <c r="BA22"/>
  <c r="BL22"/>
  <c r="AW22"/>
  <c r="BD22"/>
  <c r="AS22"/>
  <c r="AT22"/>
  <c r="AO22"/>
  <c r="AJ22"/>
  <c r="AK22"/>
  <c r="BY22"/>
  <c r="BX22"/>
  <c r="BU22"/>
  <c r="BR22"/>
  <c r="BV24"/>
  <c r="BH24"/>
  <c r="AT24"/>
  <c r="AO24"/>
  <c r="BE24"/>
  <c r="AV24"/>
  <c r="BI24"/>
  <c r="AN24"/>
  <c r="BC24"/>
  <c r="BT24"/>
  <c r="BG24"/>
  <c r="AY24"/>
  <c r="AL24"/>
  <c r="AR24"/>
  <c r="BO24"/>
  <c r="AZ24"/>
  <c r="BS24"/>
  <c r="BK24"/>
  <c r="BJ24"/>
  <c r="BY24"/>
  <c r="AS24"/>
  <c r="BL24"/>
  <c r="BA24"/>
  <c r="BX24"/>
  <c r="AJ24"/>
  <c r="AW24"/>
  <c r="BU24"/>
  <c r="AK24"/>
  <c r="BN24"/>
  <c r="BP24"/>
  <c r="AI24"/>
  <c r="AQ24"/>
  <c r="BW24"/>
  <c r="AX24"/>
  <c r="AU24"/>
  <c r="AP24"/>
  <c r="BF24"/>
  <c r="AM24"/>
  <c r="BD24"/>
  <c r="BQ24"/>
  <c r="BR24"/>
  <c r="BB24"/>
  <c r="BM24"/>
  <c r="BV26"/>
  <c r="BI26"/>
  <c r="BX26"/>
  <c r="BM26"/>
  <c r="BY26"/>
  <c r="BR26"/>
  <c r="BU26"/>
  <c r="AU26"/>
  <c r="AP26"/>
  <c r="AY26"/>
  <c r="AL26"/>
  <c r="AI26"/>
  <c r="BT26"/>
  <c r="BG26"/>
  <c r="AX26"/>
  <c r="BK26"/>
  <c r="BH26"/>
  <c r="BO26"/>
  <c r="AN26"/>
  <c r="AK26"/>
  <c r="BE26"/>
  <c r="AJ26"/>
  <c r="AS26"/>
  <c r="BL26"/>
  <c r="AO26"/>
  <c r="AT26"/>
  <c r="AW26"/>
  <c r="AV26"/>
  <c r="AZ26"/>
  <c r="BC26"/>
  <c r="AQ26"/>
  <c r="BW26"/>
  <c r="BN26"/>
  <c r="BP26"/>
  <c r="AR26"/>
  <c r="BF26"/>
  <c r="AM26"/>
  <c r="BS26"/>
  <c r="BD26"/>
  <c r="BA26"/>
  <c r="BJ26"/>
  <c r="BQ26"/>
  <c r="BB26"/>
  <c r="AX33"/>
  <c r="AV33"/>
  <c r="BB33"/>
  <c r="AO33"/>
  <c r="AS33"/>
  <c r="AK33"/>
  <c r="AM33"/>
  <c r="AU33"/>
  <c r="BH33"/>
  <c r="BF33"/>
  <c r="BN33"/>
  <c r="AP33"/>
  <c r="BK33"/>
  <c r="BA33"/>
  <c r="BD33"/>
  <c r="BM33"/>
  <c r="BE33"/>
  <c r="AW33"/>
  <c r="BL33"/>
  <c r="BJ33"/>
  <c r="AR33"/>
  <c r="AY33"/>
  <c r="AZ33"/>
  <c r="BG33"/>
  <c r="AQ33"/>
  <c r="AL33"/>
  <c r="BC33"/>
  <c r="AI33"/>
  <c r="BI33"/>
  <c r="AN33"/>
  <c r="AT33"/>
  <c r="AJ33"/>
  <c r="BV28"/>
  <c r="AP28"/>
  <c r="BK28"/>
  <c r="AL28"/>
  <c r="AR28"/>
  <c r="AY28"/>
  <c r="BG28"/>
  <c r="AM28"/>
  <c r="BW28"/>
  <c r="BT28"/>
  <c r="BH28"/>
  <c r="AX28"/>
  <c r="AQ28"/>
  <c r="BO28"/>
  <c r="BC28"/>
  <c r="AU28"/>
  <c r="BS28"/>
  <c r="AZ28"/>
  <c r="BP28"/>
  <c r="AI28"/>
  <c r="BN28"/>
  <c r="BF28"/>
  <c r="AS28"/>
  <c r="AJ28"/>
  <c r="BX28"/>
  <c r="BU28"/>
  <c r="AK28"/>
  <c r="BY28"/>
  <c r="BB28"/>
  <c r="BM28"/>
  <c r="BQ28"/>
  <c r="BE28"/>
  <c r="BJ28"/>
  <c r="BI28"/>
  <c r="BD28"/>
  <c r="AW28"/>
  <c r="AV28"/>
  <c r="BA28"/>
  <c r="AT28"/>
  <c r="AO28"/>
  <c r="BL28"/>
  <c r="BR28"/>
  <c r="AN28"/>
  <c r="BN32"/>
  <c r="AZ32"/>
  <c r="AM32"/>
  <c r="AU32"/>
  <c r="AP32"/>
  <c r="BC32"/>
  <c r="BK32"/>
  <c r="AX32"/>
  <c r="AI32"/>
  <c r="BH32"/>
  <c r="AL32"/>
  <c r="AR32"/>
  <c r="BF32"/>
  <c r="AQ32"/>
  <c r="AY32"/>
  <c r="BG32"/>
  <c r="AS32"/>
  <c r="BJ32"/>
  <c r="BI32"/>
  <c r="BD32"/>
  <c r="AO32"/>
  <c r="AW32"/>
  <c r="AN32"/>
  <c r="BB32"/>
  <c r="BM32"/>
  <c r="BL32"/>
  <c r="AV32"/>
  <c r="AJ32"/>
  <c r="BA32"/>
  <c r="AK32"/>
  <c r="AT32"/>
  <c r="BE32"/>
  <c r="BN5"/>
  <c r="BH5"/>
  <c r="AI5"/>
  <c r="BC5"/>
  <c r="BP5"/>
  <c r="AZ5"/>
  <c r="BW5"/>
  <c r="AR5"/>
  <c r="AX5"/>
  <c r="AL5"/>
  <c r="BG5"/>
  <c r="BV5"/>
  <c r="BS5"/>
  <c r="AM5"/>
  <c r="AP5"/>
  <c r="BT5"/>
  <c r="AQ5"/>
  <c r="AY5"/>
  <c r="AU5"/>
  <c r="BO5"/>
  <c r="BF5"/>
  <c r="BK5"/>
  <c r="BR5"/>
  <c r="BA5"/>
  <c r="BL5"/>
  <c r="BX5"/>
  <c r="AK5"/>
  <c r="BY5"/>
  <c r="BB5"/>
  <c r="BE5"/>
  <c r="BI5"/>
  <c r="BM5"/>
  <c r="AW5"/>
  <c r="AJ5"/>
  <c r="BJ5"/>
  <c r="BU5"/>
  <c r="AO5"/>
  <c r="AN5"/>
  <c r="AS5"/>
  <c r="AT5"/>
  <c r="BQ5"/>
  <c r="AV5"/>
  <c r="BD5"/>
  <c r="BV8"/>
  <c r="AL8"/>
  <c r="AP8"/>
  <c r="AI8"/>
  <c r="BC8"/>
  <c r="AU8"/>
  <c r="AY8"/>
  <c r="BF8"/>
  <c r="BT8"/>
  <c r="AR8"/>
  <c r="AX8"/>
  <c r="BW8"/>
  <c r="AQ8"/>
  <c r="BN8"/>
  <c r="AM8"/>
  <c r="BH8"/>
  <c r="BK8"/>
  <c r="BP8"/>
  <c r="BS8"/>
  <c r="BG8"/>
  <c r="BO8"/>
  <c r="AZ8"/>
  <c r="BD8"/>
  <c r="BY8"/>
  <c r="BU8"/>
  <c r="AN8"/>
  <c r="BA8"/>
  <c r="BE8"/>
  <c r="AV8"/>
  <c r="BI8"/>
  <c r="AW8"/>
  <c r="AT8"/>
  <c r="BQ8"/>
  <c r="BR8"/>
  <c r="BB8"/>
  <c r="BJ8"/>
  <c r="BM8"/>
  <c r="AO8"/>
  <c r="AJ8"/>
  <c r="AK8"/>
  <c r="BX8"/>
  <c r="AS8"/>
  <c r="BL8"/>
  <c r="BV10"/>
  <c r="AU10"/>
  <c r="BP10"/>
  <c r="BK10"/>
  <c r="BS10"/>
  <c r="BW10"/>
  <c r="AX10"/>
  <c r="AL10"/>
  <c r="BG10"/>
  <c r="AP10"/>
  <c r="AZ10"/>
  <c r="BH10"/>
  <c r="BC10"/>
  <c r="AY10"/>
  <c r="AR10"/>
  <c r="BO10"/>
  <c r="BF10"/>
  <c r="AM10"/>
  <c r="BT10"/>
  <c r="AQ10"/>
  <c r="AI10"/>
  <c r="BN10"/>
  <c r="AS10"/>
  <c r="BD10"/>
  <c r="AK10"/>
  <c r="BL10"/>
  <c r="BM10"/>
  <c r="BY10"/>
  <c r="AO10"/>
  <c r="AJ10"/>
  <c r="BI10"/>
  <c r="BR10"/>
  <c r="AT10"/>
  <c r="BJ10"/>
  <c r="BQ10"/>
  <c r="BX10"/>
  <c r="BA10"/>
  <c r="AN10"/>
  <c r="BE10"/>
  <c r="AV10"/>
  <c r="BB10"/>
  <c r="BU10"/>
  <c r="AW10"/>
  <c r="AX6"/>
  <c r="BV6"/>
  <c r="BG6"/>
  <c r="BP6"/>
  <c r="BC6"/>
  <c r="AZ6"/>
  <c r="BT6"/>
  <c r="AP6"/>
  <c r="AU6"/>
  <c r="AL6"/>
  <c r="AQ6"/>
  <c r="AY6"/>
  <c r="BN6"/>
  <c r="BO6"/>
  <c r="BF6"/>
  <c r="AM6"/>
  <c r="AR6"/>
  <c r="AI6"/>
  <c r="BW6"/>
  <c r="BH6"/>
  <c r="BS6"/>
  <c r="BK6"/>
  <c r="BD6"/>
  <c r="BB6"/>
  <c r="BM6"/>
  <c r="AN6"/>
  <c r="BL6"/>
  <c r="BR6"/>
  <c r="BI6"/>
  <c r="AS6"/>
  <c r="AV6"/>
  <c r="BE6"/>
  <c r="BX6"/>
  <c r="AJ6"/>
  <c r="AW6"/>
  <c r="BY6"/>
  <c r="AK6"/>
  <c r="AT6"/>
  <c r="AO6"/>
  <c r="BA6"/>
  <c r="BJ6"/>
  <c r="BQ6"/>
  <c r="BU6"/>
  <c r="BV14"/>
  <c r="BT14"/>
  <c r="AP14"/>
  <c r="BK14"/>
  <c r="AX14"/>
  <c r="BW14"/>
  <c r="AU14"/>
  <c r="BS14"/>
  <c r="AM14"/>
  <c r="AR14"/>
  <c r="AI14"/>
  <c r="AQ14"/>
  <c r="BP14"/>
  <c r="BN14"/>
  <c r="BO14"/>
  <c r="AZ14"/>
  <c r="AY14"/>
  <c r="AL14"/>
  <c r="BG14"/>
  <c r="BF14"/>
  <c r="BC14"/>
  <c r="BH14"/>
  <c r="BQ14"/>
  <c r="BD14"/>
  <c r="BB14"/>
  <c r="AT14"/>
  <c r="BJ14"/>
  <c r="BY14"/>
  <c r="AK14"/>
  <c r="BA14"/>
  <c r="BI14"/>
  <c r="BE14"/>
  <c r="AN14"/>
  <c r="BU14"/>
  <c r="BR14"/>
  <c r="AJ14"/>
  <c r="AV14"/>
  <c r="AW14"/>
  <c r="BL14"/>
  <c r="BX14"/>
  <c r="AO14"/>
  <c r="BM14"/>
  <c r="AS14"/>
  <c r="BV19"/>
  <c r="BP19"/>
  <c r="AY19"/>
  <c r="BN19"/>
  <c r="BK19"/>
  <c r="BS19"/>
  <c r="AQ19"/>
  <c r="BW19"/>
  <c r="BT19"/>
  <c r="AP19"/>
  <c r="BF19"/>
  <c r="AM19"/>
  <c r="AX19"/>
  <c r="BG19"/>
  <c r="BO19"/>
  <c r="AR19"/>
  <c r="AU19"/>
  <c r="BH19"/>
  <c r="BC19"/>
  <c r="AZ19"/>
  <c r="AI19"/>
  <c r="AL19"/>
  <c r="BD19"/>
  <c r="BX19"/>
  <c r="AK19"/>
  <c r="BY19"/>
  <c r="AW19"/>
  <c r="BJ19"/>
  <c r="BI19"/>
  <c r="BR19"/>
  <c r="AN19"/>
  <c r="AS19"/>
  <c r="BA19"/>
  <c r="AV19"/>
  <c r="BM19"/>
  <c r="BU19"/>
  <c r="BB19"/>
  <c r="AT19"/>
  <c r="BE19"/>
  <c r="BL19"/>
  <c r="BQ19"/>
  <c r="AO19"/>
  <c r="AJ19"/>
  <c r="BV16"/>
  <c r="AU16"/>
  <c r="AL16"/>
  <c r="BW16"/>
  <c r="AY16"/>
  <c r="BT16"/>
  <c r="BK16"/>
  <c r="AZ16"/>
  <c r="AR16"/>
  <c r="BS16"/>
  <c r="AQ16"/>
  <c r="BC16"/>
  <c r="BO16"/>
  <c r="AM16"/>
  <c r="AX16"/>
  <c r="BP16"/>
  <c r="BG16"/>
  <c r="BH16"/>
  <c r="AI16"/>
  <c r="BF16"/>
  <c r="AP16"/>
  <c r="BN16"/>
  <c r="BQ16"/>
  <c r="BI16"/>
  <c r="AV16"/>
  <c r="AO16"/>
  <c r="BX16"/>
  <c r="BY16"/>
  <c r="AK16"/>
  <c r="AJ16"/>
  <c r="AW16"/>
  <c r="BB16"/>
  <c r="AS16"/>
  <c r="BD16"/>
  <c r="BA16"/>
  <c r="BR16"/>
  <c r="AT16"/>
  <c r="AN16"/>
  <c r="BE16"/>
  <c r="BU16"/>
  <c r="BL16"/>
  <c r="BM16"/>
  <c r="BJ16"/>
  <c r="BP21"/>
  <c r="BV21"/>
  <c r="BN21"/>
  <c r="AU21"/>
  <c r="BC21"/>
  <c r="AZ21"/>
  <c r="BH21"/>
  <c r="BF21"/>
  <c r="AX21"/>
  <c r="AL21"/>
  <c r="BG21"/>
  <c r="BK21"/>
  <c r="AI21"/>
  <c r="AP21"/>
  <c r="AR21"/>
  <c r="AM21"/>
  <c r="AQ21"/>
  <c r="AY21"/>
  <c r="BW21"/>
  <c r="BO21"/>
  <c r="BT21"/>
  <c r="BS21"/>
  <c r="BD21"/>
  <c r="AK21"/>
  <c r="BU21"/>
  <c r="BL21"/>
  <c r="BX21"/>
  <c r="BY21"/>
  <c r="AV21"/>
  <c r="BQ21"/>
  <c r="AO21"/>
  <c r="AT21"/>
  <c r="AS21"/>
  <c r="AW21"/>
  <c r="AJ21"/>
  <c r="BA21"/>
  <c r="AN21"/>
  <c r="BE21"/>
  <c r="BR21"/>
  <c r="BI21"/>
  <c r="BB21"/>
  <c r="BM21"/>
  <c r="BJ21"/>
  <c r="BV23"/>
  <c r="AP23"/>
  <c r="AR23"/>
  <c r="BP23"/>
  <c r="BO23"/>
  <c r="BW23"/>
  <c r="AU23"/>
  <c r="AM23"/>
  <c r="BF23"/>
  <c r="BC23"/>
  <c r="BH23"/>
  <c r="AQ23"/>
  <c r="AX23"/>
  <c r="AZ23"/>
  <c r="BT23"/>
  <c r="BS23"/>
  <c r="AL23"/>
  <c r="BN23"/>
  <c r="BK23"/>
  <c r="AY23"/>
  <c r="BG23"/>
  <c r="AI23"/>
  <c r="BD23"/>
  <c r="BA23"/>
  <c r="BL23"/>
  <c r="AS23"/>
  <c r="AJ23"/>
  <c r="AO23"/>
  <c r="AT23"/>
  <c r="AK23"/>
  <c r="BU23"/>
  <c r="BR23"/>
  <c r="BY23"/>
  <c r="BX23"/>
  <c r="BM23"/>
  <c r="BB23"/>
  <c r="BQ23"/>
  <c r="BJ23"/>
  <c r="BE23"/>
  <c r="AN23"/>
  <c r="BI23"/>
  <c r="AV23"/>
  <c r="AW23"/>
  <c r="BV25"/>
  <c r="BP25"/>
  <c r="AX25"/>
  <c r="AM25"/>
  <c r="BH25"/>
  <c r="AI25"/>
  <c r="AQ25"/>
  <c r="BS25"/>
  <c r="BW25"/>
  <c r="BT25"/>
  <c r="BG25"/>
  <c r="AY25"/>
  <c r="AR25"/>
  <c r="AU25"/>
  <c r="BN25"/>
  <c r="AZ25"/>
  <c r="AP25"/>
  <c r="BF25"/>
  <c r="BC25"/>
  <c r="AL25"/>
  <c r="BO25"/>
  <c r="BK25"/>
  <c r="AV25"/>
  <c r="AK25"/>
  <c r="BD25"/>
  <c r="BA25"/>
  <c r="BJ25"/>
  <c r="AS25"/>
  <c r="BM25"/>
  <c r="BB25"/>
  <c r="AT25"/>
  <c r="AW25"/>
  <c r="BU25"/>
  <c r="BR25"/>
  <c r="BI25"/>
  <c r="BX25"/>
  <c r="AJ25"/>
  <c r="AO25"/>
  <c r="BQ25"/>
  <c r="BL25"/>
  <c r="BE25"/>
  <c r="AN25"/>
  <c r="BY25"/>
  <c r="BV27"/>
  <c r="AQ27"/>
  <c r="AX27"/>
  <c r="BK27"/>
  <c r="BF27"/>
  <c r="AR27"/>
  <c r="AY27"/>
  <c r="AM27"/>
  <c r="BC27"/>
  <c r="BG27"/>
  <c r="BO27"/>
  <c r="AZ27"/>
  <c r="AI27"/>
  <c r="BN27"/>
  <c r="AP27"/>
  <c r="BS27"/>
  <c r="AL27"/>
  <c r="BP27"/>
  <c r="BH27"/>
  <c r="BW27"/>
  <c r="BT27"/>
  <c r="AU27"/>
  <c r="BM27"/>
  <c r="BI27"/>
  <c r="BE27"/>
  <c r="BJ27"/>
  <c r="BU27"/>
  <c r="BX27"/>
  <c r="BL27"/>
  <c r="BQ27"/>
  <c r="AJ27"/>
  <c r="AO27"/>
  <c r="BY27"/>
  <c r="BB27"/>
  <c r="AN27"/>
  <c r="BD27"/>
  <c r="AT27"/>
  <c r="AS27"/>
  <c r="AK27"/>
  <c r="AW27"/>
  <c r="BR27"/>
  <c r="BA27"/>
  <c r="AV27"/>
  <c r="BH35"/>
  <c r="BF35"/>
  <c r="BK35"/>
  <c r="AQ35"/>
  <c r="AY35"/>
  <c r="AM35"/>
  <c r="BG35"/>
  <c r="AZ35"/>
  <c r="AX35"/>
  <c r="AP35"/>
  <c r="AR35"/>
  <c r="AI35"/>
  <c r="BC35"/>
  <c r="AU35"/>
  <c r="BN35"/>
  <c r="AL35"/>
  <c r="BL35"/>
  <c r="AK35"/>
  <c r="AS35"/>
  <c r="BJ35"/>
  <c r="BE35"/>
  <c r="AJ35"/>
  <c r="BD35"/>
  <c r="AO35"/>
  <c r="AW35"/>
  <c r="AV35"/>
  <c r="BM35"/>
  <c r="AT35"/>
  <c r="BI35"/>
  <c r="BB35"/>
  <c r="BA35"/>
  <c r="AN35"/>
  <c r="BV30"/>
  <c r="BP30"/>
  <c r="BN30"/>
  <c r="AX30"/>
  <c r="BO30"/>
  <c r="BW30"/>
  <c r="AZ30"/>
  <c r="BC30"/>
  <c r="AL30"/>
  <c r="BK30"/>
  <c r="AM30"/>
  <c r="AU30"/>
  <c r="BG30"/>
  <c r="AI30"/>
  <c r="AQ30"/>
  <c r="BT30"/>
  <c r="AR30"/>
  <c r="BS30"/>
  <c r="BH30"/>
  <c r="BF30"/>
  <c r="AP30"/>
  <c r="AY30"/>
  <c r="BB30"/>
  <c r="AT30"/>
  <c r="BX30"/>
  <c r="AV30"/>
  <c r="AW30"/>
  <c r="AJ30"/>
  <c r="BM30"/>
  <c r="BQ30"/>
  <c r="AS30"/>
  <c r="BL30"/>
  <c r="BR30"/>
  <c r="AK30"/>
  <c r="BD30"/>
  <c r="BY30"/>
  <c r="BJ30"/>
  <c r="BE30"/>
  <c r="BI30"/>
  <c r="BU30"/>
  <c r="AO30"/>
  <c r="AN30"/>
  <c r="BA30"/>
  <c r="AX36"/>
  <c r="AL36"/>
  <c r="BN36"/>
  <c r="AZ36"/>
  <c r="AM36"/>
  <c r="BG36"/>
  <c r="AI36"/>
  <c r="BK36"/>
  <c r="BH36"/>
  <c r="AQ36"/>
  <c r="BC36"/>
  <c r="AR36"/>
  <c r="BF36"/>
  <c r="AY36"/>
  <c r="AU36"/>
  <c r="AP36"/>
  <c r="AK36"/>
  <c r="BA36"/>
  <c r="AT36"/>
  <c r="BB36"/>
  <c r="AO36"/>
  <c r="AW36"/>
  <c r="BE36"/>
  <c r="BM36"/>
  <c r="BL36"/>
  <c r="BJ36"/>
  <c r="AJ36"/>
  <c r="AN36"/>
  <c r="AS36"/>
  <c r="BI36"/>
  <c r="AV36"/>
  <c r="BD36"/>
  <c r="CA23" l="1"/>
  <c r="CA19"/>
  <c r="CA36"/>
  <c r="CA30"/>
  <c r="CA35"/>
  <c r="CA27"/>
  <c r="CA25"/>
  <c r="CA16"/>
  <c r="CA14"/>
  <c r="CA6"/>
  <c r="CA10"/>
  <c r="CA8"/>
  <c r="CA5"/>
  <c r="CA28"/>
  <c r="CA33"/>
  <c r="CA22"/>
  <c r="CA17"/>
  <c r="CA18"/>
  <c r="CA11"/>
  <c r="CA9"/>
  <c r="CA7"/>
  <c r="CA21"/>
  <c r="CA32"/>
  <c r="CA26"/>
  <c r="CA24"/>
  <c r="CA15"/>
  <c r="CA13"/>
  <c r="C2" i="12" l="1"/>
  <c r="E2"/>
  <c r="C11" s="1"/>
  <c r="C3"/>
  <c r="C4"/>
  <c r="C5"/>
  <c r="C6"/>
  <c r="C7"/>
  <c r="C8"/>
  <c r="C9"/>
  <c r="C12" l="1"/>
  <c r="C10"/>
</calcChain>
</file>

<file path=xl/comments1.xml><?xml version="1.0" encoding="utf-8"?>
<comments xmlns="http://schemas.openxmlformats.org/spreadsheetml/2006/main">
  <authors>
    <author>Alain_Teuber</author>
  </authors>
  <commentList>
    <comment ref="A1" authorId="0">
      <text>
        <r>
          <rPr>
            <sz val="7"/>
            <color indexed="81"/>
            <rFont val="Tverdana"/>
          </rPr>
          <t>Journée : 8h30 _ 17h01</t>
        </r>
      </text>
    </comment>
  </commentList>
</comments>
</file>

<file path=xl/comments2.xml><?xml version="1.0" encoding="utf-8"?>
<comments xmlns="http://schemas.openxmlformats.org/spreadsheetml/2006/main">
  <authors>
    <author>alain</author>
  </authors>
  <commentList>
    <comment ref="R11" authorId="0">
      <text>
        <r>
          <rPr>
            <sz val="7"/>
            <color indexed="81"/>
            <rFont val="Tverdana"/>
          </rPr>
          <t>Réunion</t>
        </r>
      </text>
    </comment>
    <comment ref="AA12" authorId="0">
      <text>
        <r>
          <rPr>
            <sz val="7"/>
            <color indexed="81"/>
            <rFont val="Tverdana"/>
          </rPr>
          <t>c'est bien</t>
        </r>
      </text>
    </comment>
  </commentList>
</comments>
</file>

<file path=xl/sharedStrings.xml><?xml version="1.0" encoding="utf-8"?>
<sst xmlns="http://schemas.openxmlformats.org/spreadsheetml/2006/main" count="765" uniqueCount="159">
  <si>
    <t>Couleurs</t>
  </si>
  <si>
    <t>Année</t>
  </si>
  <si>
    <t>Pâques</t>
  </si>
  <si>
    <t>Accueil</t>
  </si>
  <si>
    <t>=Année!$A$2</t>
  </si>
  <si>
    <t>ChampMFC</t>
  </si>
  <si>
    <t>=ParamètresCouleurs!$U$5</t>
  </si>
  <si>
    <t>jours_fériés</t>
  </si>
  <si>
    <t>=Année!$C$2:$C$12</t>
  </si>
  <si>
    <t>MesCouleurs</t>
  </si>
  <si>
    <t>=ParamètresCouleurs!$A$5:$Q$5</t>
  </si>
  <si>
    <t>Noms de champs</t>
  </si>
  <si>
    <t>Jours Fériés</t>
  </si>
  <si>
    <t>M</t>
  </si>
  <si>
    <t>S</t>
  </si>
  <si>
    <t>S3</t>
  </si>
  <si>
    <t xml:space="preserve">CP </t>
  </si>
  <si>
    <t>CA</t>
  </si>
  <si>
    <t>Repos</t>
  </si>
  <si>
    <t>Congé Ancienneté</t>
  </si>
  <si>
    <t>Reduct Temps Travail</t>
  </si>
  <si>
    <t>MAT</t>
  </si>
  <si>
    <t>Nagaradjou</t>
  </si>
  <si>
    <t>B.Vanpouille</t>
  </si>
  <si>
    <t>W.LoH</t>
  </si>
  <si>
    <t>H.Darraidou</t>
  </si>
  <si>
    <t>P.Nepost</t>
  </si>
  <si>
    <t>T.Lionet</t>
  </si>
  <si>
    <t>CH.Cyrille</t>
  </si>
  <si>
    <t>C.Beranger</t>
  </si>
  <si>
    <t>L.Harduin</t>
  </si>
  <si>
    <t>M.Matou</t>
  </si>
  <si>
    <t>A.Teuber</t>
  </si>
  <si>
    <t>K.Moussaoui</t>
  </si>
  <si>
    <t>R.Meyzindi</t>
  </si>
  <si>
    <t>T.Jean-Charles</t>
  </si>
  <si>
    <t>C.Arguedas</t>
  </si>
  <si>
    <t>M.Muller</t>
  </si>
  <si>
    <t>JM.Pedrol</t>
  </si>
  <si>
    <t>Paquiri</t>
  </si>
  <si>
    <t>P.Langlois</t>
  </si>
  <si>
    <t>J.Theophile</t>
  </si>
  <si>
    <t>E.Elbaz</t>
  </si>
  <si>
    <t>EL.Barbari</t>
  </si>
  <si>
    <t>C.Midjola</t>
  </si>
  <si>
    <t>JM.Simon</t>
  </si>
  <si>
    <t>S.Boudar</t>
  </si>
  <si>
    <t>C.Verino</t>
  </si>
  <si>
    <t>M.Konde</t>
  </si>
  <si>
    <t>J1</t>
  </si>
  <si>
    <t>CH</t>
  </si>
  <si>
    <t>CE</t>
  </si>
  <si>
    <t>DP</t>
  </si>
  <si>
    <t>DEL</t>
  </si>
  <si>
    <t>FOR</t>
  </si>
  <si>
    <t>MAL</t>
  </si>
  <si>
    <t>ABS</t>
  </si>
  <si>
    <t>HOS</t>
  </si>
  <si>
    <t>FRA</t>
  </si>
  <si>
    <t>BON</t>
  </si>
  <si>
    <t>CHSCT</t>
  </si>
  <si>
    <t>Comité_d'Entreprise</t>
  </si>
  <si>
    <t>Délégué du Personnel</t>
  </si>
  <si>
    <t>Délégation</t>
  </si>
  <si>
    <t>Formation</t>
  </si>
  <si>
    <t>Maladie</t>
  </si>
  <si>
    <t>Abscent</t>
  </si>
  <si>
    <t>Hospitalisation</t>
  </si>
  <si>
    <t>Congé de Fractionnement</t>
  </si>
  <si>
    <t>Congé de Bonification</t>
  </si>
  <si>
    <t>R/T</t>
  </si>
  <si>
    <t>J</t>
  </si>
  <si>
    <t>Journée : 8h30 _ 17h01</t>
  </si>
  <si>
    <t>Journée : 8h00 _ 16h31</t>
  </si>
  <si>
    <t>S1</t>
  </si>
  <si>
    <t>Soirée : 15h09 _ 23h40</t>
  </si>
  <si>
    <t>Soirée : 13h29 _ 22h00</t>
  </si>
  <si>
    <t>Soirée :  15h29 _ 00h00</t>
  </si>
  <si>
    <t>M1</t>
  </si>
  <si>
    <t>Matinée : 6h00 _ 14h31</t>
  </si>
  <si>
    <t>Matinée : 5h00 _ 13h31</t>
  </si>
  <si>
    <t>M2</t>
  </si>
  <si>
    <t>Matinée : 6h30 _ 15h01</t>
  </si>
  <si>
    <t>S0</t>
  </si>
  <si>
    <t>Soirée : 12h00 _ 20h31</t>
  </si>
  <si>
    <t>S2</t>
  </si>
  <si>
    <t>Soirée : 15h39 _ 00h10</t>
  </si>
  <si>
    <t>Congés _ Payés</t>
  </si>
  <si>
    <t>M0</t>
  </si>
  <si>
    <t>Matinée : 6h00 _ 14h48</t>
  </si>
  <si>
    <t>Repos place Travail</t>
  </si>
  <si>
    <t>ENF</t>
  </si>
  <si>
    <t>RS</t>
  </si>
  <si>
    <t>Rentrée _ Scolaire</t>
  </si>
  <si>
    <t>R</t>
  </si>
  <si>
    <t>NOMS</t>
  </si>
  <si>
    <t>CCE</t>
  </si>
  <si>
    <t>CD</t>
  </si>
  <si>
    <t>Journée _ Enfant</t>
  </si>
  <si>
    <t>Convocation _ Direction</t>
  </si>
  <si>
    <t>MOIS</t>
  </si>
  <si>
    <t>Noël</t>
  </si>
  <si>
    <t>Armistice 14-18</t>
  </si>
  <si>
    <t>Toussaint</t>
  </si>
  <si>
    <t>Lundi de Pentecôte</t>
  </si>
  <si>
    <t>Ascension</t>
  </si>
  <si>
    <t>Lundi de Pâques</t>
  </si>
  <si>
    <t>Assomption</t>
  </si>
  <si>
    <t>Fête nationale</t>
  </si>
  <si>
    <t>Victoire 45</t>
  </si>
  <si>
    <t>Fête du travail</t>
  </si>
  <si>
    <t>Jour de l'an</t>
  </si>
  <si>
    <t>FERIES</t>
  </si>
  <si>
    <t>etc</t>
  </si>
  <si>
    <t>ou bien</t>
  </si>
  <si>
    <t>départ</t>
  </si>
  <si>
    <t>durée</t>
  </si>
  <si>
    <t>Mal</t>
  </si>
  <si>
    <t>accueil</t>
  </si>
  <si>
    <t>Planning congés mensuel</t>
  </si>
  <si>
    <t>Choix de l'année</t>
  </si>
  <si>
    <t>Choix du mois</t>
  </si>
  <si>
    <t>Janvier</t>
  </si>
  <si>
    <t>Fevrier</t>
  </si>
  <si>
    <t>Mars</t>
  </si>
  <si>
    <t>Avril</t>
  </si>
  <si>
    <t>Mai</t>
  </si>
  <si>
    <t>Juin</t>
  </si>
  <si>
    <t>Juillet</t>
  </si>
  <si>
    <t>à</t>
  </si>
  <si>
    <t>MISE à JOUR  LE</t>
  </si>
  <si>
    <t>Aout</t>
  </si>
  <si>
    <t>Septembre</t>
  </si>
  <si>
    <t>Octobre</t>
  </si>
  <si>
    <t>Novembre</t>
  </si>
  <si>
    <t>Decembre</t>
  </si>
  <si>
    <t>RECAP</t>
  </si>
  <si>
    <t>RTT</t>
  </si>
  <si>
    <t>REC</t>
  </si>
  <si>
    <t>ANJ</t>
  </si>
  <si>
    <t>Abscence non justifiée</t>
  </si>
  <si>
    <t>V</t>
  </si>
  <si>
    <t>D</t>
  </si>
  <si>
    <t>L</t>
  </si>
  <si>
    <t>Remise                   à                     Zéro</t>
  </si>
  <si>
    <t>Cellules                   début de                     Cycle</t>
  </si>
  <si>
    <t>Récupération_Jour_Fériée</t>
  </si>
  <si>
    <t>Total</t>
  </si>
  <si>
    <t>Comité_Central_Entreprise</t>
  </si>
  <si>
    <t>RUN</t>
  </si>
  <si>
    <t>RC</t>
  </si>
  <si>
    <t>Repos_Compensateur</t>
  </si>
  <si>
    <t>RJF</t>
  </si>
  <si>
    <t>Récupération_Jours_Fériés</t>
  </si>
  <si>
    <t>Réunion</t>
  </si>
  <si>
    <t>OK</t>
  </si>
  <si>
    <t>c'est bien</t>
  </si>
  <si>
    <t>a</t>
  </si>
  <si>
    <t xml:space="preserve"> =SI(W4=AUJOURDHUI();"a";"")</t>
  </si>
</sst>
</file>

<file path=xl/styles.xml><?xml version="1.0" encoding="utf-8"?>
<styleSheet xmlns="http://schemas.openxmlformats.org/spreadsheetml/2006/main">
  <numFmts count="15">
    <numFmt numFmtId="164" formatCode="mmmm\ yy"/>
    <numFmt numFmtId="165" formatCode="#.##0\.00"/>
    <numFmt numFmtId="166" formatCode="\$#\.00"/>
    <numFmt numFmtId="167" formatCode="#\.00"/>
    <numFmt numFmtId="168" formatCode="_-* #,##0.00\ [$€-1]_-;\-* #,##0.00\ [$€-1]_-;_-* &quot;-&quot;??\ [$€-1]_-"/>
    <numFmt numFmtId="169" formatCode="d\-mmm\-yy"/>
    <numFmt numFmtId="170" formatCode="ddd\-dd"/>
    <numFmt numFmtId="171" formatCode="ddd* dd\-mm\-yyyy"/>
    <numFmt numFmtId="172" formatCode="&quot; &quot;ddd\ * dd\-mm\-yy"/>
    <numFmt numFmtId="173" formatCode="mmmm\ "/>
    <numFmt numFmtId="174" formatCode="dd\-mmm\ hh:mm"/>
    <numFmt numFmtId="175" formatCode="[$-40C]dddd\ d\ mmmm"/>
    <numFmt numFmtId="176" formatCode="hh\ &quot;h&quot;\ mm\ &quot;mn&quot;"/>
    <numFmt numFmtId="177" formatCode="General;;&quot;0&quot;"/>
    <numFmt numFmtId="178" formatCode="h:mm;@"/>
  </numFmts>
  <fonts count="56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Arial"/>
      <family val="2"/>
    </font>
    <font>
      <sz val="8"/>
      <name val="Verdana"/>
      <family val="2"/>
    </font>
    <font>
      <sz val="9"/>
      <name val="Verdana"/>
      <family val="2"/>
    </font>
    <font>
      <sz val="8"/>
      <name val="Verdana"/>
      <family val="2"/>
    </font>
    <font>
      <sz val="9"/>
      <name val="Verdana"/>
      <family val="2"/>
    </font>
    <font>
      <b/>
      <sz val="8"/>
      <name val="Verdana"/>
      <family val="2"/>
    </font>
    <font>
      <i/>
      <sz val="8"/>
      <name val="Verdana"/>
      <family val="2"/>
    </font>
    <font>
      <b/>
      <sz val="9"/>
      <name val="Verdana"/>
      <family val="2"/>
    </font>
    <font>
      <b/>
      <i/>
      <sz val="8"/>
      <name val="Verdana"/>
      <family val="2"/>
    </font>
    <font>
      <u/>
      <sz val="10"/>
      <color indexed="12"/>
      <name val="Arial"/>
      <family val="2"/>
    </font>
    <font>
      <sz val="1"/>
      <color indexed="8"/>
      <name val="Courier"/>
      <family val="3"/>
    </font>
    <font>
      <b/>
      <sz val="1"/>
      <color indexed="8"/>
      <name val="Courier"/>
      <family val="3"/>
    </font>
    <font>
      <sz val="12"/>
      <name val="Courier"/>
      <family val="3"/>
    </font>
    <font>
      <sz val="8"/>
      <color indexed="8"/>
      <name val="Verdana"/>
      <family val="2"/>
    </font>
    <font>
      <sz val="10"/>
      <name val="Verdana"/>
      <family val="2"/>
    </font>
    <font>
      <b/>
      <sz val="8"/>
      <color indexed="8"/>
      <name val="Verdana"/>
      <family val="2"/>
    </font>
    <font>
      <u/>
      <sz val="8"/>
      <color indexed="8"/>
      <name val="Arial"/>
      <family val="2"/>
    </font>
    <font>
      <b/>
      <sz val="8"/>
      <color theme="1"/>
      <name val="Verdana"/>
      <family val="2"/>
    </font>
    <font>
      <b/>
      <sz val="8"/>
      <color theme="0"/>
      <name val="Verdana"/>
      <family val="2"/>
    </font>
    <font>
      <b/>
      <sz val="10"/>
      <name val="Arial"/>
      <family val="2"/>
    </font>
    <font>
      <sz val="8"/>
      <color rgb="FFFF0000"/>
      <name val="Verdana"/>
      <family val="2"/>
    </font>
    <font>
      <sz val="8"/>
      <color theme="0"/>
      <name val="Verdana"/>
      <family val="2"/>
    </font>
    <font>
      <sz val="10"/>
      <name val="Arial"/>
      <family val="2"/>
    </font>
    <font>
      <b/>
      <sz val="10"/>
      <name val="Courier New"/>
      <family val="3"/>
    </font>
    <font>
      <sz val="10"/>
      <color indexed="18"/>
      <name val="Arial"/>
      <family val="2"/>
    </font>
    <font>
      <b/>
      <sz val="12"/>
      <name val="Verdana"/>
      <family val="2"/>
    </font>
    <font>
      <sz val="12"/>
      <name val="Verdana"/>
      <family val="2"/>
    </font>
    <font>
      <sz val="8"/>
      <color theme="1"/>
      <name val="Verdana"/>
      <family val="2"/>
    </font>
    <font>
      <sz val="10"/>
      <name val="Arial"/>
      <family val="2"/>
    </font>
    <font>
      <b/>
      <u/>
      <sz val="22"/>
      <color indexed="12"/>
      <name val="Arial"/>
      <family val="2"/>
    </font>
    <font>
      <sz val="14"/>
      <name val="Arial"/>
      <family val="2"/>
    </font>
    <font>
      <sz val="22"/>
      <name val="Arial"/>
      <family val="2"/>
    </font>
    <font>
      <b/>
      <sz val="16"/>
      <color indexed="8"/>
      <name val="Calibri"/>
      <family val="2"/>
    </font>
    <font>
      <b/>
      <sz val="22"/>
      <color indexed="9"/>
      <name val="Verdana"/>
      <family val="2"/>
    </font>
    <font>
      <b/>
      <sz val="14"/>
      <name val="Arial"/>
      <family val="2"/>
    </font>
    <font>
      <b/>
      <sz val="10"/>
      <color theme="0"/>
      <name val="Verdana"/>
      <family val="2"/>
    </font>
    <font>
      <u/>
      <sz val="14"/>
      <color indexed="12"/>
      <name val="Arial"/>
      <family val="2"/>
    </font>
    <font>
      <b/>
      <u/>
      <sz val="14"/>
      <color rgb="FF0070C0"/>
      <name val="Arial"/>
      <family val="2"/>
    </font>
    <font>
      <b/>
      <sz val="14"/>
      <color rgb="FF0070C0"/>
      <name val="Arial"/>
      <family val="2"/>
    </font>
    <font>
      <b/>
      <sz val="11"/>
      <color rgb="FFFF0000"/>
      <name val="Calibri"/>
      <family val="2"/>
      <scheme val="minor"/>
    </font>
    <font>
      <sz val="10"/>
      <color rgb="FF000000"/>
      <name val="Arial"/>
      <family val="2"/>
    </font>
    <font>
      <sz val="10"/>
      <color theme="0"/>
      <name val="Arial"/>
      <family val="2"/>
    </font>
    <font>
      <sz val="7"/>
      <color indexed="81"/>
      <name val="Tverdana"/>
    </font>
    <font>
      <sz val="8"/>
      <name val="Wingdings 3"/>
      <family val="1"/>
      <charset val="2"/>
    </font>
    <font>
      <sz val="8"/>
      <name val="Vrinda"/>
      <family val="2"/>
    </font>
    <font>
      <sz val="8"/>
      <color theme="1"/>
      <name val="Vrinda"/>
      <family val="2"/>
    </font>
    <font>
      <sz val="12"/>
      <name val="Wingdings 3"/>
      <family val="1"/>
      <charset val="2"/>
    </font>
    <font>
      <sz val="28"/>
      <color theme="3" tint="0.39997558519241921"/>
      <name val="Wingdings 3"/>
      <family val="1"/>
      <charset val="2"/>
    </font>
  </fonts>
  <fills count="25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BF95DF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0594FF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1"/>
        <bgColor indexed="64"/>
      </patternFill>
    </fill>
  </fills>
  <borders count="44">
    <border>
      <left/>
      <right/>
      <top/>
      <bottom/>
      <diagonal/>
    </border>
    <border>
      <left/>
      <right/>
      <top style="thin">
        <color indexed="64"/>
      </top>
      <bottom style="double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hair">
        <color indexed="64"/>
      </top>
      <bottom/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hair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hair">
        <color auto="1"/>
      </left>
      <right/>
      <top style="hair">
        <color auto="1"/>
      </top>
      <bottom/>
      <diagonal/>
    </border>
    <border>
      <left/>
      <right/>
      <top style="hair">
        <color auto="1"/>
      </top>
      <bottom/>
      <diagonal/>
    </border>
    <border>
      <left/>
      <right style="hair">
        <color auto="1"/>
      </right>
      <top style="hair">
        <color auto="1"/>
      </top>
      <bottom/>
      <diagonal/>
    </border>
    <border>
      <left style="hair">
        <color auto="1"/>
      </left>
      <right/>
      <top/>
      <bottom/>
      <diagonal/>
    </border>
    <border>
      <left/>
      <right style="hair">
        <color auto="1"/>
      </right>
      <top/>
      <bottom/>
      <diagonal/>
    </border>
    <border>
      <left style="hair">
        <color auto="1"/>
      </left>
      <right/>
      <top/>
      <bottom style="hair">
        <color auto="1"/>
      </bottom>
      <diagonal/>
    </border>
    <border>
      <left/>
      <right/>
      <top/>
      <bottom style="hair">
        <color auto="1"/>
      </bottom>
      <diagonal/>
    </border>
    <border>
      <left/>
      <right style="hair">
        <color auto="1"/>
      </right>
      <top/>
      <bottom style="hair">
        <color auto="1"/>
      </bottom>
      <diagonal/>
    </border>
    <border>
      <left/>
      <right/>
      <top style="thin">
        <color indexed="64"/>
      </top>
      <bottom/>
      <diagonal/>
    </border>
    <border>
      <left style="slantDashDot">
        <color rgb="FFFF0000"/>
      </left>
      <right/>
      <top style="slantDashDot">
        <color rgb="FFFF0000"/>
      </top>
      <bottom/>
      <diagonal/>
    </border>
    <border>
      <left/>
      <right/>
      <top style="slantDashDot">
        <color rgb="FFFF0000"/>
      </top>
      <bottom/>
      <diagonal/>
    </border>
    <border>
      <left/>
      <right style="slantDashDot">
        <color rgb="FFFF0000"/>
      </right>
      <top style="slantDashDot">
        <color rgb="FFFF0000"/>
      </top>
      <bottom/>
      <diagonal/>
    </border>
    <border>
      <left style="slantDashDot">
        <color rgb="FFFF0000"/>
      </left>
      <right/>
      <top/>
      <bottom style="slantDashDot">
        <color rgb="FFFF0000"/>
      </bottom>
      <diagonal/>
    </border>
    <border>
      <left/>
      <right/>
      <top/>
      <bottom style="slantDashDot">
        <color rgb="FFFF0000"/>
      </bottom>
      <diagonal/>
    </border>
    <border>
      <left/>
      <right style="slantDashDot">
        <color rgb="FFFF0000"/>
      </right>
      <top/>
      <bottom style="slantDashDot">
        <color rgb="FFFF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2">
    <xf numFmtId="0" fontId="0" fillId="0" borderId="0"/>
    <xf numFmtId="0" fontId="18" fillId="0" borderId="0">
      <protection locked="0"/>
    </xf>
    <xf numFmtId="0" fontId="19" fillId="0" borderId="0">
      <protection locked="0"/>
    </xf>
    <xf numFmtId="0" fontId="19" fillId="0" borderId="0">
      <protection locked="0"/>
    </xf>
    <xf numFmtId="168" fontId="20" fillId="0" borderId="0" applyFont="0" applyFill="0" applyBorder="0" applyAlignment="0" applyProtection="0"/>
    <xf numFmtId="165" fontId="18" fillId="0" borderId="0">
      <protection locked="0"/>
    </xf>
    <xf numFmtId="167" fontId="18" fillId="0" borderId="0">
      <protection locked="0"/>
    </xf>
    <xf numFmtId="0" fontId="17" fillId="0" borderId="0" applyNumberFormat="0" applyFill="0" applyBorder="0" applyAlignment="0" applyProtection="0">
      <alignment vertical="top"/>
      <protection locked="0"/>
    </xf>
    <xf numFmtId="166" fontId="18" fillId="0" borderId="0">
      <protection locked="0"/>
    </xf>
    <xf numFmtId="0" fontId="18" fillId="0" borderId="1">
      <protection locked="0"/>
    </xf>
    <xf numFmtId="0" fontId="30" fillId="0" borderId="0"/>
    <xf numFmtId="0" fontId="7" fillId="0" borderId="0"/>
  </cellStyleXfs>
  <cellXfs count="283">
    <xf numFmtId="0" fontId="0" fillId="0" borderId="0" xfId="0"/>
    <xf numFmtId="0" fontId="9" fillId="0" borderId="0" xfId="0" applyFont="1"/>
    <xf numFmtId="0" fontId="10" fillId="0" borderId="0" xfId="0" applyFont="1"/>
    <xf numFmtId="0" fontId="10" fillId="0" borderId="0" xfId="0" applyFont="1" applyFill="1"/>
    <xf numFmtId="0" fontId="12" fillId="0" borderId="0" xfId="0" applyFont="1"/>
    <xf numFmtId="0" fontId="14" fillId="0" borderId="0" xfId="0" applyFont="1"/>
    <xf numFmtId="0" fontId="9" fillId="3" borderId="2" xfId="0" applyFont="1" applyFill="1" applyBorder="1"/>
    <xf numFmtId="0" fontId="9" fillId="0" borderId="0" xfId="0" applyNumberFormat="1" applyFont="1"/>
    <xf numFmtId="0" fontId="9" fillId="3" borderId="3" xfId="0" applyFont="1" applyFill="1" applyBorder="1"/>
    <xf numFmtId="0" fontId="8" fillId="0" borderId="0" xfId="0" applyNumberFormat="1" applyFont="1"/>
    <xf numFmtId="0" fontId="8" fillId="0" borderId="0" xfId="0" applyFont="1"/>
    <xf numFmtId="0" fontId="15" fillId="0" borderId="0" xfId="0" applyFont="1"/>
    <xf numFmtId="0" fontId="9" fillId="3" borderId="0" xfId="0" applyFont="1" applyFill="1" applyBorder="1"/>
    <xf numFmtId="0" fontId="13" fillId="6" borderId="7" xfId="0" applyFont="1" applyFill="1" applyBorder="1" applyAlignment="1">
      <alignment horizontal="center" vertical="center"/>
    </xf>
    <xf numFmtId="0" fontId="13" fillId="7" borderId="7" xfId="0" applyFont="1" applyFill="1" applyBorder="1" applyAlignment="1">
      <alignment horizontal="center" vertical="center"/>
    </xf>
    <xf numFmtId="0" fontId="25" fillId="8" borderId="7" xfId="0" applyFont="1" applyFill="1" applyBorder="1" applyAlignment="1">
      <alignment horizontal="center" vertical="center"/>
    </xf>
    <xf numFmtId="0" fontId="25" fillId="5" borderId="7" xfId="0" applyFont="1" applyFill="1" applyBorder="1" applyAlignment="1">
      <alignment horizontal="center" vertical="center"/>
    </xf>
    <xf numFmtId="0" fontId="13" fillId="6" borderId="2" xfId="0" applyFont="1" applyFill="1" applyBorder="1" applyAlignment="1">
      <alignment horizontal="center" vertical="center"/>
    </xf>
    <xf numFmtId="0" fontId="13" fillId="9" borderId="2" xfId="0" applyFont="1" applyFill="1" applyBorder="1" applyAlignment="1">
      <alignment horizontal="center" vertical="center"/>
    </xf>
    <xf numFmtId="0" fontId="13" fillId="11" borderId="7" xfId="0" applyFont="1" applyFill="1" applyBorder="1" applyAlignment="1">
      <alignment horizontal="center" vertical="center"/>
    </xf>
    <xf numFmtId="0" fontId="9" fillId="0" borderId="2" xfId="0" applyFont="1" applyBorder="1" applyAlignment="1">
      <alignment horizontal="center" vertical="center" textRotation="90"/>
    </xf>
    <xf numFmtId="0" fontId="13" fillId="9" borderId="3" xfId="0" applyFont="1" applyFill="1" applyBorder="1" applyAlignment="1">
      <alignment horizontal="center" vertical="center"/>
    </xf>
    <xf numFmtId="0" fontId="13" fillId="13" borderId="3" xfId="0" applyFont="1" applyFill="1" applyBorder="1" applyAlignment="1">
      <alignment horizontal="center" vertical="center"/>
    </xf>
    <xf numFmtId="0" fontId="26" fillId="6" borderId="3" xfId="0" applyFont="1" applyFill="1" applyBorder="1" applyAlignment="1">
      <alignment horizontal="center" vertical="center"/>
    </xf>
    <xf numFmtId="0" fontId="26" fillId="14" borderId="3" xfId="0" applyFont="1" applyFill="1" applyBorder="1" applyAlignment="1">
      <alignment horizontal="center" vertical="center"/>
    </xf>
    <xf numFmtId="0" fontId="13" fillId="15" borderId="3" xfId="0" applyFont="1" applyFill="1" applyBorder="1" applyAlignment="1">
      <alignment horizontal="center" vertical="center"/>
    </xf>
    <xf numFmtId="0" fontId="26" fillId="8" borderId="7" xfId="0" applyFont="1" applyFill="1" applyBorder="1" applyAlignment="1">
      <alignment horizontal="center" vertical="center"/>
    </xf>
    <xf numFmtId="0" fontId="13" fillId="16" borderId="7" xfId="0" applyFont="1" applyFill="1" applyBorder="1" applyAlignment="1">
      <alignment horizontal="center" vertical="center"/>
    </xf>
    <xf numFmtId="0" fontId="13" fillId="17" borderId="3" xfId="0" applyFont="1" applyFill="1" applyBorder="1" applyAlignment="1">
      <alignment horizontal="center" vertical="center"/>
    </xf>
    <xf numFmtId="0" fontId="13" fillId="0" borderId="7" xfId="0" applyFont="1" applyFill="1" applyBorder="1" applyAlignment="1">
      <alignment horizontal="center" vertical="center"/>
    </xf>
    <xf numFmtId="0" fontId="26" fillId="18" borderId="7" xfId="0" applyFont="1" applyFill="1" applyBorder="1" applyAlignment="1">
      <alignment horizontal="center" vertical="center"/>
    </xf>
    <xf numFmtId="0" fontId="0" fillId="20" borderId="0" xfId="0" applyFill="1"/>
    <xf numFmtId="0" fontId="36" fillId="20" borderId="0" xfId="0" applyFont="1" applyFill="1" applyAlignment="1">
      <alignment horizontal="center" vertical="center"/>
    </xf>
    <xf numFmtId="0" fontId="49" fillId="0" borderId="0" xfId="0" applyFont="1"/>
    <xf numFmtId="0" fontId="25" fillId="9" borderId="2" xfId="0" applyFont="1" applyFill="1" applyBorder="1" applyAlignment="1">
      <alignment horizontal="center" vertical="center"/>
    </xf>
    <xf numFmtId="0" fontId="9" fillId="0" borderId="0" xfId="0" applyFont="1" applyProtection="1">
      <protection locked="0"/>
    </xf>
    <xf numFmtId="0" fontId="0" fillId="0" borderId="0" xfId="0" applyProtection="1">
      <protection locked="0"/>
    </xf>
    <xf numFmtId="0" fontId="7" fillId="0" borderId="0" xfId="11" applyAlignment="1" applyProtection="1">
      <alignment horizontal="center" vertical="center"/>
    </xf>
    <xf numFmtId="0" fontId="7" fillId="0" borderId="0" xfId="11" applyProtection="1"/>
    <xf numFmtId="0" fontId="1" fillId="0" borderId="0" xfId="11" applyFont="1" applyAlignment="1" applyProtection="1">
      <alignment horizontal="center"/>
    </xf>
    <xf numFmtId="0" fontId="47" fillId="0" borderId="0" xfId="11" applyFont="1" applyAlignment="1" applyProtection="1">
      <alignment horizontal="center"/>
    </xf>
    <xf numFmtId="0" fontId="47" fillId="0" borderId="0" xfId="11" applyFont="1" applyBorder="1" applyAlignment="1" applyProtection="1">
      <alignment horizontal="center" vertical="center"/>
    </xf>
    <xf numFmtId="0" fontId="47" fillId="0" borderId="0" xfId="11" applyFont="1" applyBorder="1" applyAlignment="1" applyProtection="1">
      <alignment horizontal="center"/>
    </xf>
    <xf numFmtId="0" fontId="1" fillId="0" borderId="0" xfId="11" applyFont="1" applyBorder="1" applyAlignment="1" applyProtection="1">
      <alignment horizontal="center" vertical="center"/>
    </xf>
    <xf numFmtId="0" fontId="1" fillId="0" borderId="0" xfId="11" applyFont="1" applyBorder="1" applyAlignment="1" applyProtection="1">
      <alignment horizontal="center"/>
    </xf>
    <xf numFmtId="0" fontId="28" fillId="0" borderId="6" xfId="10" applyFont="1" applyBorder="1" applyAlignment="1" applyProtection="1">
      <alignment horizontal="center" vertical="center"/>
    </xf>
    <xf numFmtId="15" fontId="13" fillId="0" borderId="10" xfId="10" applyNumberFormat="1" applyFont="1" applyBorder="1" applyAlignment="1" applyProtection="1">
      <alignment horizontal="center" vertical="center"/>
    </xf>
    <xf numFmtId="0" fontId="7" fillId="0" borderId="9" xfId="11" applyFont="1" applyFill="1" applyBorder="1" applyAlignment="1" applyProtection="1">
      <alignment horizontal="center" vertical="center"/>
    </xf>
    <xf numFmtId="0" fontId="6" fillId="0" borderId="9" xfId="11" applyFont="1" applyFill="1" applyBorder="1" applyAlignment="1" applyProtection="1">
      <alignment horizontal="center"/>
    </xf>
    <xf numFmtId="0" fontId="7" fillId="0" borderId="9" xfId="11" applyFont="1" applyFill="1" applyBorder="1" applyAlignment="1" applyProtection="1">
      <alignment horizontal="center"/>
    </xf>
    <xf numFmtId="0" fontId="28" fillId="0" borderId="8" xfId="10" applyFont="1" applyBorder="1" applyAlignment="1" applyProtection="1">
      <alignment horizontal="center" vertical="center"/>
    </xf>
    <xf numFmtId="0" fontId="13" fillId="0" borderId="15" xfId="10" applyFont="1" applyBorder="1" applyAlignment="1" applyProtection="1">
      <alignment horizontal="center" vertical="center"/>
    </xf>
    <xf numFmtId="172" fontId="32" fillId="19" borderId="0" xfId="11" quotePrefix="1" applyNumberFormat="1" applyFont="1" applyFill="1" applyAlignment="1" applyProtection="1">
      <alignment horizontal="center" vertical="center"/>
    </xf>
    <xf numFmtId="172" fontId="32" fillId="0" borderId="0" xfId="11" quotePrefix="1" applyNumberFormat="1" applyFont="1" applyFill="1" applyAlignment="1" applyProtection="1">
      <alignment horizontal="center" vertical="center"/>
    </xf>
    <xf numFmtId="0" fontId="13" fillId="0" borderId="15" xfId="10" applyFont="1" applyFill="1" applyBorder="1" applyAlignment="1" applyProtection="1">
      <alignment horizontal="center" vertical="center"/>
    </xf>
    <xf numFmtId="0" fontId="7" fillId="0" borderId="0" xfId="11" applyFont="1" applyFill="1" applyBorder="1" applyAlignment="1" applyProtection="1">
      <alignment horizontal="center"/>
    </xf>
    <xf numFmtId="0" fontId="28" fillId="0" borderId="16" xfId="10" applyFont="1" applyBorder="1" applyAlignment="1" applyProtection="1">
      <alignment horizontal="center" vertical="center"/>
    </xf>
    <xf numFmtId="0" fontId="13" fillId="0" borderId="17" xfId="10" applyFont="1" applyFill="1" applyBorder="1" applyAlignment="1" applyProtection="1">
      <alignment horizontal="center" vertical="center"/>
    </xf>
    <xf numFmtId="0" fontId="13" fillId="10" borderId="0" xfId="10" applyFont="1" applyFill="1" applyBorder="1" applyProtection="1"/>
    <xf numFmtId="0" fontId="13" fillId="10" borderId="0" xfId="10" applyFont="1" applyFill="1" applyBorder="1" applyAlignment="1" applyProtection="1">
      <alignment horizontal="center" vertical="center"/>
    </xf>
    <xf numFmtId="0" fontId="7" fillId="10" borderId="0" xfId="11" applyFill="1" applyProtection="1"/>
    <xf numFmtId="0" fontId="7" fillId="10" borderId="0" xfId="11" applyFill="1" applyAlignment="1" applyProtection="1">
      <alignment horizontal="center" vertical="center"/>
    </xf>
    <xf numFmtId="0" fontId="13" fillId="0" borderId="10" xfId="10" applyFont="1" applyBorder="1" applyAlignment="1" applyProtection="1">
      <alignment horizontal="center" vertical="center"/>
    </xf>
    <xf numFmtId="0" fontId="6" fillId="0" borderId="9" xfId="11" applyFont="1" applyFill="1" applyBorder="1" applyAlignment="1" applyProtection="1">
      <alignment horizontal="center" vertical="center"/>
    </xf>
    <xf numFmtId="0" fontId="13" fillId="0" borderId="17" xfId="10" applyFont="1" applyBorder="1" applyAlignment="1" applyProtection="1">
      <alignment horizontal="center" vertical="center"/>
    </xf>
    <xf numFmtId="0" fontId="7" fillId="0" borderId="0" xfId="11" applyFont="1" applyFill="1" applyBorder="1" applyAlignment="1" applyProtection="1">
      <alignment horizontal="center" vertical="center"/>
    </xf>
    <xf numFmtId="0" fontId="9" fillId="10" borderId="0" xfId="10" applyFont="1" applyFill="1" applyBorder="1" applyProtection="1"/>
    <xf numFmtId="0" fontId="13" fillId="0" borderId="14" xfId="10" applyFont="1" applyBorder="1" applyAlignment="1" applyProtection="1">
      <alignment horizontal="center" vertical="center"/>
    </xf>
    <xf numFmtId="0" fontId="13" fillId="0" borderId="13" xfId="10" applyFont="1" applyBorder="1" applyAlignment="1" applyProtection="1">
      <alignment horizontal="center" vertical="center"/>
    </xf>
    <xf numFmtId="0" fontId="5" fillId="0" borderId="9" xfId="11" applyFont="1" applyFill="1" applyBorder="1" applyAlignment="1" applyProtection="1">
      <alignment horizontal="center"/>
    </xf>
    <xf numFmtId="0" fontId="27" fillId="8" borderId="0" xfId="11" applyFont="1" applyFill="1" applyBorder="1" applyAlignment="1" applyProtection="1">
      <alignment horizontal="center" vertical="center"/>
    </xf>
    <xf numFmtId="0" fontId="27" fillId="0" borderId="13" xfId="10" applyFont="1" applyBorder="1" applyAlignment="1" applyProtection="1">
      <alignment horizontal="center" vertical="center"/>
    </xf>
    <xf numFmtId="0" fontId="7" fillId="2" borderId="0" xfId="11" applyFill="1" applyBorder="1" applyAlignment="1" applyProtection="1">
      <alignment horizontal="center" vertical="center"/>
    </xf>
    <xf numFmtId="171" fontId="7" fillId="2" borderId="0" xfId="11" applyNumberFormat="1" applyFill="1" applyBorder="1" applyProtection="1"/>
    <xf numFmtId="0" fontId="27" fillId="0" borderId="18" xfId="10" applyFont="1" applyBorder="1" applyAlignment="1" applyProtection="1">
      <alignment horizontal="center" vertical="center"/>
    </xf>
    <xf numFmtId="0" fontId="9" fillId="10" borderId="0" xfId="10" applyFont="1" applyFill="1" applyBorder="1" applyAlignment="1" applyProtection="1">
      <alignment vertical="center"/>
    </xf>
    <xf numFmtId="0" fontId="27" fillId="10" borderId="0" xfId="10" applyFont="1" applyFill="1" applyBorder="1" applyAlignment="1" applyProtection="1">
      <alignment horizontal="center" vertical="center"/>
    </xf>
    <xf numFmtId="0" fontId="28" fillId="0" borderId="9" xfId="10" applyFont="1" applyBorder="1" applyAlignment="1" applyProtection="1">
      <alignment horizontal="center" vertical="center"/>
    </xf>
    <xf numFmtId="0" fontId="13" fillId="0" borderId="11" xfId="10" applyFont="1" applyBorder="1" applyAlignment="1" applyProtection="1">
      <alignment horizontal="center" vertical="center"/>
    </xf>
    <xf numFmtId="0" fontId="3" fillId="0" borderId="9" xfId="11" applyFont="1" applyFill="1" applyBorder="1" applyAlignment="1" applyProtection="1">
      <alignment horizontal="center"/>
    </xf>
    <xf numFmtId="0" fontId="28" fillId="0" borderId="21" xfId="10" applyFont="1" applyBorder="1" applyAlignment="1" applyProtection="1">
      <alignment horizontal="center" vertical="center" wrapText="1"/>
    </xf>
    <xf numFmtId="0" fontId="13" fillId="0" borderId="20" xfId="10" applyFont="1" applyBorder="1" applyAlignment="1" applyProtection="1">
      <alignment horizontal="center" vertical="center"/>
    </xf>
    <xf numFmtId="0" fontId="2" fillId="0" borderId="9" xfId="11" applyFont="1" applyFill="1" applyBorder="1" applyAlignment="1" applyProtection="1">
      <alignment horizontal="center"/>
    </xf>
    <xf numFmtId="0" fontId="4" fillId="0" borderId="9" xfId="11" applyFont="1" applyFill="1" applyBorder="1" applyAlignment="1" applyProtection="1">
      <alignment horizontal="center"/>
    </xf>
    <xf numFmtId="0" fontId="28" fillId="0" borderId="16" xfId="10" applyFont="1" applyBorder="1" applyAlignment="1" applyProtection="1">
      <alignment horizontal="center" vertical="center" wrapText="1"/>
    </xf>
    <xf numFmtId="0" fontId="13" fillId="0" borderId="18" xfId="10" applyFont="1" applyBorder="1" applyAlignment="1" applyProtection="1">
      <alignment horizontal="center" vertical="center"/>
    </xf>
    <xf numFmtId="0" fontId="9" fillId="0" borderId="0" xfId="0" applyFont="1" applyProtection="1"/>
    <xf numFmtId="0" fontId="0" fillId="0" borderId="0" xfId="0" applyProtection="1"/>
    <xf numFmtId="0" fontId="17" fillId="0" borderId="0" xfId="7" applyFont="1" applyAlignment="1" applyProtection="1">
      <protection locked="0"/>
    </xf>
    <xf numFmtId="0" fontId="9" fillId="4" borderId="2" xfId="0" applyFont="1" applyFill="1" applyBorder="1" applyProtection="1"/>
    <xf numFmtId="0" fontId="16" fillId="0" borderId="0" xfId="0" applyFont="1" applyFill="1" applyBorder="1" applyProtection="1"/>
    <xf numFmtId="0" fontId="9" fillId="4" borderId="2" xfId="0" applyFont="1" applyFill="1" applyBorder="1" applyAlignment="1" applyProtection="1">
      <alignment horizontal="center" vertical="center"/>
    </xf>
    <xf numFmtId="0" fontId="16" fillId="0" borderId="0" xfId="0" applyFont="1" applyProtection="1"/>
    <xf numFmtId="0" fontId="23" fillId="2" borderId="2" xfId="0" applyFont="1" applyFill="1" applyBorder="1" applyAlignment="1" applyProtection="1">
      <alignment horizontal="center" vertical="center"/>
    </xf>
    <xf numFmtId="14" fontId="9" fillId="2" borderId="6" xfId="0" applyNumberFormat="1" applyFont="1" applyFill="1" applyBorder="1" applyAlignment="1" applyProtection="1">
      <alignment horizontal="center" vertical="center"/>
    </xf>
    <xf numFmtId="169" fontId="9" fillId="2" borderId="2" xfId="0" applyNumberFormat="1" applyFont="1" applyFill="1" applyBorder="1" applyAlignment="1" applyProtection="1">
      <alignment horizontal="center" vertical="center"/>
    </xf>
    <xf numFmtId="0" fontId="9" fillId="0" borderId="0" xfId="0" applyNumberFormat="1" applyFont="1" applyProtection="1"/>
    <xf numFmtId="14" fontId="9" fillId="2" borderId="4" xfId="0" applyNumberFormat="1" applyFont="1" applyFill="1" applyBorder="1" applyAlignment="1" applyProtection="1">
      <alignment horizontal="center" vertical="center"/>
    </xf>
    <xf numFmtId="16" fontId="9" fillId="0" borderId="0" xfId="0" applyNumberFormat="1" applyFont="1" applyProtection="1"/>
    <xf numFmtId="14" fontId="9" fillId="4" borderId="4" xfId="0" applyNumberFormat="1" applyFont="1" applyFill="1" applyBorder="1" applyAlignment="1" applyProtection="1">
      <alignment horizontal="center" vertical="center"/>
    </xf>
    <xf numFmtId="0" fontId="11" fillId="0" borderId="0" xfId="0" applyFont="1" applyProtection="1"/>
    <xf numFmtId="14" fontId="9" fillId="4" borderId="5" xfId="0" applyNumberFormat="1" applyFont="1" applyFill="1" applyBorder="1" applyAlignment="1" applyProtection="1">
      <alignment horizontal="center" vertical="center"/>
    </xf>
    <xf numFmtId="0" fontId="24" fillId="0" borderId="0" xfId="7" applyFont="1" applyAlignment="1" applyProtection="1">
      <protection locked="0"/>
    </xf>
    <xf numFmtId="0" fontId="0" fillId="0" borderId="23" xfId="0" applyFill="1" applyBorder="1" applyProtection="1">
      <protection locked="0"/>
    </xf>
    <xf numFmtId="0" fontId="0" fillId="0" borderId="24" xfId="0" applyFill="1" applyBorder="1" applyProtection="1">
      <protection locked="0"/>
    </xf>
    <xf numFmtId="0" fontId="0" fillId="0" borderId="25" xfId="0" applyFill="1" applyBorder="1" applyProtection="1">
      <protection locked="0"/>
    </xf>
    <xf numFmtId="0" fontId="45" fillId="0" borderId="26" xfId="7" applyFont="1" applyFill="1" applyBorder="1" applyAlignment="1" applyProtection="1">
      <alignment horizontal="center" vertical="center"/>
      <protection locked="0"/>
    </xf>
    <xf numFmtId="0" fontId="42" fillId="0" borderId="0" xfId="0" applyFont="1" applyFill="1" applyBorder="1" applyAlignment="1" applyProtection="1">
      <alignment horizontal="center" vertical="center"/>
      <protection locked="0"/>
    </xf>
    <xf numFmtId="0" fontId="45" fillId="0" borderId="0" xfId="7" applyFont="1" applyBorder="1" applyAlignment="1" applyProtection="1">
      <alignment horizontal="center" vertical="center"/>
      <protection locked="0"/>
    </xf>
    <xf numFmtId="0" fontId="42" fillId="0" borderId="27" xfId="0" applyFont="1" applyFill="1" applyBorder="1" applyAlignment="1" applyProtection="1">
      <alignment horizontal="center" vertical="center"/>
      <protection locked="0"/>
    </xf>
    <xf numFmtId="0" fontId="45" fillId="0" borderId="26" xfId="7" applyFont="1" applyBorder="1" applyAlignment="1" applyProtection="1">
      <alignment horizontal="center" vertical="center"/>
      <protection locked="0"/>
    </xf>
    <xf numFmtId="0" fontId="46" fillId="0" borderId="0" xfId="0" applyFont="1" applyFill="1" applyBorder="1" applyAlignment="1" applyProtection="1">
      <alignment horizontal="center" vertical="center"/>
      <protection locked="0"/>
    </xf>
    <xf numFmtId="0" fontId="45" fillId="0" borderId="0" xfId="7" applyFont="1" applyFill="1" applyBorder="1" applyAlignment="1" applyProtection="1">
      <alignment horizontal="center" vertical="center"/>
      <protection locked="0"/>
    </xf>
    <xf numFmtId="0" fontId="42" fillId="0" borderId="28" xfId="0" applyFont="1" applyFill="1" applyBorder="1" applyProtection="1">
      <protection locked="0"/>
    </xf>
    <xf numFmtId="0" fontId="42" fillId="0" borderId="29" xfId="0" applyFont="1" applyFill="1" applyBorder="1" applyProtection="1">
      <protection locked="0"/>
    </xf>
    <xf numFmtId="0" fontId="42" fillId="0" borderId="30" xfId="0" applyFont="1" applyFill="1" applyBorder="1" applyProtection="1">
      <protection locked="0"/>
    </xf>
    <xf numFmtId="0" fontId="13" fillId="6" borderId="3" xfId="0" applyFont="1" applyFill="1" applyBorder="1" applyAlignment="1">
      <alignment horizontal="center" vertical="center"/>
    </xf>
    <xf numFmtId="0" fontId="0" fillId="0" borderId="0" xfId="0" applyFill="1" applyProtection="1"/>
    <xf numFmtId="0" fontId="9" fillId="0" borderId="0" xfId="10" applyFont="1" applyProtection="1"/>
    <xf numFmtId="0" fontId="9" fillId="0" borderId="0" xfId="10" applyFont="1" applyFill="1" applyProtection="1"/>
    <xf numFmtId="0" fontId="9" fillId="0" borderId="0" xfId="10" applyFont="1" applyFill="1" applyBorder="1" applyProtection="1"/>
    <xf numFmtId="0" fontId="9" fillId="0" borderId="0" xfId="10" applyFont="1" applyFill="1" applyBorder="1" applyAlignment="1" applyProtection="1">
      <alignment vertical="center" wrapText="1"/>
    </xf>
    <xf numFmtId="0" fontId="30" fillId="0" borderId="0" xfId="10" applyProtection="1"/>
    <xf numFmtId="0" fontId="21" fillId="0" borderId="0" xfId="10" applyFont="1" applyProtection="1"/>
    <xf numFmtId="0" fontId="22" fillId="0" borderId="9" xfId="10" applyFont="1" applyBorder="1" applyAlignment="1" applyProtection="1">
      <alignment horizontal="center" vertical="center" wrapText="1"/>
    </xf>
    <xf numFmtId="173" fontId="34" fillId="0" borderId="41" xfId="10" applyNumberFormat="1" applyFont="1" applyBorder="1" applyAlignment="1" applyProtection="1">
      <alignment horizontal="center" vertical="center"/>
    </xf>
    <xf numFmtId="170" fontId="31" fillId="0" borderId="9" xfId="11" applyNumberFormat="1" applyFont="1" applyFill="1" applyBorder="1" applyAlignment="1" applyProtection="1">
      <alignment horizontal="left" vertical="center" textRotation="90" shrinkToFit="1"/>
    </xf>
    <xf numFmtId="0" fontId="9" fillId="11" borderId="9" xfId="10" applyFont="1" applyFill="1" applyBorder="1" applyAlignment="1" applyProtection="1">
      <alignment horizontal="center" vertical="center"/>
    </xf>
    <xf numFmtId="0" fontId="9" fillId="16" borderId="12" xfId="10" applyFont="1" applyFill="1" applyBorder="1" applyAlignment="1" applyProtection="1">
      <alignment horizontal="center" vertical="center"/>
    </xf>
    <xf numFmtId="0" fontId="9" fillId="9" borderId="9" xfId="10" applyFont="1" applyFill="1" applyBorder="1" applyAlignment="1" applyProtection="1">
      <alignment horizontal="center" vertical="center"/>
    </xf>
    <xf numFmtId="0" fontId="9" fillId="7" borderId="9" xfId="10" applyFont="1" applyFill="1" applyBorder="1" applyAlignment="1" applyProtection="1">
      <alignment horizontal="center" vertical="center"/>
    </xf>
    <xf numFmtId="0" fontId="9" fillId="0" borderId="9" xfId="10" applyFont="1" applyBorder="1" applyAlignment="1" applyProtection="1">
      <alignment horizontal="center" vertical="center"/>
    </xf>
    <xf numFmtId="0" fontId="9" fillId="6" borderId="9" xfId="10" applyFont="1" applyFill="1" applyBorder="1" applyAlignment="1" applyProtection="1">
      <alignment horizontal="center" vertical="center"/>
    </xf>
    <xf numFmtId="0" fontId="29" fillId="12" borderId="9" xfId="10" applyFont="1" applyFill="1" applyBorder="1" applyAlignment="1" applyProtection="1">
      <alignment horizontal="center" vertical="center"/>
    </xf>
    <xf numFmtId="0" fontId="9" fillId="13" borderId="9" xfId="10" applyFont="1" applyFill="1" applyBorder="1" applyAlignment="1" applyProtection="1">
      <alignment horizontal="center" vertical="center"/>
    </xf>
    <xf numFmtId="0" fontId="29" fillId="14" borderId="9" xfId="10" applyFont="1" applyFill="1" applyBorder="1" applyAlignment="1" applyProtection="1">
      <alignment horizontal="center" vertical="center"/>
    </xf>
    <xf numFmtId="0" fontId="9" fillId="0" borderId="0" xfId="10" applyFont="1" applyFill="1" applyBorder="1" applyAlignment="1" applyProtection="1">
      <alignment horizontal="center" vertical="center"/>
    </xf>
    <xf numFmtId="173" fontId="34" fillId="0" borderId="21" xfId="10" applyNumberFormat="1" applyFont="1" applyBorder="1" applyAlignment="1" applyProtection="1">
      <alignment horizontal="center" vertical="center"/>
    </xf>
    <xf numFmtId="0" fontId="9" fillId="8" borderId="0" xfId="10" applyFont="1" applyFill="1" applyBorder="1" applyAlignment="1" applyProtection="1">
      <alignment wrapText="1"/>
    </xf>
    <xf numFmtId="0" fontId="0" fillId="0" borderId="0" xfId="0" applyBorder="1" applyProtection="1"/>
    <xf numFmtId="0" fontId="9" fillId="0" borderId="0" xfId="10" applyFont="1" applyBorder="1" applyProtection="1"/>
    <xf numFmtId="0" fontId="9" fillId="0" borderId="9" xfId="10" applyFont="1" applyFill="1" applyBorder="1" applyAlignment="1" applyProtection="1">
      <alignment horizontal="center" vertical="center"/>
    </xf>
    <xf numFmtId="0" fontId="9" fillId="0" borderId="0" xfId="10" applyFont="1" applyFill="1" applyAlignment="1" applyProtection="1">
      <alignment horizontal="center" vertical="center"/>
    </xf>
    <xf numFmtId="0" fontId="9" fillId="3" borderId="9" xfId="10" applyFont="1" applyFill="1" applyBorder="1" applyAlignment="1" applyProtection="1">
      <alignment horizontal="center" vertical="center"/>
    </xf>
    <xf numFmtId="0" fontId="9" fillId="3" borderId="16" xfId="10" applyFont="1" applyFill="1" applyBorder="1" applyAlignment="1" applyProtection="1">
      <alignment horizontal="center" vertical="center"/>
    </xf>
    <xf numFmtId="15" fontId="13" fillId="0" borderId="21" xfId="10" applyNumberFormat="1" applyFont="1" applyBorder="1" applyAlignment="1" applyProtection="1">
      <alignment horizontal="center" vertical="center"/>
    </xf>
    <xf numFmtId="0" fontId="9" fillId="0" borderId="31" xfId="10" applyFont="1" applyFill="1" applyBorder="1" applyAlignment="1" applyProtection="1">
      <alignment horizontal="center" vertical="center"/>
    </xf>
    <xf numFmtId="0" fontId="9" fillId="0" borderId="31" xfId="10" applyFont="1" applyBorder="1" applyAlignment="1" applyProtection="1">
      <alignment horizontal="center" vertical="center"/>
    </xf>
    <xf numFmtId="0" fontId="9" fillId="0" borderId="39" xfId="10" applyFont="1" applyBorder="1" applyAlignment="1" applyProtection="1">
      <alignment horizontal="center" vertical="center"/>
    </xf>
    <xf numFmtId="0" fontId="9" fillId="0" borderId="0" xfId="10" applyFont="1" applyAlignment="1" applyProtection="1">
      <alignment horizontal="center" vertical="center"/>
    </xf>
    <xf numFmtId="0" fontId="9" fillId="3" borderId="12" xfId="10" applyFont="1" applyFill="1" applyBorder="1" applyAlignment="1" applyProtection="1">
      <alignment horizontal="center" vertical="center"/>
    </xf>
    <xf numFmtId="0" fontId="13" fillId="0" borderId="38" xfId="10" applyFont="1" applyBorder="1" applyAlignment="1" applyProtection="1">
      <alignment horizontal="center" vertical="center"/>
    </xf>
    <xf numFmtId="0" fontId="9" fillId="0" borderId="22" xfId="10" applyFont="1" applyBorder="1" applyProtection="1"/>
    <xf numFmtId="0" fontId="9" fillId="8" borderId="0" xfId="10" applyFont="1" applyFill="1" applyBorder="1" applyProtection="1"/>
    <xf numFmtId="0" fontId="13" fillId="0" borderId="16" xfId="10" applyFont="1" applyFill="1" applyBorder="1" applyAlignment="1" applyProtection="1">
      <alignment horizontal="center" vertical="center"/>
    </xf>
    <xf numFmtId="0" fontId="9" fillId="8" borderId="19" xfId="10" applyFont="1" applyFill="1" applyBorder="1" applyProtection="1"/>
    <xf numFmtId="0" fontId="0" fillId="0" borderId="19" xfId="0" applyBorder="1" applyProtection="1"/>
    <xf numFmtId="0" fontId="9" fillId="0" borderId="40" xfId="10" applyFont="1" applyBorder="1" applyProtection="1"/>
    <xf numFmtId="0" fontId="9" fillId="10" borderId="13" xfId="10" applyFont="1" applyFill="1" applyBorder="1" applyProtection="1"/>
    <xf numFmtId="0" fontId="9" fillId="10" borderId="38" xfId="10" applyFont="1" applyFill="1" applyBorder="1" applyAlignment="1" applyProtection="1">
      <alignment horizontal="center" vertical="center"/>
    </xf>
    <xf numFmtId="0" fontId="9" fillId="10" borderId="0" xfId="10" applyFont="1" applyFill="1" applyBorder="1" applyAlignment="1" applyProtection="1">
      <alignment horizontal="center" vertical="center"/>
    </xf>
    <xf numFmtId="0" fontId="9" fillId="10" borderId="9" xfId="10" applyFont="1" applyFill="1" applyBorder="1" applyAlignment="1" applyProtection="1">
      <alignment horizontal="center" vertical="center"/>
    </xf>
    <xf numFmtId="0" fontId="9" fillId="10" borderId="0" xfId="10" applyFont="1" applyFill="1" applyProtection="1"/>
    <xf numFmtId="0" fontId="13" fillId="0" borderId="21" xfId="10" applyFont="1" applyBorder="1" applyAlignment="1" applyProtection="1">
      <alignment horizontal="center" vertical="center"/>
    </xf>
    <xf numFmtId="0" fontId="9" fillId="8" borderId="31" xfId="10" applyFont="1" applyFill="1" applyBorder="1" applyAlignment="1" applyProtection="1">
      <alignment horizontal="center" vertical="center"/>
    </xf>
    <xf numFmtId="0" fontId="0" fillId="0" borderId="31" xfId="0" applyBorder="1" applyProtection="1"/>
    <xf numFmtId="0" fontId="9" fillId="0" borderId="39" xfId="10" applyFont="1" applyBorder="1" applyProtection="1"/>
    <xf numFmtId="0" fontId="9" fillId="8" borderId="0" xfId="10" applyFont="1" applyFill="1" applyBorder="1" applyAlignment="1" applyProtection="1">
      <alignment horizontal="center" vertical="center"/>
    </xf>
    <xf numFmtId="0" fontId="13" fillId="0" borderId="16" xfId="10" applyFont="1" applyBorder="1" applyAlignment="1" applyProtection="1">
      <alignment horizontal="center" vertical="center"/>
    </xf>
    <xf numFmtId="0" fontId="9" fillId="8" borderId="19" xfId="10" applyFont="1" applyFill="1" applyBorder="1" applyAlignment="1" applyProtection="1">
      <alignment horizontal="center" vertical="center"/>
    </xf>
    <xf numFmtId="0" fontId="9" fillId="8" borderId="31" xfId="10" applyFont="1" applyFill="1" applyBorder="1" applyProtection="1"/>
    <xf numFmtId="0" fontId="9" fillId="0" borderId="0" xfId="10" applyFont="1" applyFill="1" applyAlignment="1" applyProtection="1">
      <alignment vertical="center"/>
    </xf>
    <xf numFmtId="0" fontId="27" fillId="0" borderId="38" xfId="10" applyFont="1" applyBorder="1" applyAlignment="1" applyProtection="1">
      <alignment horizontal="center" vertical="center"/>
    </xf>
    <xf numFmtId="0" fontId="9" fillId="0" borderId="0" xfId="10" applyFont="1" applyBorder="1" applyAlignment="1" applyProtection="1">
      <alignment vertical="center"/>
    </xf>
    <xf numFmtId="0" fontId="9" fillId="0" borderId="22" xfId="10" applyFont="1" applyBorder="1" applyAlignment="1" applyProtection="1">
      <alignment vertical="center"/>
    </xf>
    <xf numFmtId="0" fontId="9" fillId="0" borderId="0" xfId="10" applyFont="1" applyAlignment="1" applyProtection="1">
      <alignment vertical="center"/>
    </xf>
    <xf numFmtId="0" fontId="27" fillId="0" borderId="16" xfId="10" applyFont="1" applyBorder="1" applyAlignment="1" applyProtection="1">
      <alignment horizontal="center" vertical="center"/>
    </xf>
    <xf numFmtId="0" fontId="9" fillId="0" borderId="19" xfId="10" applyFont="1" applyBorder="1" applyAlignment="1" applyProtection="1">
      <alignment vertical="center"/>
    </xf>
    <xf numFmtId="0" fontId="9" fillId="0" borderId="40" xfId="10" applyFont="1" applyBorder="1" applyAlignment="1" applyProtection="1">
      <alignment vertical="center"/>
    </xf>
    <xf numFmtId="0" fontId="30" fillId="10" borderId="13" xfId="10" applyFill="1" applyBorder="1" applyProtection="1"/>
    <xf numFmtId="0" fontId="9" fillId="8" borderId="0" xfId="10" applyFont="1" applyFill="1" applyBorder="1" applyAlignment="1" applyProtection="1">
      <alignment vertical="center"/>
    </xf>
    <xf numFmtId="0" fontId="9" fillId="0" borderId="0" xfId="10" applyFont="1" applyFill="1" applyBorder="1" applyAlignment="1" applyProtection="1">
      <alignment vertical="center"/>
    </xf>
    <xf numFmtId="0" fontId="9" fillId="10" borderId="0" xfId="10" applyFont="1" applyFill="1" applyAlignment="1" applyProtection="1">
      <alignment vertical="center"/>
    </xf>
    <xf numFmtId="0" fontId="13" fillId="0" borderId="9" xfId="10" applyFont="1" applyBorder="1" applyAlignment="1" applyProtection="1">
      <alignment horizontal="center" vertical="center"/>
    </xf>
    <xf numFmtId="0" fontId="9" fillId="8" borderId="41" xfId="10" applyFont="1" applyFill="1" applyBorder="1" applyProtection="1"/>
    <xf numFmtId="0" fontId="0" fillId="0" borderId="41" xfId="0" applyBorder="1" applyProtection="1"/>
    <xf numFmtId="0" fontId="9" fillId="0" borderId="12" xfId="10" applyFont="1" applyBorder="1" applyProtection="1"/>
    <xf numFmtId="0" fontId="35" fillId="0" borderId="13" xfId="10" applyFont="1" applyBorder="1" applyAlignment="1" applyProtection="1">
      <alignment horizontal="center" vertical="center"/>
    </xf>
    <xf numFmtId="0" fontId="25" fillId="8" borderId="0" xfId="10" applyFont="1" applyFill="1" applyBorder="1" applyAlignment="1" applyProtection="1">
      <alignment horizontal="center" vertical="center"/>
    </xf>
    <xf numFmtId="0" fontId="13" fillId="8" borderId="0" xfId="10" applyFont="1" applyFill="1" applyBorder="1" applyAlignment="1" applyProtection="1">
      <alignment horizontal="center" vertical="center"/>
    </xf>
    <xf numFmtId="0" fontId="9" fillId="0" borderId="13" xfId="10" applyFont="1" applyBorder="1" applyAlignment="1" applyProtection="1">
      <alignment horizontal="center" vertical="center"/>
    </xf>
    <xf numFmtId="0" fontId="30" fillId="0" borderId="0" xfId="10" applyFill="1" applyBorder="1" applyProtection="1"/>
    <xf numFmtId="0" fontId="9" fillId="15" borderId="9" xfId="10" applyFont="1" applyFill="1" applyBorder="1" applyAlignment="1" applyProtection="1">
      <alignment horizontal="center" vertical="center"/>
    </xf>
    <xf numFmtId="0" fontId="9" fillId="22" borderId="9" xfId="10" applyFont="1" applyFill="1" applyBorder="1" applyAlignment="1" applyProtection="1">
      <alignment horizontal="center" vertical="center"/>
    </xf>
    <xf numFmtId="0" fontId="35" fillId="9" borderId="9" xfId="10" applyFont="1" applyFill="1" applyBorder="1" applyAlignment="1" applyProtection="1">
      <alignment horizontal="center" vertical="center"/>
    </xf>
    <xf numFmtId="0" fontId="29" fillId="18" borderId="9" xfId="10" applyFont="1" applyFill="1" applyBorder="1" applyAlignment="1" applyProtection="1">
      <alignment horizontal="center" vertical="center"/>
    </xf>
    <xf numFmtId="0" fontId="29" fillId="6" borderId="9" xfId="10" applyFont="1" applyFill="1" applyBorder="1" applyAlignment="1" applyProtection="1">
      <alignment horizontal="center" vertical="center"/>
    </xf>
    <xf numFmtId="174" fontId="33" fillId="9" borderId="19" xfId="10" applyNumberFormat="1" applyFont="1" applyFill="1" applyBorder="1" applyAlignment="1" applyProtection="1">
      <alignment horizontal="center" vertical="center"/>
    </xf>
    <xf numFmtId="176" fontId="43" fillId="6" borderId="19" xfId="10" applyNumberFormat="1" applyFont="1" applyFill="1" applyBorder="1" applyAlignment="1" applyProtection="1">
      <alignment horizontal="center" vertical="center"/>
    </xf>
    <xf numFmtId="0" fontId="29" fillId="24" borderId="3" xfId="0" applyFont="1" applyFill="1" applyBorder="1" applyAlignment="1">
      <alignment horizontal="center" vertical="center"/>
    </xf>
    <xf numFmtId="0" fontId="13" fillId="0" borderId="38" xfId="10" applyFont="1" applyFill="1" applyBorder="1" applyAlignment="1" applyProtection="1">
      <alignment horizontal="center" vertical="center"/>
    </xf>
    <xf numFmtId="0" fontId="13" fillId="0" borderId="0" xfId="10" applyFont="1" applyAlignment="1" applyProtection="1">
      <alignment horizontal="center" vertical="center"/>
    </xf>
    <xf numFmtId="0" fontId="13" fillId="0" borderId="0" xfId="10" applyFont="1" applyFill="1" applyBorder="1" applyProtection="1"/>
    <xf numFmtId="0" fontId="13" fillId="0" borderId="0" xfId="10" applyFont="1" applyFill="1" applyBorder="1" applyAlignment="1" applyProtection="1">
      <alignment horizontal="center" vertical="center"/>
    </xf>
    <xf numFmtId="0" fontId="9" fillId="0" borderId="13" xfId="10" applyFont="1" applyFill="1" applyBorder="1" applyProtection="1"/>
    <xf numFmtId="0" fontId="9" fillId="0" borderId="0" xfId="10" applyFont="1" applyFill="1" applyBorder="1" applyAlignment="1" applyProtection="1">
      <alignment horizontal="center"/>
    </xf>
    <xf numFmtId="0" fontId="9" fillId="0" borderId="0" xfId="10" applyFont="1" applyFill="1" applyBorder="1" applyAlignment="1" applyProtection="1">
      <alignment horizontal="left" vertical="top"/>
    </xf>
    <xf numFmtId="0" fontId="9" fillId="0" borderId="21" xfId="10" applyFont="1" applyFill="1" applyBorder="1" applyAlignment="1" applyProtection="1">
      <alignment horizontal="center" vertical="center"/>
    </xf>
    <xf numFmtId="0" fontId="28" fillId="0" borderId="0" xfId="10" applyFont="1" applyFill="1" applyBorder="1" applyAlignment="1" applyProtection="1">
      <alignment horizontal="center" vertical="center"/>
    </xf>
    <xf numFmtId="0" fontId="27" fillId="0" borderId="0" xfId="10" applyFont="1" applyFill="1" applyBorder="1" applyAlignment="1" applyProtection="1">
      <alignment horizontal="center" vertical="center"/>
    </xf>
    <xf numFmtId="0" fontId="28" fillId="0" borderId="0" xfId="10" applyFont="1" applyFill="1" applyBorder="1" applyAlignment="1" applyProtection="1">
      <alignment horizontal="center" vertical="center" wrapText="1"/>
    </xf>
    <xf numFmtId="0" fontId="35" fillId="0" borderId="0" xfId="10" applyFont="1" applyFill="1" applyBorder="1" applyAlignment="1" applyProtection="1">
      <alignment horizontal="center" vertical="center"/>
    </xf>
    <xf numFmtId="177" fontId="9" fillId="0" borderId="0" xfId="10" applyNumberFormat="1" applyFont="1" applyFill="1" applyBorder="1" applyAlignment="1" applyProtection="1">
      <alignment horizontal="center" vertical="center"/>
    </xf>
    <xf numFmtId="0" fontId="29" fillId="0" borderId="0" xfId="10" applyFont="1" applyFill="1" applyBorder="1" applyAlignment="1" applyProtection="1">
      <alignment horizontal="center" vertical="center"/>
    </xf>
    <xf numFmtId="20" fontId="9" fillId="0" borderId="0" xfId="10" applyNumberFormat="1" applyFont="1" applyFill="1" applyBorder="1" applyAlignment="1" applyProtection="1">
      <alignment horizontal="center" vertical="center"/>
    </xf>
    <xf numFmtId="20" fontId="29" fillId="0" borderId="0" xfId="10" applyNumberFormat="1" applyFont="1" applyFill="1" applyBorder="1" applyAlignment="1" applyProtection="1">
      <alignment horizontal="center" vertical="center"/>
    </xf>
    <xf numFmtId="0" fontId="13" fillId="0" borderId="0" xfId="10" applyFont="1" applyFill="1" applyBorder="1" applyAlignment="1" applyProtection="1">
      <alignment vertical="center"/>
    </xf>
    <xf numFmtId="0" fontId="29" fillId="0" borderId="0" xfId="10" applyFont="1" applyFill="1" applyBorder="1" applyAlignment="1" applyProtection="1">
      <alignment vertical="center"/>
    </xf>
    <xf numFmtId="0" fontId="9" fillId="0" borderId="0" xfId="10" applyFont="1" applyFill="1" applyBorder="1" applyAlignment="1" applyProtection="1"/>
    <xf numFmtId="178" fontId="9" fillId="0" borderId="0" xfId="10" applyNumberFormat="1" applyFont="1" applyFill="1" applyBorder="1" applyAlignment="1" applyProtection="1"/>
    <xf numFmtId="178" fontId="29" fillId="0" borderId="0" xfId="10" applyNumberFormat="1" applyFont="1" applyFill="1" applyBorder="1" applyAlignment="1" applyProtection="1"/>
    <xf numFmtId="0" fontId="9" fillId="0" borderId="38" xfId="10" applyFont="1" applyFill="1" applyBorder="1" applyAlignment="1" applyProtection="1">
      <alignment horizontal="center" vertical="center"/>
    </xf>
    <xf numFmtId="0" fontId="35" fillId="0" borderId="0" xfId="10" applyFont="1" applyFill="1" applyBorder="1" applyAlignment="1" applyProtection="1">
      <alignment vertical="center"/>
    </xf>
    <xf numFmtId="0" fontId="9" fillId="0" borderId="0" xfId="10" applyFont="1" applyAlignment="1" applyProtection="1">
      <alignment textRotation="90"/>
    </xf>
    <xf numFmtId="0" fontId="30" fillId="0" borderId="0" xfId="10" applyAlignment="1" applyProtection="1"/>
    <xf numFmtId="0" fontId="41" fillId="21" borderId="20" xfId="0" applyFont="1" applyFill="1" applyBorder="1" applyAlignment="1" applyProtection="1">
      <alignment horizontal="center" vertical="center"/>
      <protection locked="0"/>
    </xf>
    <xf numFmtId="0" fontId="41" fillId="21" borderId="31" xfId="0" applyFont="1" applyFill="1" applyBorder="1" applyAlignment="1" applyProtection="1">
      <alignment horizontal="center" vertical="center"/>
      <protection locked="0"/>
    </xf>
    <xf numFmtId="0" fontId="41" fillId="21" borderId="39" xfId="0" applyFont="1" applyFill="1" applyBorder="1" applyAlignment="1" applyProtection="1">
      <alignment horizontal="center" vertical="center"/>
      <protection locked="0"/>
    </xf>
    <xf numFmtId="0" fontId="41" fillId="21" borderId="13" xfId="0" applyFont="1" applyFill="1" applyBorder="1" applyAlignment="1" applyProtection="1">
      <alignment horizontal="center" vertical="center"/>
      <protection locked="0"/>
    </xf>
    <xf numFmtId="0" fontId="41" fillId="21" borderId="0" xfId="0" applyFont="1" applyFill="1" applyBorder="1" applyAlignment="1" applyProtection="1">
      <alignment horizontal="center" vertical="center"/>
      <protection locked="0"/>
    </xf>
    <xf numFmtId="0" fontId="41" fillId="21" borderId="22" xfId="0" applyFont="1" applyFill="1" applyBorder="1" applyAlignment="1" applyProtection="1">
      <alignment horizontal="center" vertical="center"/>
      <protection locked="0"/>
    </xf>
    <xf numFmtId="0" fontId="41" fillId="21" borderId="18" xfId="0" applyFont="1" applyFill="1" applyBorder="1" applyAlignment="1" applyProtection="1">
      <alignment horizontal="center" vertical="center"/>
      <protection locked="0"/>
    </xf>
    <xf numFmtId="0" fontId="41" fillId="21" borderId="19" xfId="0" applyFont="1" applyFill="1" applyBorder="1" applyAlignment="1" applyProtection="1">
      <alignment horizontal="center" vertical="center"/>
      <protection locked="0"/>
    </xf>
    <xf numFmtId="0" fontId="41" fillId="21" borderId="40" xfId="0" applyFont="1" applyFill="1" applyBorder="1" applyAlignment="1" applyProtection="1">
      <alignment horizontal="center" vertical="center"/>
      <protection locked="0"/>
    </xf>
    <xf numFmtId="0" fontId="44" fillId="0" borderId="0" xfId="7" applyFont="1" applyFill="1" applyBorder="1" applyAlignment="1" applyProtection="1">
      <alignment horizontal="center" vertical="center"/>
      <protection locked="0"/>
    </xf>
    <xf numFmtId="0" fontId="44" fillId="0" borderId="27" xfId="7" applyFont="1" applyFill="1" applyBorder="1" applyAlignment="1" applyProtection="1">
      <alignment horizontal="center" vertical="center"/>
      <protection locked="0"/>
    </xf>
    <xf numFmtId="0" fontId="38" fillId="0" borderId="0" xfId="0" applyFont="1" applyFill="1" applyAlignment="1" applyProtection="1">
      <alignment horizontal="left" vertical="center"/>
      <protection locked="0"/>
    </xf>
    <xf numFmtId="0" fontId="0" fillId="20" borderId="0" xfId="0" applyFill="1" applyAlignment="1">
      <alignment horizontal="left" vertical="center"/>
    </xf>
    <xf numFmtId="0" fontId="39" fillId="10" borderId="29" xfId="0" applyFont="1" applyFill="1" applyBorder="1" applyAlignment="1" applyProtection="1">
      <alignment horizontal="center" vertical="center"/>
      <protection locked="0"/>
    </xf>
    <xf numFmtId="0" fontId="40" fillId="9" borderId="11" xfId="11" applyFont="1" applyFill="1" applyBorder="1" applyAlignment="1" applyProtection="1">
      <alignment horizontal="center" vertical="center"/>
      <protection locked="0"/>
    </xf>
    <xf numFmtId="0" fontId="40" fillId="9" borderId="12" xfId="11" applyFont="1" applyFill="1" applyBorder="1" applyAlignment="1" applyProtection="1">
      <alignment horizontal="center" vertical="center"/>
      <protection locked="0"/>
    </xf>
    <xf numFmtId="0" fontId="9" fillId="23" borderId="20" xfId="10" applyFont="1" applyFill="1" applyBorder="1" applyAlignment="1" applyProtection="1">
      <alignment horizontal="center" vertical="center" wrapText="1"/>
    </xf>
    <xf numFmtId="0" fontId="9" fillId="23" borderId="31" xfId="10" applyFont="1" applyFill="1" applyBorder="1" applyAlignment="1" applyProtection="1">
      <alignment horizontal="center" vertical="center" wrapText="1"/>
    </xf>
    <xf numFmtId="0" fontId="9" fillId="23" borderId="39" xfId="10" applyFont="1" applyFill="1" applyBorder="1" applyAlignment="1" applyProtection="1">
      <alignment horizontal="center" vertical="center" wrapText="1"/>
    </xf>
    <xf numFmtId="0" fontId="9" fillId="23" borderId="13" xfId="10" applyFont="1" applyFill="1" applyBorder="1" applyAlignment="1" applyProtection="1">
      <alignment horizontal="center" vertical="center" wrapText="1"/>
    </xf>
    <xf numFmtId="0" fontId="9" fillId="23" borderId="0" xfId="10" applyFont="1" applyFill="1" applyBorder="1" applyAlignment="1" applyProtection="1">
      <alignment horizontal="center" vertical="center" wrapText="1"/>
    </xf>
    <xf numFmtId="0" fontId="9" fillId="23" borderId="22" xfId="10" applyFont="1" applyFill="1" applyBorder="1" applyAlignment="1" applyProtection="1">
      <alignment horizontal="center" vertical="center" wrapText="1"/>
    </xf>
    <xf numFmtId="0" fontId="9" fillId="23" borderId="18" xfId="10" applyFont="1" applyFill="1" applyBorder="1" applyAlignment="1" applyProtection="1">
      <alignment horizontal="center" vertical="center" wrapText="1"/>
    </xf>
    <xf numFmtId="0" fontId="9" fillId="23" borderId="19" xfId="10" applyFont="1" applyFill="1" applyBorder="1" applyAlignment="1" applyProtection="1">
      <alignment horizontal="center" vertical="center" wrapText="1"/>
    </xf>
    <xf numFmtId="0" fontId="9" fillId="23" borderId="40" xfId="10" applyFont="1" applyFill="1" applyBorder="1" applyAlignment="1" applyProtection="1">
      <alignment horizontal="center" vertical="center" wrapText="1"/>
    </xf>
    <xf numFmtId="0" fontId="13" fillId="0" borderId="20" xfId="10" applyFont="1" applyFill="1" applyBorder="1" applyAlignment="1" applyProtection="1">
      <alignment horizontal="center" vertical="center"/>
    </xf>
    <xf numFmtId="0" fontId="13" fillId="0" borderId="13" xfId="10" applyFont="1" applyFill="1" applyBorder="1" applyAlignment="1" applyProtection="1">
      <alignment horizontal="center" vertical="center"/>
    </xf>
    <xf numFmtId="0" fontId="13" fillId="2" borderId="11" xfId="10" applyFont="1" applyFill="1" applyBorder="1" applyAlignment="1" applyProtection="1">
      <alignment horizontal="center" vertical="center"/>
    </xf>
    <xf numFmtId="0" fontId="13" fillId="2" borderId="41" xfId="10" applyFont="1" applyFill="1" applyBorder="1" applyAlignment="1" applyProtection="1">
      <alignment horizontal="center" vertical="center"/>
    </xf>
    <xf numFmtId="0" fontId="13" fillId="2" borderId="12" xfId="10" applyFont="1" applyFill="1" applyBorder="1" applyAlignment="1" applyProtection="1">
      <alignment horizontal="center" vertical="center"/>
    </xf>
    <xf numFmtId="0" fontId="29" fillId="6" borderId="42" xfId="10" applyFont="1" applyFill="1" applyBorder="1" applyAlignment="1" applyProtection="1">
      <alignment horizontal="center" vertical="center" textRotation="255"/>
    </xf>
    <xf numFmtId="0" fontId="29" fillId="6" borderId="43" xfId="10" applyFont="1" applyFill="1" applyBorder="1" applyAlignment="1" applyProtection="1">
      <alignment horizontal="center" vertical="center" textRotation="255"/>
    </xf>
    <xf numFmtId="0" fontId="15" fillId="9" borderId="0" xfId="10" applyFont="1" applyFill="1" applyAlignment="1" applyProtection="1">
      <alignment horizontal="center" vertical="center"/>
    </xf>
    <xf numFmtId="164" fontId="33" fillId="22" borderId="0" xfId="10" applyNumberFormat="1" applyFont="1" applyFill="1" applyAlignment="1" applyProtection="1">
      <alignment horizontal="center"/>
    </xf>
    <xf numFmtId="0" fontId="37" fillId="0" borderId="32" xfId="7" applyFont="1" applyBorder="1" applyAlignment="1" applyProtection="1">
      <alignment horizontal="center" vertical="top"/>
    </xf>
    <xf numFmtId="0" fontId="37" fillId="0" borderId="33" xfId="7" applyFont="1" applyBorder="1" applyAlignment="1" applyProtection="1">
      <alignment horizontal="center" vertical="top"/>
    </xf>
    <xf numFmtId="0" fontId="37" fillId="0" borderId="34" xfId="7" applyFont="1" applyBorder="1" applyAlignment="1" applyProtection="1">
      <alignment horizontal="center" vertical="top"/>
    </xf>
    <xf numFmtId="0" fontId="37" fillId="0" borderId="35" xfId="7" applyFont="1" applyBorder="1" applyAlignment="1" applyProtection="1">
      <alignment horizontal="center" vertical="top"/>
    </xf>
    <xf numFmtId="0" fontId="37" fillId="0" borderId="36" xfId="7" applyFont="1" applyBorder="1" applyAlignment="1" applyProtection="1">
      <alignment horizontal="center" vertical="top"/>
    </xf>
    <xf numFmtId="0" fontId="37" fillId="0" borderId="37" xfId="7" applyFont="1" applyBorder="1" applyAlignment="1" applyProtection="1">
      <alignment horizontal="center" vertical="top"/>
    </xf>
    <xf numFmtId="0" fontId="13" fillId="0" borderId="0" xfId="10" applyFont="1" applyAlignment="1" applyProtection="1">
      <alignment horizontal="center" vertical="center"/>
    </xf>
    <xf numFmtId="0" fontId="9" fillId="9" borderId="21" xfId="10" applyFont="1" applyFill="1" applyBorder="1" applyAlignment="1" applyProtection="1">
      <alignment horizontal="center" vertical="center" wrapText="1"/>
    </xf>
    <xf numFmtId="0" fontId="9" fillId="9" borderId="38" xfId="10" applyFont="1" applyFill="1" applyBorder="1" applyAlignment="1" applyProtection="1">
      <alignment horizontal="center" vertical="center" wrapText="1"/>
    </xf>
    <xf numFmtId="0" fontId="9" fillId="9" borderId="16" xfId="10" applyFont="1" applyFill="1" applyBorder="1" applyAlignment="1" applyProtection="1">
      <alignment horizontal="center" vertical="center" wrapText="1"/>
    </xf>
    <xf numFmtId="175" fontId="15" fillId="9" borderId="0" xfId="10" applyNumberFormat="1" applyFont="1" applyFill="1" applyAlignment="1" applyProtection="1">
      <alignment horizontal="center" vertical="center"/>
    </xf>
    <xf numFmtId="0" fontId="27" fillId="2" borderId="0" xfId="11" applyFont="1" applyFill="1" applyBorder="1" applyAlignment="1" applyProtection="1">
      <alignment horizontal="center" vertical="center"/>
    </xf>
    <xf numFmtId="0" fontId="37" fillId="0" borderId="32" xfId="7" applyFont="1" applyBorder="1" applyAlignment="1" applyProtection="1">
      <alignment horizontal="center" vertical="top"/>
      <protection locked="0"/>
    </xf>
    <xf numFmtId="0" fontId="37" fillId="0" borderId="33" xfId="7" applyFont="1" applyBorder="1" applyAlignment="1" applyProtection="1">
      <alignment horizontal="center" vertical="top"/>
      <protection locked="0"/>
    </xf>
    <xf numFmtId="0" fontId="37" fillId="0" borderId="34" xfId="7" applyFont="1" applyBorder="1" applyAlignment="1" applyProtection="1">
      <alignment horizontal="center" vertical="top"/>
      <protection locked="0"/>
    </xf>
    <xf numFmtId="0" fontId="37" fillId="0" borderId="35" xfId="7" applyFont="1" applyBorder="1" applyAlignment="1" applyProtection="1">
      <alignment horizontal="center" vertical="top"/>
      <protection locked="0"/>
    </xf>
    <xf numFmtId="0" fontId="37" fillId="0" borderId="36" xfId="7" applyFont="1" applyBorder="1" applyAlignment="1" applyProtection="1">
      <alignment horizontal="center" vertical="top"/>
      <protection locked="0"/>
    </xf>
    <xf numFmtId="0" fontId="37" fillId="0" borderId="37" xfId="7" applyFont="1" applyBorder="1" applyAlignment="1" applyProtection="1">
      <alignment horizontal="center" vertical="top"/>
      <protection locked="0"/>
    </xf>
    <xf numFmtId="0" fontId="51" fillId="0" borderId="0" xfId="10" applyFont="1" applyFill="1" applyBorder="1" applyAlignment="1" applyProtection="1">
      <alignment horizontal="center" vertical="center"/>
    </xf>
    <xf numFmtId="0" fontId="52" fillId="0" borderId="0" xfId="10" applyFont="1" applyFill="1" applyBorder="1" applyAlignment="1" applyProtection="1">
      <alignment horizontal="center" vertical="center"/>
    </xf>
    <xf numFmtId="0" fontId="53" fillId="0" borderId="0" xfId="10" applyFont="1" applyFill="1" applyBorder="1" applyAlignment="1" applyProtection="1">
      <alignment vertical="center"/>
    </xf>
    <xf numFmtId="0" fontId="22" fillId="0" borderId="0" xfId="10" applyFont="1" applyFill="1" applyBorder="1" applyAlignment="1" applyProtection="1">
      <alignment horizontal="center" vertical="center"/>
    </xf>
    <xf numFmtId="0" fontId="54" fillId="0" borderId="0" xfId="10" applyFont="1" applyFill="1" applyBorder="1" applyAlignment="1" applyProtection="1">
      <alignment horizontal="center" vertical="center"/>
    </xf>
    <xf numFmtId="0" fontId="55" fillId="0" borderId="0" xfId="10" applyFont="1" applyAlignment="1" applyProtection="1">
      <alignment horizontal="center" vertical="center" textRotation="180"/>
    </xf>
  </cellXfs>
  <cellStyles count="12">
    <cellStyle name="Date" xfId="1"/>
    <cellStyle name="En-tete1" xfId="2"/>
    <cellStyle name="En-tete2" xfId="3"/>
    <cellStyle name="Euro" xfId="4"/>
    <cellStyle name="Financier" xfId="5"/>
    <cellStyle name="Fixe" xfId="6"/>
    <cellStyle name="Lien hypertexte" xfId="7" builtinId="8"/>
    <cellStyle name="Monetaire" xfId="8"/>
    <cellStyle name="Normal" xfId="0" builtinId="0"/>
    <cellStyle name="Normal 2" xfId="10"/>
    <cellStyle name="Normal 3" xfId="11"/>
    <cellStyle name="Total" xfId="9" builtinId="25" customBuiltin="1"/>
  </cellStyles>
  <dxfs count="210">
    <dxf>
      <font>
        <b/>
        <i val="0"/>
        <color theme="1"/>
      </font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theme="3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92D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theme="3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92D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rgb="FF0070C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rgb="FF0070C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1"/>
      </font>
      <fill>
        <patternFill>
          <bgColor rgb="FF92D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1"/>
      </font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1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7030A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7030A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7030A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7030A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7030A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7030A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7030A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7030A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92D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theme="3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ont>
        <b/>
        <i val="0"/>
        <color theme="1"/>
      </font>
      <fill>
        <patternFill>
          <bgColor rgb="FFFFFF9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FF00"/>
        </patternFill>
      </fill>
      <border>
        <left style="dashDotDot">
          <color rgb="FFFF0000"/>
        </left>
        <right style="dashDotDot">
          <color rgb="FFFF0000"/>
        </right>
        <top style="dashDotDot">
          <color rgb="FFFF0000"/>
        </top>
        <bottom style="dashDotDot">
          <color rgb="FFFF0000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7030A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7030A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7030A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7030A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7030A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7030A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7030A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7030A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FF0000"/>
        </patternFill>
      </fill>
      <border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</dxf>
    <dxf>
      <font>
        <color theme="0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92D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theme="3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indexed="10"/>
        </patternFill>
      </fill>
    </dxf>
    <dxf>
      <font>
        <b/>
        <i val="0"/>
        <condense val="0"/>
        <extend val="0"/>
        <color indexed="10"/>
      </font>
      <fill>
        <patternFill>
          <bgColor theme="0"/>
        </patternFill>
      </fill>
    </dxf>
    <dxf>
      <font>
        <b/>
        <i val="0"/>
        <condense val="0"/>
        <extend val="0"/>
        <color indexed="10"/>
      </font>
      <fill>
        <patternFill>
          <bgColor indexed="11"/>
        </patternFill>
      </fill>
    </dxf>
    <dxf>
      <fill>
        <patternFill>
          <bgColor rgb="FFFF0000"/>
        </patternFill>
      </fill>
      <border>
        <left style="dashDot">
          <color auto="1"/>
        </left>
        <right style="dashDot">
          <color auto="1"/>
        </right>
        <top style="dashDot">
          <color auto="1"/>
        </top>
        <bottom style="dashDot">
          <color auto="1"/>
        </bottom>
        <vertical/>
        <horizontal/>
      </border>
    </dxf>
    <dxf>
      <fill>
        <patternFill>
          <bgColor indexed="10"/>
        </patternFill>
      </fill>
    </dxf>
    <dxf>
      <font>
        <b/>
        <i val="0"/>
        <condense val="0"/>
        <extend val="0"/>
        <color indexed="10"/>
      </font>
      <fill>
        <patternFill>
          <bgColor theme="0"/>
        </patternFill>
      </fill>
    </dxf>
    <dxf>
      <font>
        <b/>
        <i val="0"/>
        <condense val="0"/>
        <extend val="0"/>
        <color indexed="10"/>
      </font>
      <fill>
        <patternFill>
          <bgColor indexed="11"/>
        </patternFill>
      </fill>
    </dxf>
    <dxf>
      <fill>
        <patternFill>
          <bgColor rgb="FFFF0000"/>
        </patternFill>
      </fill>
      <border>
        <left style="dashDot">
          <color auto="1"/>
        </left>
        <right style="dashDot">
          <color auto="1"/>
        </right>
        <top style="dashDot">
          <color auto="1"/>
        </top>
        <bottom style="dashDot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7030A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7030A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7030A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7030A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7030A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7030A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7030A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7030A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92D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theme="3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7030A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7030A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7030A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7030A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7030A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7030A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7030A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7030A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92D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theme="3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70C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92D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70C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92D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70C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indexed="10"/>
        </patternFill>
      </fill>
    </dxf>
    <dxf>
      <font>
        <b/>
        <i val="0"/>
        <condense val="0"/>
        <extend val="0"/>
        <color indexed="10"/>
      </font>
      <fill>
        <patternFill>
          <bgColor theme="0"/>
        </patternFill>
      </fill>
    </dxf>
    <dxf>
      <font>
        <b/>
        <i val="0"/>
        <condense val="0"/>
        <extend val="0"/>
        <color indexed="10"/>
      </font>
      <fill>
        <patternFill>
          <bgColor indexed="11"/>
        </patternFill>
      </fill>
    </dxf>
  </dxfs>
  <tableStyles count="0" defaultTableStyle="TableStyleMedium9" defaultPivotStyle="PivotStyleLight16"/>
  <colors>
    <mruColors>
      <color rgb="FF0594FF"/>
      <color rgb="FFFFFF99"/>
      <color rgb="FFBF95DF"/>
      <color rgb="FF004A82"/>
      <color rgb="FFA66BD3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ctrlProps/ctrlProp20.xml><?xml version="1.0" encoding="utf-8"?>
<formControlPr xmlns="http://schemas.microsoft.com/office/spreadsheetml/2009/9/main" objectType="Button" lockText="1"/>
</file>

<file path=xl/ctrlProps/ctrlProp21.xml><?xml version="1.0" encoding="utf-8"?>
<formControlPr xmlns="http://schemas.microsoft.com/office/spreadsheetml/2009/9/main" objectType="Button" lockText="1"/>
</file>

<file path=xl/ctrlProps/ctrlProp22.xml><?xml version="1.0" encoding="utf-8"?>
<formControlPr xmlns="http://schemas.microsoft.com/office/spreadsheetml/2009/9/main" objectType="Button" lockText="1"/>
</file>

<file path=xl/ctrlProps/ctrlProp23.xml><?xml version="1.0" encoding="utf-8"?>
<formControlPr xmlns="http://schemas.microsoft.com/office/spreadsheetml/2009/9/main" objectType="Button" lockText="1"/>
</file>

<file path=xl/ctrlProps/ctrlProp24.xml><?xml version="1.0" encoding="utf-8"?>
<formControlPr xmlns="http://schemas.microsoft.com/office/spreadsheetml/2009/9/main" objectType="Button" lockText="1"/>
</file>

<file path=xl/ctrlProps/ctrlProp25.xml><?xml version="1.0" encoding="utf-8"?>
<formControlPr xmlns="http://schemas.microsoft.com/office/spreadsheetml/2009/9/main" objectType="Button" lockText="1"/>
</file>

<file path=xl/ctrlProps/ctrlProp26.xml><?xml version="1.0" encoding="utf-8"?>
<formControlPr xmlns="http://schemas.microsoft.com/office/spreadsheetml/2009/9/main" objectType="Button" lockText="1"/>
</file>

<file path=xl/ctrlProps/ctrlProp27.xml><?xml version="1.0" encoding="utf-8"?>
<formControlPr xmlns="http://schemas.microsoft.com/office/spreadsheetml/2009/9/main" objectType="Button" lockText="1"/>
</file>

<file path=xl/ctrlProps/ctrlProp28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42</xdr:col>
      <xdr:colOff>85724</xdr:colOff>
      <xdr:row>36</xdr:row>
      <xdr:rowOff>95250</xdr:rowOff>
    </xdr:from>
    <xdr:to>
      <xdr:col>53</xdr:col>
      <xdr:colOff>180975</xdr:colOff>
      <xdr:row>37</xdr:row>
      <xdr:rowOff>114300</xdr:rowOff>
    </xdr:to>
    <xdr:sp macro="" textlink="">
      <xdr:nvSpPr>
        <xdr:cNvPr id="2" name="Text Box 92"/>
        <xdr:cNvSpPr txBox="1">
          <a:spLocks noChangeArrowheads="1"/>
        </xdr:cNvSpPr>
      </xdr:nvSpPr>
      <xdr:spPr bwMode="auto">
        <a:xfrm>
          <a:off x="12239624" y="5800725"/>
          <a:ext cx="2819401" cy="180975"/>
        </a:xfrm>
        <a:prstGeom prst="rect">
          <a:avLst/>
        </a:prstGeom>
        <a:solidFill>
          <a:srgbClr val="FF0000"/>
        </a:solidFill>
        <a:ln>
          <a:noFill/>
        </a:ln>
        <a:extLst>
          <a:ext uri="{91240B29-F687-4F45-9708-019B960494DF}">
            <a14:hiddenLine xmlns:a14="http://schemas.microsoft.com/office/drawing/2010/main" xmlns="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27432" tIns="22860" rIns="27432" bIns="0" anchor="t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FFFFFF"/>
              </a:solidFill>
              <a:latin typeface="Arial"/>
              <a:cs typeface="Arial"/>
            </a:rPr>
            <a:t>Double-clic pour obtenir la barre d'outils</a:t>
          </a:r>
        </a:p>
      </xdr:txBody>
    </xdr:sp>
    <xdr:clientData/>
  </xdr:twoCellAnchor>
  <xdr:twoCellAnchor>
    <xdr:from>
      <xdr:col>81</xdr:col>
      <xdr:colOff>171450</xdr:colOff>
      <xdr:row>3</xdr:row>
      <xdr:rowOff>19050</xdr:rowOff>
    </xdr:from>
    <xdr:to>
      <xdr:col>81</xdr:col>
      <xdr:colOff>295276</xdr:colOff>
      <xdr:row>3</xdr:row>
      <xdr:rowOff>409575</xdr:rowOff>
    </xdr:to>
    <xdr:sp macro="" textlink="">
      <xdr:nvSpPr>
        <xdr:cNvPr id="3" name="Flèche vers le bas 2"/>
        <xdr:cNvSpPr/>
      </xdr:nvSpPr>
      <xdr:spPr>
        <a:xfrm>
          <a:off x="23431500" y="590550"/>
          <a:ext cx="123826" cy="390525"/>
        </a:xfrm>
        <a:prstGeom prst="downArrow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84</xdr:col>
      <xdr:colOff>66675</xdr:colOff>
      <xdr:row>3</xdr:row>
      <xdr:rowOff>38100</xdr:rowOff>
    </xdr:from>
    <xdr:to>
      <xdr:col>84</xdr:col>
      <xdr:colOff>190501</xdr:colOff>
      <xdr:row>3</xdr:row>
      <xdr:rowOff>428625</xdr:rowOff>
    </xdr:to>
    <xdr:sp macro="" textlink="">
      <xdr:nvSpPr>
        <xdr:cNvPr id="4" name="Flèche vers le bas 3"/>
        <xdr:cNvSpPr/>
      </xdr:nvSpPr>
      <xdr:spPr>
        <a:xfrm>
          <a:off x="24317325" y="609600"/>
          <a:ext cx="123826" cy="390525"/>
        </a:xfrm>
        <a:prstGeom prst="downArrow">
          <a:avLst/>
        </a:prstGeom>
        <a:solidFill>
          <a:srgbClr val="FFC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152400</xdr:colOff>
      <xdr:row>12</xdr:row>
      <xdr:rowOff>120650</xdr:rowOff>
    </xdr:from>
    <xdr:to>
      <xdr:col>21</xdr:col>
      <xdr:colOff>165100</xdr:colOff>
      <xdr:row>18</xdr:row>
      <xdr:rowOff>38100</xdr:rowOff>
    </xdr:to>
    <xdr:sp macro="" textlink="">
      <xdr:nvSpPr>
        <xdr:cNvPr id="6" name="ZoneTexte 5"/>
        <xdr:cNvSpPr txBox="1"/>
      </xdr:nvSpPr>
      <xdr:spPr>
        <a:xfrm>
          <a:off x="3467100" y="3162300"/>
          <a:ext cx="3644900" cy="9080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voir format de cel &gt;&gt;&gt;alignement</a:t>
          </a:r>
          <a:r>
            <a:rPr lang="fr-FR" sz="1100" baseline="0"/>
            <a:t> 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47625</xdr:colOff>
      <xdr:row>0</xdr:row>
      <xdr:rowOff>38100</xdr:rowOff>
    </xdr:from>
    <xdr:to>
      <xdr:col>20</xdr:col>
      <xdr:colOff>190500</xdr:colOff>
      <xdr:row>2</xdr:row>
      <xdr:rowOff>38100</xdr:rowOff>
    </xdr:to>
    <xdr:sp macro="" textlink="">
      <xdr:nvSpPr>
        <xdr:cNvPr id="1028" name="Text Box 4"/>
        <xdr:cNvSpPr txBox="1">
          <a:spLocks noChangeArrowheads="1"/>
        </xdr:cNvSpPr>
      </xdr:nvSpPr>
      <xdr:spPr bwMode="auto">
        <a:xfrm>
          <a:off x="47625" y="38100"/>
          <a:ext cx="3600450" cy="3238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FR" sz="800" b="0" i="0" strike="noStrike">
              <a:solidFill>
                <a:srgbClr val="000000"/>
              </a:solidFill>
              <a:latin typeface="Verdana"/>
            </a:rPr>
            <a:t>Définir les textes et les propriétés de la cellule.</a:t>
          </a:r>
        </a:p>
        <a:p>
          <a:pPr algn="l" rtl="0">
            <a:defRPr sz="1000"/>
          </a:pPr>
          <a:r>
            <a:rPr lang="fr-FR" sz="800" b="0" i="0" strike="noStrike">
              <a:solidFill>
                <a:srgbClr val="000000"/>
              </a:solidFill>
              <a:latin typeface="Verdana"/>
            </a:rPr>
            <a:t>Ce champ nommé </a:t>
          </a:r>
          <a:r>
            <a:rPr lang="fr-FR" sz="800" b="1" i="1" strike="noStrike">
              <a:solidFill>
                <a:srgbClr val="000000"/>
              </a:solidFill>
              <a:latin typeface="Verdana"/>
            </a:rPr>
            <a:t>MesCouleurs</a:t>
          </a:r>
          <a:r>
            <a:rPr lang="fr-FR" sz="800" b="0" i="0" strike="noStrike">
              <a:solidFill>
                <a:srgbClr val="000000"/>
              </a:solidFill>
              <a:latin typeface="Verdana"/>
            </a:rPr>
            <a:t> peut être déplacé ou agrandi</a:t>
          </a:r>
        </a:p>
      </xdr:txBody>
    </xdr:sp>
    <xdr:clientData/>
  </xdr:twoCellAnchor>
  <xdr:twoCellAnchor>
    <xdr:from>
      <xdr:col>10</xdr:col>
      <xdr:colOff>104775</xdr:colOff>
      <xdr:row>2</xdr:row>
      <xdr:rowOff>38100</xdr:rowOff>
    </xdr:from>
    <xdr:to>
      <xdr:col>10</xdr:col>
      <xdr:colOff>104775</xdr:colOff>
      <xdr:row>3</xdr:row>
      <xdr:rowOff>114300</xdr:rowOff>
    </xdr:to>
    <xdr:sp macro="" textlink="">
      <xdr:nvSpPr>
        <xdr:cNvPr id="1047" name="Line 15"/>
        <xdr:cNvSpPr>
          <a:spLocks noChangeShapeType="1"/>
        </xdr:cNvSpPr>
      </xdr:nvSpPr>
      <xdr:spPr bwMode="auto">
        <a:xfrm>
          <a:off x="895350" y="361950"/>
          <a:ext cx="0" cy="238125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 xmlns="">
              <a:noFill/>
            </a14:hiddenFill>
          </a:ext>
        </a:extLst>
      </xdr:spPr>
    </xdr:sp>
    <xdr:clientData/>
  </xdr:twoCellAnchor>
  <xdr:twoCellAnchor>
    <xdr:from>
      <xdr:col>38</xdr:col>
      <xdr:colOff>171450</xdr:colOff>
      <xdr:row>6</xdr:row>
      <xdr:rowOff>66675</xdr:rowOff>
    </xdr:from>
    <xdr:to>
      <xdr:col>43</xdr:col>
      <xdr:colOff>9525</xdr:colOff>
      <xdr:row>8</xdr:row>
      <xdr:rowOff>47625</xdr:rowOff>
    </xdr:to>
    <xdr:sp macro="" textlink="">
      <xdr:nvSpPr>
        <xdr:cNvPr id="1042" name="Text Box 18"/>
        <xdr:cNvSpPr txBox="1">
          <a:spLocks noChangeArrowheads="1"/>
        </xdr:cNvSpPr>
      </xdr:nvSpPr>
      <xdr:spPr bwMode="auto">
        <a:xfrm>
          <a:off x="8743950" y="2133600"/>
          <a:ext cx="1409700" cy="3048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FR" sz="800" b="0" i="0" strike="noStrike">
              <a:solidFill>
                <a:srgbClr val="000000"/>
              </a:solidFill>
              <a:latin typeface="Verdana"/>
            </a:rPr>
            <a:t>La dernière cellule est la cellule d'effacement</a:t>
          </a:r>
        </a:p>
      </xdr:txBody>
    </xdr:sp>
    <xdr:clientData/>
  </xdr:twoCellAnchor>
  <xdr:twoCellAnchor>
    <xdr:from>
      <xdr:col>42</xdr:col>
      <xdr:colOff>152400</xdr:colOff>
      <xdr:row>5</xdr:row>
      <xdr:rowOff>38100</xdr:rowOff>
    </xdr:from>
    <xdr:to>
      <xdr:col>42</xdr:col>
      <xdr:colOff>152400</xdr:colOff>
      <xdr:row>6</xdr:row>
      <xdr:rowOff>57150</xdr:rowOff>
    </xdr:to>
    <xdr:sp macro="" textlink="">
      <xdr:nvSpPr>
        <xdr:cNvPr id="1050" name="Line 20"/>
        <xdr:cNvSpPr>
          <a:spLocks noChangeShapeType="1"/>
        </xdr:cNvSpPr>
      </xdr:nvSpPr>
      <xdr:spPr bwMode="auto">
        <a:xfrm flipV="1">
          <a:off x="4657725" y="847725"/>
          <a:ext cx="0" cy="1152525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 xmlns="">
              <a:noFill/>
            </a14:hiddenFill>
          </a:ext>
        </a:extLst>
      </xdr:spPr>
    </xdr:sp>
    <xdr:clientData/>
  </xdr:twoCellAnchor>
  <xdr:twoCellAnchor>
    <xdr:from>
      <xdr:col>14</xdr:col>
      <xdr:colOff>0</xdr:colOff>
      <xdr:row>5</xdr:row>
      <xdr:rowOff>38100</xdr:rowOff>
    </xdr:from>
    <xdr:to>
      <xdr:col>18</xdr:col>
      <xdr:colOff>9525</xdr:colOff>
      <xdr:row>5</xdr:row>
      <xdr:rowOff>171450</xdr:rowOff>
    </xdr:to>
    <xdr:sp macro="" textlink="">
      <xdr:nvSpPr>
        <xdr:cNvPr id="1052" name="monshape" hidden="1"/>
        <xdr:cNvSpPr txBox="1">
          <a:spLocks noChangeArrowheads="1"/>
        </xdr:cNvSpPr>
      </xdr:nvSpPr>
      <xdr:spPr bwMode="auto">
        <a:xfrm>
          <a:off x="2000250" y="847725"/>
          <a:ext cx="1143000" cy="1333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Dj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266700</xdr:colOff>
      <xdr:row>4</xdr:row>
      <xdr:rowOff>47625</xdr:rowOff>
    </xdr:from>
    <xdr:to>
      <xdr:col>1</xdr:col>
      <xdr:colOff>628650</xdr:colOff>
      <xdr:row>5</xdr:row>
      <xdr:rowOff>85725</xdr:rowOff>
    </xdr:to>
    <xdr:sp macro="" textlink="">
      <xdr:nvSpPr>
        <xdr:cNvPr id="10241" name="Text Box 1"/>
        <xdr:cNvSpPr txBox="1">
          <a:spLocks noChangeArrowheads="1"/>
        </xdr:cNvSpPr>
      </xdr:nvSpPr>
      <xdr:spPr bwMode="auto">
        <a:xfrm>
          <a:off x="266700" y="619125"/>
          <a:ext cx="914400" cy="180975"/>
        </a:xfrm>
        <a:prstGeom prst="rect">
          <a:avLst/>
        </a:prstGeom>
        <a:solidFill>
          <a:srgbClr val="FFFF99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900" b="0" i="0" strike="noStrike">
              <a:solidFill>
                <a:srgbClr val="000000"/>
              </a:solidFill>
              <a:latin typeface="Arial"/>
              <a:cs typeface="Arial"/>
            </a:rPr>
            <a:t>Choisir l'année</a:t>
          </a:r>
        </a:p>
      </xdr:txBody>
    </xdr:sp>
    <xdr:clientData/>
  </xdr:twoCellAnchor>
  <xdr:twoCellAnchor>
    <xdr:from>
      <xdr:col>0</xdr:col>
      <xdr:colOff>400050</xdr:colOff>
      <xdr:row>2</xdr:row>
      <xdr:rowOff>0</xdr:rowOff>
    </xdr:from>
    <xdr:to>
      <xdr:col>0</xdr:col>
      <xdr:colOff>495300</xdr:colOff>
      <xdr:row>4</xdr:row>
      <xdr:rowOff>19050</xdr:rowOff>
    </xdr:to>
    <xdr:sp macro="" textlink="">
      <xdr:nvSpPr>
        <xdr:cNvPr id="10249" name="Line 2"/>
        <xdr:cNvSpPr>
          <a:spLocks noChangeShapeType="1"/>
        </xdr:cNvSpPr>
      </xdr:nvSpPr>
      <xdr:spPr bwMode="auto">
        <a:xfrm flipH="1" flipV="1">
          <a:off x="400050" y="266700"/>
          <a:ext cx="95250" cy="28575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 xmlns="">
              <a:noFill/>
            </a14:hiddenFill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26" Type="http://schemas.openxmlformats.org/officeDocument/2006/relationships/ctrlProp" Target="../ctrlProps/ctrlProp23.xml"/><Relationship Id="rId3" Type="http://schemas.openxmlformats.org/officeDocument/2006/relationships/vmlDrawing" Target="../drawings/vmlDrawing1.vml"/><Relationship Id="rId21" Type="http://schemas.openxmlformats.org/officeDocument/2006/relationships/ctrlProp" Target="../ctrlProps/ctrlProp18.x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5" Type="http://schemas.openxmlformats.org/officeDocument/2006/relationships/ctrlProp" Target="../ctrlProps/ctrlProp22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3.xml"/><Relationship Id="rId20" Type="http://schemas.openxmlformats.org/officeDocument/2006/relationships/ctrlProp" Target="../ctrlProps/ctrlProp17.xml"/><Relationship Id="rId29" Type="http://schemas.openxmlformats.org/officeDocument/2006/relationships/ctrlProp" Target="../ctrlProps/ctrlProp26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24" Type="http://schemas.openxmlformats.org/officeDocument/2006/relationships/ctrlProp" Target="../ctrlProps/ctrlProp21.xml"/><Relationship Id="rId32" Type="http://schemas.openxmlformats.org/officeDocument/2006/relationships/ctrlProp" Target="../ctrlProps/ctrlProp1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23" Type="http://schemas.openxmlformats.org/officeDocument/2006/relationships/ctrlProp" Target="../ctrlProps/ctrlProp20.xml"/><Relationship Id="rId28" Type="http://schemas.openxmlformats.org/officeDocument/2006/relationships/ctrlProp" Target="../ctrlProps/ctrlProp25.xml"/><Relationship Id="rId10" Type="http://schemas.openxmlformats.org/officeDocument/2006/relationships/ctrlProp" Target="../ctrlProps/ctrlProp7.xml"/><Relationship Id="rId19" Type="http://schemas.openxmlformats.org/officeDocument/2006/relationships/ctrlProp" Target="../ctrlProps/ctrlProp16.xml"/><Relationship Id="rId31" Type="http://schemas.openxmlformats.org/officeDocument/2006/relationships/ctrlProp" Target="../ctrlProps/ctrlProp28.xml"/><Relationship Id="rId4" Type="http://schemas.openxmlformats.org/officeDocument/2006/relationships/comments" Target="../comments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Relationship Id="rId22" Type="http://schemas.openxmlformats.org/officeDocument/2006/relationships/ctrlProp" Target="../ctrlProps/ctrlProp19.xml"/><Relationship Id="rId27" Type="http://schemas.openxmlformats.org/officeDocument/2006/relationships/ctrlProp" Target="../ctrlProps/ctrlProp24.xml"/><Relationship Id="rId30" Type="http://schemas.openxmlformats.org/officeDocument/2006/relationships/ctrlProp" Target="../ctrlProps/ctrlProp27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Relationship Id="rId4" Type="http://schemas.openxmlformats.org/officeDocument/2006/relationships/comments" Target="../comments2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AN308"/>
  <sheetViews>
    <sheetView showGridLines="0" workbookViewId="0"/>
  </sheetViews>
  <sheetFormatPr baseColWidth="10" defaultRowHeight="12.5"/>
  <cols>
    <col min="4" max="4" width="15.54296875" customWidth="1"/>
    <col min="6" max="6" width="15.7265625" customWidth="1"/>
  </cols>
  <sheetData>
    <row r="1" spans="1:40">
      <c r="A1" s="31"/>
      <c r="B1" s="31"/>
      <c r="C1" s="31"/>
      <c r="D1" s="31"/>
      <c r="E1" s="31"/>
      <c r="F1" s="31"/>
      <c r="G1" s="31"/>
      <c r="H1" s="31"/>
      <c r="I1" s="32"/>
      <c r="J1" s="31"/>
      <c r="K1" s="31"/>
      <c r="L1" s="31"/>
      <c r="M1" s="31"/>
      <c r="N1" s="31"/>
      <c r="O1" s="31"/>
      <c r="P1" s="31"/>
      <c r="Q1" s="31"/>
      <c r="R1" s="31"/>
      <c r="S1" s="31"/>
      <c r="T1" s="31"/>
      <c r="U1" s="31"/>
      <c r="V1" s="31"/>
      <c r="W1" s="31"/>
      <c r="X1" s="31"/>
      <c r="Y1" s="31"/>
      <c r="Z1" s="31"/>
      <c r="AA1" s="31"/>
      <c r="AB1" s="31"/>
      <c r="AC1" s="31"/>
      <c r="AD1" s="31"/>
      <c r="AE1" s="31"/>
      <c r="AF1" s="31"/>
      <c r="AG1" s="31"/>
      <c r="AH1" s="31"/>
      <c r="AI1" s="31"/>
      <c r="AJ1" s="31"/>
      <c r="AK1" s="31"/>
      <c r="AL1" s="31"/>
      <c r="AM1" s="31"/>
      <c r="AN1" s="31"/>
    </row>
    <row r="2" spans="1:40" ht="15" customHeight="1">
      <c r="A2" s="31"/>
      <c r="B2" s="225" t="s">
        <v>119</v>
      </c>
      <c r="C2" s="226"/>
      <c r="D2" s="226"/>
      <c r="E2" s="226"/>
      <c r="F2" s="226"/>
      <c r="G2" s="227"/>
      <c r="H2" s="31"/>
      <c r="I2" s="32"/>
      <c r="J2" s="31"/>
      <c r="K2" s="31"/>
      <c r="L2" s="31"/>
      <c r="M2" s="31"/>
      <c r="N2" s="31"/>
      <c r="O2" s="31"/>
      <c r="P2" s="31"/>
      <c r="Q2" s="31"/>
      <c r="R2" s="31"/>
      <c r="S2" s="31"/>
      <c r="T2" s="31"/>
      <c r="U2" s="31"/>
      <c r="V2" s="31"/>
      <c r="W2" s="31"/>
      <c r="X2" s="31"/>
      <c r="Y2" s="31"/>
      <c r="Z2" s="31"/>
      <c r="AA2" s="31"/>
      <c r="AB2" s="31"/>
      <c r="AC2" s="31"/>
      <c r="AD2" s="31"/>
      <c r="AE2" s="31"/>
      <c r="AF2" s="31"/>
      <c r="AG2" s="31"/>
      <c r="AH2" s="31"/>
      <c r="AI2" s="31"/>
      <c r="AJ2" s="31"/>
      <c r="AK2" s="31"/>
      <c r="AL2" s="31"/>
      <c r="AM2" s="31"/>
      <c r="AN2" s="31"/>
    </row>
    <row r="3" spans="1:40">
      <c r="A3" s="31"/>
      <c r="B3" s="228"/>
      <c r="C3" s="229"/>
      <c r="D3" s="229"/>
      <c r="E3" s="229"/>
      <c r="F3" s="229"/>
      <c r="G3" s="230"/>
      <c r="H3" s="31"/>
      <c r="I3" s="32"/>
      <c r="J3" s="31"/>
      <c r="K3" s="31"/>
      <c r="L3" s="31"/>
      <c r="M3" s="31"/>
      <c r="N3" s="31"/>
      <c r="O3" s="31"/>
      <c r="P3" s="31"/>
      <c r="Q3" s="31"/>
      <c r="R3" s="31"/>
      <c r="S3" s="31"/>
      <c r="T3" s="31"/>
      <c r="U3" s="31"/>
      <c r="V3" s="31"/>
      <c r="W3" s="31"/>
      <c r="X3" s="31"/>
      <c r="Y3" s="31"/>
      <c r="Z3" s="31"/>
      <c r="AA3" s="31"/>
      <c r="AB3" s="31"/>
      <c r="AC3" s="31"/>
      <c r="AD3" s="31"/>
      <c r="AE3" s="31"/>
      <c r="AF3" s="31"/>
      <c r="AG3" s="31"/>
      <c r="AH3" s="31"/>
      <c r="AI3" s="31"/>
      <c r="AJ3" s="31"/>
      <c r="AK3" s="31"/>
      <c r="AL3" s="31"/>
      <c r="AM3" s="31"/>
      <c r="AN3" s="31"/>
    </row>
    <row r="4" spans="1:40" ht="20.149999999999999" customHeight="1">
      <c r="A4" s="31"/>
      <c r="B4" s="231"/>
      <c r="C4" s="232"/>
      <c r="D4" s="232"/>
      <c r="E4" s="232"/>
      <c r="F4" s="232"/>
      <c r="G4" s="233"/>
      <c r="H4" s="31"/>
      <c r="I4" s="31"/>
      <c r="J4" s="31"/>
      <c r="K4" s="31"/>
      <c r="L4" s="31"/>
      <c r="M4" s="31"/>
      <c r="N4" s="31"/>
      <c r="O4" s="31"/>
      <c r="P4" s="31"/>
      <c r="Q4" s="31"/>
      <c r="R4" s="31"/>
      <c r="S4" s="31"/>
      <c r="T4" s="31"/>
      <c r="U4" s="31"/>
      <c r="V4" s="31"/>
      <c r="W4" s="31"/>
      <c r="X4" s="31"/>
      <c r="Y4" s="31"/>
      <c r="Z4" s="31"/>
      <c r="AA4" s="31"/>
      <c r="AB4" s="31"/>
      <c r="AC4" s="31"/>
      <c r="AD4" s="31"/>
      <c r="AE4" s="31"/>
      <c r="AF4" s="31"/>
      <c r="AG4" s="31"/>
      <c r="AH4" s="31"/>
      <c r="AI4" s="31"/>
      <c r="AJ4" s="31"/>
      <c r="AK4" s="31"/>
      <c r="AL4" s="31"/>
      <c r="AM4" s="31"/>
      <c r="AN4" s="31"/>
    </row>
    <row r="5" spans="1:40" ht="20.149999999999999" customHeight="1">
      <c r="A5" s="31"/>
      <c r="B5" s="31"/>
      <c r="C5" s="31"/>
      <c r="D5" s="31"/>
      <c r="E5" s="31"/>
      <c r="F5" s="31"/>
      <c r="G5" s="31"/>
      <c r="H5" s="31"/>
      <c r="I5" s="31"/>
      <c r="J5" s="31"/>
      <c r="K5" s="31"/>
      <c r="L5" s="31"/>
      <c r="M5" s="31"/>
      <c r="N5" s="31"/>
      <c r="O5" s="31"/>
      <c r="P5" s="31"/>
      <c r="Q5" s="31"/>
      <c r="R5" s="31"/>
      <c r="S5" s="31"/>
      <c r="T5" s="31"/>
      <c r="U5" s="31"/>
      <c r="V5" s="31"/>
      <c r="W5" s="31"/>
      <c r="X5" s="31"/>
      <c r="Y5" s="31"/>
      <c r="Z5" s="31"/>
      <c r="AA5" s="31"/>
      <c r="AB5" s="31"/>
      <c r="AC5" s="31"/>
      <c r="AD5" s="31"/>
      <c r="AE5" s="31"/>
      <c r="AF5" s="31"/>
      <c r="AG5" s="31"/>
      <c r="AH5" s="31"/>
      <c r="AI5" s="31"/>
      <c r="AJ5" s="31"/>
      <c r="AK5" s="31"/>
      <c r="AL5" s="31"/>
      <c r="AM5" s="31"/>
      <c r="AN5" s="31"/>
    </row>
    <row r="6" spans="1:40" ht="20.149999999999999" customHeight="1">
      <c r="A6" s="31"/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  <c r="AB6" s="31"/>
      <c r="AC6" s="31"/>
      <c r="AD6" s="31"/>
      <c r="AE6" s="31"/>
      <c r="AF6" s="31"/>
      <c r="AG6" s="31"/>
      <c r="AH6" s="31"/>
      <c r="AI6" s="31"/>
      <c r="AJ6" s="31"/>
      <c r="AK6" s="31"/>
      <c r="AL6" s="31"/>
      <c r="AM6" s="31"/>
      <c r="AN6" s="31"/>
    </row>
    <row r="7" spans="1:40" ht="20.149999999999999" customHeight="1">
      <c r="A7" s="31"/>
      <c r="B7" s="31"/>
      <c r="C7" s="31"/>
      <c r="D7" s="31"/>
      <c r="E7" s="31"/>
      <c r="F7" s="31"/>
      <c r="G7" s="31"/>
      <c r="H7" s="31"/>
      <c r="I7" s="31"/>
      <c r="J7" s="31"/>
      <c r="K7" s="31"/>
      <c r="L7" s="31"/>
      <c r="M7" s="31"/>
      <c r="N7" s="31"/>
      <c r="O7" s="31"/>
      <c r="P7" s="31"/>
      <c r="Q7" s="31"/>
      <c r="R7" s="31"/>
      <c r="S7" s="31"/>
      <c r="T7" s="31"/>
      <c r="U7" s="31"/>
      <c r="V7" s="31"/>
      <c r="W7" s="31"/>
      <c r="X7" s="31"/>
      <c r="Y7" s="31"/>
      <c r="Z7" s="31"/>
      <c r="AA7" s="31"/>
      <c r="AB7" s="31"/>
      <c r="AC7" s="31"/>
      <c r="AD7" s="31"/>
      <c r="AE7" s="31"/>
      <c r="AF7" s="31"/>
      <c r="AG7" s="31"/>
      <c r="AH7" s="31"/>
      <c r="AI7" s="31"/>
      <c r="AJ7" s="31"/>
      <c r="AK7" s="31"/>
      <c r="AL7" s="31"/>
      <c r="AM7" s="31"/>
      <c r="AN7" s="31"/>
    </row>
    <row r="8" spans="1:40" ht="20.149999999999999" customHeight="1">
      <c r="A8" s="237"/>
      <c r="B8" s="237"/>
      <c r="C8" s="31"/>
      <c r="D8" s="31"/>
      <c r="E8" s="31"/>
      <c r="F8" s="31"/>
      <c r="G8" s="31"/>
      <c r="H8" s="31"/>
      <c r="I8" s="31"/>
      <c r="J8" s="31"/>
      <c r="K8" s="31"/>
      <c r="L8" s="31"/>
      <c r="M8" s="31"/>
      <c r="N8" s="31"/>
      <c r="O8" s="31"/>
      <c r="P8" s="31"/>
      <c r="Q8" s="31"/>
      <c r="R8" s="31"/>
      <c r="S8" s="31"/>
      <c r="T8" s="31"/>
      <c r="U8" s="31"/>
      <c r="V8" s="31"/>
      <c r="W8" s="31"/>
      <c r="X8" s="31"/>
      <c r="Y8" s="31"/>
      <c r="Z8" s="31"/>
      <c r="AA8" s="31"/>
      <c r="AB8" s="31"/>
      <c r="AC8" s="31"/>
      <c r="AD8" s="31"/>
      <c r="AE8" s="31"/>
      <c r="AF8" s="31"/>
      <c r="AG8" s="31"/>
      <c r="AH8" s="31"/>
      <c r="AI8" s="31"/>
      <c r="AJ8" s="31"/>
      <c r="AK8" s="31"/>
      <c r="AL8" s="31"/>
      <c r="AM8" s="31"/>
      <c r="AN8" s="31"/>
    </row>
    <row r="9" spans="1:40" ht="20.149999999999999" customHeight="1">
      <c r="A9" s="236" t="s">
        <v>120</v>
      </c>
      <c r="B9" s="236"/>
      <c r="C9" s="31"/>
      <c r="D9" s="238" t="s">
        <v>121</v>
      </c>
      <c r="E9" s="238"/>
      <c r="F9" s="238"/>
      <c r="G9" s="238"/>
      <c r="H9" s="238"/>
      <c r="I9" s="31"/>
      <c r="J9" s="31"/>
      <c r="K9" s="31"/>
      <c r="L9" s="31"/>
      <c r="M9" s="31"/>
      <c r="N9" s="31"/>
      <c r="O9" s="31"/>
      <c r="P9" s="31"/>
      <c r="Q9" s="31"/>
      <c r="R9" s="31"/>
      <c r="S9" s="31"/>
      <c r="T9" s="31"/>
      <c r="U9" s="31"/>
      <c r="V9" s="31"/>
      <c r="W9" s="31"/>
      <c r="X9" s="31"/>
      <c r="Y9" s="31"/>
      <c r="Z9" s="31"/>
      <c r="AA9" s="31"/>
      <c r="AB9" s="31"/>
      <c r="AC9" s="31"/>
      <c r="AD9" s="31"/>
      <c r="AE9" s="31"/>
      <c r="AF9" s="31"/>
      <c r="AG9" s="31"/>
      <c r="AH9" s="31"/>
      <c r="AI9" s="31"/>
      <c r="AJ9" s="31"/>
      <c r="AK9" s="31"/>
      <c r="AL9" s="31"/>
      <c r="AM9" s="31"/>
      <c r="AN9" s="31"/>
    </row>
    <row r="10" spans="1:40" ht="20.149999999999999" customHeight="1">
      <c r="A10" s="239">
        <v>2015</v>
      </c>
      <c r="B10" s="240"/>
      <c r="C10" s="31"/>
      <c r="D10" s="103"/>
      <c r="E10" s="104"/>
      <c r="F10" s="104"/>
      <c r="G10" s="104"/>
      <c r="H10" s="105"/>
      <c r="I10" s="31"/>
      <c r="J10" s="31"/>
      <c r="K10" s="31"/>
      <c r="L10" s="31"/>
      <c r="M10" s="31"/>
      <c r="N10" s="31"/>
      <c r="O10" s="31"/>
      <c r="P10" s="31"/>
      <c r="Q10" s="31"/>
      <c r="R10" s="31"/>
      <c r="S10" s="31"/>
      <c r="T10" s="31"/>
      <c r="U10" s="31"/>
      <c r="V10" s="31"/>
      <c r="W10" s="31"/>
      <c r="X10" s="31"/>
      <c r="Y10" s="31"/>
      <c r="Z10" s="31"/>
      <c r="AA10" s="31"/>
      <c r="AB10" s="31"/>
      <c r="AC10" s="31"/>
      <c r="AD10" s="31"/>
      <c r="AE10" s="31"/>
      <c r="AF10" s="31"/>
      <c r="AG10" s="31"/>
      <c r="AH10" s="31"/>
      <c r="AI10" s="31"/>
      <c r="AJ10" s="31"/>
      <c r="AK10" s="31"/>
      <c r="AL10" s="31"/>
      <c r="AM10" s="31"/>
      <c r="AN10" s="31"/>
    </row>
    <row r="11" spans="1:40" ht="20.149999999999999" customHeight="1">
      <c r="A11" s="31"/>
      <c r="B11" s="31"/>
      <c r="C11" s="31"/>
      <c r="D11" s="106" t="s">
        <v>122</v>
      </c>
      <c r="E11" s="107"/>
      <c r="F11" s="108" t="s">
        <v>128</v>
      </c>
      <c r="G11" s="107"/>
      <c r="H11" s="109"/>
      <c r="I11" s="31"/>
      <c r="J11" s="31"/>
      <c r="K11" s="31"/>
      <c r="L11" s="31"/>
      <c r="M11" s="31"/>
      <c r="N11" s="31"/>
      <c r="O11" s="31"/>
      <c r="P11" s="31"/>
      <c r="Q11" s="31"/>
      <c r="R11" s="31"/>
      <c r="S11" s="31"/>
      <c r="T11" s="31"/>
      <c r="U11" s="31"/>
      <c r="V11" s="31"/>
      <c r="W11" s="31"/>
      <c r="X11" s="31"/>
      <c r="Y11" s="31"/>
      <c r="Z11" s="31"/>
      <c r="AA11" s="31"/>
      <c r="AB11" s="31"/>
      <c r="AC11" s="31"/>
      <c r="AD11" s="31"/>
      <c r="AE11" s="31"/>
      <c r="AF11" s="31"/>
      <c r="AG11" s="31"/>
      <c r="AH11" s="31"/>
      <c r="AI11" s="31"/>
      <c r="AJ11" s="31"/>
      <c r="AK11" s="31"/>
      <c r="AL11" s="31"/>
      <c r="AM11" s="31"/>
      <c r="AN11" s="31"/>
    </row>
    <row r="12" spans="1:40" ht="20.149999999999999" customHeight="1">
      <c r="A12" s="31"/>
      <c r="B12" s="31"/>
      <c r="C12" s="31"/>
      <c r="D12" s="110" t="s">
        <v>123</v>
      </c>
      <c r="E12" s="111"/>
      <c r="F12" s="112" t="s">
        <v>131</v>
      </c>
      <c r="G12" s="107"/>
      <c r="H12" s="109"/>
      <c r="I12" s="31"/>
      <c r="J12" s="31"/>
      <c r="K12" s="31"/>
      <c r="L12" s="31"/>
      <c r="M12" s="31"/>
      <c r="N12" s="31"/>
      <c r="O12" s="31"/>
      <c r="P12" s="31"/>
      <c r="Q12" s="31"/>
      <c r="R12" s="31"/>
      <c r="S12" s="31"/>
      <c r="T12" s="31"/>
      <c r="U12" s="31"/>
      <c r="V12" s="31"/>
      <c r="W12" s="31"/>
      <c r="X12" s="31"/>
      <c r="Y12" s="31"/>
      <c r="Z12" s="31"/>
      <c r="AA12" s="31"/>
      <c r="AB12" s="31"/>
      <c r="AC12" s="31"/>
      <c r="AD12" s="31"/>
      <c r="AE12" s="31"/>
      <c r="AF12" s="31"/>
      <c r="AG12" s="31"/>
      <c r="AH12" s="31"/>
      <c r="AI12" s="31"/>
      <c r="AJ12" s="31"/>
      <c r="AK12" s="31"/>
      <c r="AL12" s="31"/>
      <c r="AM12" s="31"/>
      <c r="AN12" s="31"/>
    </row>
    <row r="13" spans="1:40" ht="20.149999999999999" customHeight="1">
      <c r="A13" s="31"/>
      <c r="B13" s="31"/>
      <c r="C13" s="31"/>
      <c r="D13" s="110" t="s">
        <v>124</v>
      </c>
      <c r="E13" s="111"/>
      <c r="F13" s="112" t="s">
        <v>132</v>
      </c>
      <c r="G13" s="234" t="s">
        <v>136</v>
      </c>
      <c r="H13" s="235"/>
      <c r="I13" s="32"/>
      <c r="J13" s="31"/>
      <c r="K13" s="31"/>
      <c r="L13" s="31"/>
      <c r="M13" s="31"/>
      <c r="N13" s="31"/>
      <c r="O13" s="31"/>
      <c r="P13" s="31"/>
      <c r="Q13" s="31"/>
      <c r="R13" s="31"/>
      <c r="S13" s="31"/>
      <c r="T13" s="31"/>
      <c r="U13" s="31"/>
      <c r="V13" s="31"/>
      <c r="W13" s="31"/>
      <c r="X13" s="31"/>
      <c r="Y13" s="31"/>
      <c r="Z13" s="31"/>
      <c r="AA13" s="31"/>
      <c r="AB13" s="31"/>
      <c r="AC13" s="31"/>
      <c r="AD13" s="31"/>
      <c r="AE13" s="31"/>
      <c r="AF13" s="31"/>
      <c r="AG13" s="31"/>
      <c r="AH13" s="31"/>
      <c r="AI13" s="31"/>
      <c r="AJ13" s="31"/>
      <c r="AK13" s="31"/>
      <c r="AL13" s="31"/>
      <c r="AM13" s="31"/>
      <c r="AN13" s="31"/>
    </row>
    <row r="14" spans="1:40" ht="20.149999999999999" customHeight="1">
      <c r="A14" s="31"/>
      <c r="B14" s="31"/>
      <c r="C14" s="31"/>
      <c r="D14" s="110" t="s">
        <v>125</v>
      </c>
      <c r="E14" s="111"/>
      <c r="F14" s="108" t="s">
        <v>133</v>
      </c>
      <c r="G14" s="107"/>
      <c r="H14" s="109"/>
      <c r="I14" s="31"/>
      <c r="J14" s="31"/>
      <c r="K14" s="31"/>
      <c r="L14" s="31"/>
      <c r="M14" s="31"/>
      <c r="N14" s="31"/>
      <c r="O14" s="31"/>
      <c r="P14" s="31"/>
      <c r="Q14" s="31"/>
      <c r="R14" s="31"/>
      <c r="S14" s="31"/>
      <c r="T14" s="31"/>
      <c r="U14" s="31"/>
      <c r="V14" s="31"/>
      <c r="W14" s="31"/>
      <c r="X14" s="31"/>
      <c r="Y14" s="31"/>
      <c r="Z14" s="31"/>
      <c r="AA14" s="31"/>
      <c r="AB14" s="31"/>
      <c r="AC14" s="31"/>
      <c r="AD14" s="31"/>
      <c r="AE14" s="31"/>
      <c r="AF14" s="31"/>
      <c r="AG14" s="31"/>
      <c r="AH14" s="31"/>
      <c r="AI14" s="31"/>
      <c r="AJ14" s="31"/>
      <c r="AK14" s="31"/>
      <c r="AL14" s="31"/>
      <c r="AM14" s="31"/>
      <c r="AN14" s="31"/>
    </row>
    <row r="15" spans="1:40" ht="20.149999999999999" customHeight="1">
      <c r="A15" s="31"/>
      <c r="B15" s="31"/>
      <c r="C15" s="31"/>
      <c r="D15" s="110" t="s">
        <v>126</v>
      </c>
      <c r="E15" s="111"/>
      <c r="F15" s="112" t="s">
        <v>134</v>
      </c>
      <c r="G15" s="107"/>
      <c r="H15" s="109"/>
      <c r="I15" s="31"/>
      <c r="J15" s="31"/>
      <c r="K15" s="31"/>
      <c r="L15" s="31"/>
      <c r="M15" s="31"/>
      <c r="N15" s="31"/>
      <c r="O15" s="31"/>
      <c r="P15" s="31"/>
      <c r="Q15" s="31"/>
      <c r="R15" s="31"/>
      <c r="S15" s="31"/>
      <c r="T15" s="31"/>
      <c r="U15" s="31"/>
      <c r="V15" s="31"/>
      <c r="W15" s="31"/>
      <c r="X15" s="31"/>
      <c r="Y15" s="31"/>
      <c r="Z15" s="31"/>
      <c r="AA15" s="31"/>
      <c r="AB15" s="31"/>
      <c r="AC15" s="31"/>
      <c r="AD15" s="31"/>
      <c r="AE15" s="31"/>
      <c r="AF15" s="31"/>
      <c r="AG15" s="31"/>
      <c r="AH15" s="31"/>
      <c r="AI15" s="31"/>
      <c r="AJ15" s="31"/>
      <c r="AK15" s="31"/>
      <c r="AL15" s="31"/>
      <c r="AM15" s="31"/>
      <c r="AN15" s="31"/>
    </row>
    <row r="16" spans="1:40" ht="20.149999999999999" customHeight="1">
      <c r="A16" s="31"/>
      <c r="B16" s="31"/>
      <c r="C16" s="31"/>
      <c r="D16" s="110" t="s">
        <v>127</v>
      </c>
      <c r="E16" s="111"/>
      <c r="F16" s="112" t="s">
        <v>135</v>
      </c>
      <c r="G16" s="107"/>
      <c r="H16" s="109"/>
      <c r="I16" s="31"/>
      <c r="J16" s="31"/>
      <c r="K16" s="31"/>
      <c r="L16" s="31"/>
      <c r="M16" s="31"/>
      <c r="N16" s="31"/>
      <c r="O16" s="31"/>
      <c r="P16" s="31"/>
      <c r="Q16" s="31"/>
      <c r="R16" s="31"/>
      <c r="S16" s="31"/>
      <c r="T16" s="31"/>
      <c r="U16" s="31"/>
      <c r="V16" s="31"/>
      <c r="W16" s="31"/>
      <c r="X16" s="31"/>
      <c r="Y16" s="31"/>
      <c r="Z16" s="31"/>
      <c r="AA16" s="31"/>
      <c r="AB16" s="31"/>
      <c r="AC16" s="31"/>
      <c r="AD16" s="31"/>
      <c r="AE16" s="31"/>
      <c r="AF16" s="31"/>
      <c r="AG16" s="31"/>
      <c r="AH16" s="31"/>
      <c r="AI16" s="31"/>
      <c r="AJ16" s="31"/>
      <c r="AK16" s="31"/>
      <c r="AL16" s="31"/>
      <c r="AM16" s="31"/>
      <c r="AN16" s="31"/>
    </row>
    <row r="17" spans="1:40" ht="20.149999999999999" customHeight="1">
      <c r="A17" s="31"/>
      <c r="B17" s="31"/>
      <c r="C17" s="31"/>
      <c r="D17" s="113"/>
      <c r="E17" s="114"/>
      <c r="F17" s="114"/>
      <c r="G17" s="114"/>
      <c r="H17" s="115"/>
      <c r="I17" s="31"/>
      <c r="J17" s="31"/>
      <c r="K17" s="31"/>
      <c r="L17" s="31"/>
      <c r="M17" s="31"/>
      <c r="N17" s="31"/>
      <c r="O17" s="31"/>
      <c r="P17" s="31"/>
      <c r="Q17" s="31"/>
      <c r="R17" s="31"/>
      <c r="S17" s="31"/>
      <c r="T17" s="31"/>
      <c r="U17" s="31"/>
      <c r="V17" s="31"/>
      <c r="W17" s="31"/>
      <c r="X17" s="31"/>
      <c r="Y17" s="31"/>
      <c r="Z17" s="31"/>
      <c r="AA17" s="31"/>
      <c r="AB17" s="31"/>
      <c r="AC17" s="31"/>
      <c r="AD17" s="31"/>
      <c r="AE17" s="31"/>
      <c r="AF17" s="31"/>
      <c r="AG17" s="31"/>
      <c r="AH17" s="31"/>
      <c r="AI17" s="31"/>
      <c r="AJ17" s="31"/>
      <c r="AK17" s="31"/>
      <c r="AL17" s="31"/>
      <c r="AM17" s="31"/>
      <c r="AN17" s="31"/>
    </row>
    <row r="18" spans="1:40" ht="20.149999999999999" customHeight="1">
      <c r="A18" s="31"/>
      <c r="B18" s="31"/>
      <c r="C18" s="31"/>
      <c r="D18" s="31"/>
      <c r="E18" s="31"/>
      <c r="F18" s="31"/>
      <c r="G18" s="31"/>
      <c r="H18" s="31"/>
      <c r="I18" s="31"/>
      <c r="J18" s="31"/>
      <c r="K18" s="31"/>
      <c r="L18" s="31"/>
      <c r="M18" s="31"/>
      <c r="N18" s="31"/>
      <c r="O18" s="31"/>
      <c r="P18" s="31"/>
      <c r="Q18" s="31"/>
      <c r="R18" s="31"/>
      <c r="S18" s="31"/>
      <c r="T18" s="31"/>
      <c r="U18" s="31"/>
      <c r="V18" s="31"/>
      <c r="W18" s="31"/>
      <c r="X18" s="31"/>
      <c r="Y18" s="31"/>
      <c r="Z18" s="31"/>
      <c r="AA18" s="31"/>
      <c r="AB18" s="31"/>
      <c r="AC18" s="31"/>
      <c r="AD18" s="31"/>
      <c r="AE18" s="31"/>
      <c r="AF18" s="31"/>
      <c r="AG18" s="31"/>
      <c r="AH18" s="31"/>
      <c r="AI18" s="31"/>
      <c r="AJ18" s="31"/>
      <c r="AK18" s="31"/>
      <c r="AL18" s="31"/>
      <c r="AM18" s="31"/>
      <c r="AN18" s="31"/>
    </row>
    <row r="19" spans="1:40" ht="20.149999999999999" customHeight="1">
      <c r="A19" s="31"/>
      <c r="B19" s="31"/>
      <c r="C19" s="31"/>
      <c r="D19" s="31"/>
      <c r="E19" s="31"/>
      <c r="F19" s="31"/>
      <c r="G19" s="31"/>
      <c r="H19" s="31"/>
      <c r="I19" s="31"/>
      <c r="J19" s="31"/>
      <c r="K19" s="31"/>
      <c r="L19" s="31"/>
      <c r="M19" s="31"/>
      <c r="N19" s="31"/>
      <c r="O19" s="31"/>
      <c r="P19" s="31"/>
      <c r="Q19" s="31"/>
      <c r="R19" s="31"/>
      <c r="S19" s="31"/>
      <c r="T19" s="31"/>
      <c r="U19" s="31"/>
      <c r="V19" s="31"/>
      <c r="W19" s="31"/>
      <c r="X19" s="31"/>
      <c r="Y19" s="31"/>
      <c r="Z19" s="31"/>
      <c r="AA19" s="31"/>
      <c r="AB19" s="31"/>
      <c r="AC19" s="31"/>
      <c r="AD19" s="31"/>
      <c r="AE19" s="31"/>
      <c r="AF19" s="31"/>
      <c r="AG19" s="31"/>
      <c r="AH19" s="31"/>
      <c r="AI19" s="31"/>
      <c r="AJ19" s="31"/>
      <c r="AK19" s="31"/>
      <c r="AL19" s="31"/>
      <c r="AM19" s="31"/>
      <c r="AN19" s="31"/>
    </row>
    <row r="20" spans="1:40" ht="20.149999999999999" customHeight="1">
      <c r="A20" s="31"/>
      <c r="B20" s="31"/>
      <c r="C20" s="31"/>
      <c r="D20" s="31"/>
      <c r="E20" s="31"/>
      <c r="F20" s="31"/>
      <c r="G20" s="31"/>
      <c r="H20" s="31"/>
      <c r="I20" s="31"/>
      <c r="J20" s="31"/>
      <c r="K20" s="31"/>
      <c r="L20" s="31"/>
      <c r="M20" s="31"/>
      <c r="N20" s="31"/>
      <c r="O20" s="31"/>
      <c r="P20" s="31"/>
      <c r="Q20" s="31"/>
      <c r="R20" s="31"/>
      <c r="S20" s="31"/>
      <c r="T20" s="31"/>
      <c r="U20" s="31"/>
      <c r="V20" s="31"/>
      <c r="W20" s="31"/>
      <c r="X20" s="31"/>
      <c r="Y20" s="31"/>
      <c r="Z20" s="31"/>
      <c r="AA20" s="31"/>
      <c r="AB20" s="31"/>
      <c r="AC20" s="31"/>
      <c r="AD20" s="31"/>
      <c r="AE20" s="31"/>
      <c r="AF20" s="31"/>
      <c r="AG20" s="31"/>
      <c r="AH20" s="31"/>
      <c r="AI20" s="31"/>
      <c r="AJ20" s="31"/>
      <c r="AK20" s="31"/>
      <c r="AL20" s="31"/>
      <c r="AM20" s="31"/>
      <c r="AN20" s="31"/>
    </row>
    <row r="21" spans="1:40" ht="20.149999999999999" customHeight="1">
      <c r="A21" s="31"/>
      <c r="B21" s="31"/>
      <c r="C21" s="31"/>
      <c r="D21" s="31"/>
      <c r="E21" s="31"/>
      <c r="F21" s="31"/>
      <c r="G21" s="31"/>
      <c r="H21" s="31"/>
      <c r="I21" s="31"/>
      <c r="J21" s="31"/>
      <c r="K21" s="31"/>
      <c r="L21" s="31"/>
      <c r="M21" s="31"/>
      <c r="N21" s="31"/>
      <c r="O21" s="31"/>
      <c r="P21" s="31"/>
      <c r="Q21" s="31"/>
      <c r="R21" s="31"/>
      <c r="S21" s="31"/>
      <c r="T21" s="31"/>
      <c r="U21" s="31"/>
      <c r="V21" s="31"/>
      <c r="W21" s="31"/>
      <c r="X21" s="31"/>
      <c r="Y21" s="31"/>
      <c r="Z21" s="31"/>
      <c r="AA21" s="31"/>
      <c r="AB21" s="31"/>
      <c r="AC21" s="31"/>
      <c r="AD21" s="31"/>
      <c r="AE21" s="31"/>
      <c r="AF21" s="31"/>
      <c r="AG21" s="31"/>
      <c r="AH21" s="31"/>
      <c r="AI21" s="31"/>
      <c r="AJ21" s="31"/>
      <c r="AK21" s="31"/>
      <c r="AL21" s="31"/>
      <c r="AM21" s="31"/>
      <c r="AN21" s="31"/>
    </row>
    <row r="22" spans="1:40" ht="20.149999999999999" customHeight="1">
      <c r="A22" s="31"/>
      <c r="B22" s="31"/>
      <c r="C22" s="31"/>
      <c r="D22" s="31"/>
      <c r="E22" s="31"/>
      <c r="F22" s="31"/>
      <c r="G22" s="31"/>
      <c r="H22" s="31"/>
      <c r="I22" s="31"/>
      <c r="J22" s="31"/>
      <c r="K22" s="31"/>
      <c r="L22" s="31"/>
      <c r="M22" s="31"/>
      <c r="N22" s="31"/>
      <c r="O22" s="31"/>
      <c r="P22" s="31"/>
      <c r="Q22" s="31"/>
      <c r="R22" s="31"/>
      <c r="S22" s="31"/>
      <c r="T22" s="31"/>
      <c r="U22" s="31"/>
      <c r="V22" s="31"/>
      <c r="W22" s="31"/>
      <c r="X22" s="31"/>
      <c r="Y22" s="31"/>
      <c r="Z22" s="31"/>
      <c r="AA22" s="31"/>
      <c r="AB22" s="31"/>
      <c r="AC22" s="31"/>
      <c r="AD22" s="31"/>
      <c r="AE22" s="31"/>
      <c r="AF22" s="31"/>
      <c r="AG22" s="31"/>
      <c r="AH22" s="31"/>
      <c r="AI22" s="31"/>
      <c r="AJ22" s="31"/>
      <c r="AK22" s="31"/>
      <c r="AL22" s="31"/>
      <c r="AM22" s="31"/>
      <c r="AN22" s="31"/>
    </row>
    <row r="23" spans="1:40" ht="20.149999999999999" customHeight="1">
      <c r="A23" s="31"/>
      <c r="B23" s="31"/>
      <c r="C23" s="31"/>
      <c r="D23" s="31"/>
      <c r="E23" s="31"/>
      <c r="F23" s="31"/>
      <c r="G23" s="31"/>
      <c r="H23" s="31"/>
      <c r="I23" s="31"/>
      <c r="J23" s="31"/>
      <c r="K23" s="31"/>
      <c r="L23" s="31"/>
      <c r="M23" s="31"/>
      <c r="N23" s="31"/>
      <c r="O23" s="31"/>
      <c r="P23" s="31"/>
      <c r="Q23" s="31"/>
      <c r="R23" s="31"/>
      <c r="S23" s="31"/>
      <c r="T23" s="31"/>
      <c r="U23" s="31"/>
      <c r="V23" s="31"/>
      <c r="W23" s="31"/>
      <c r="X23" s="31"/>
      <c r="Y23" s="31"/>
      <c r="Z23" s="31"/>
      <c r="AA23" s="31"/>
      <c r="AB23" s="31"/>
      <c r="AC23" s="31"/>
      <c r="AD23" s="31"/>
      <c r="AE23" s="31"/>
      <c r="AF23" s="31"/>
      <c r="AG23" s="31"/>
      <c r="AH23" s="31"/>
      <c r="AI23" s="31"/>
      <c r="AJ23" s="31"/>
      <c r="AK23" s="31"/>
      <c r="AL23" s="31"/>
      <c r="AM23" s="31"/>
      <c r="AN23" s="31"/>
    </row>
    <row r="24" spans="1:40" ht="20.149999999999999" customHeight="1">
      <c r="A24" s="31"/>
      <c r="B24" s="31"/>
      <c r="C24" s="31"/>
      <c r="D24" s="31"/>
      <c r="E24" s="31"/>
      <c r="F24" s="31"/>
      <c r="G24" s="31"/>
      <c r="H24" s="31"/>
      <c r="I24" s="31"/>
      <c r="J24" s="31"/>
      <c r="K24" s="31"/>
      <c r="L24" s="31"/>
      <c r="M24" s="31"/>
      <c r="N24" s="31"/>
      <c r="O24" s="31"/>
      <c r="P24" s="31"/>
      <c r="Q24" s="31"/>
      <c r="R24" s="31"/>
      <c r="S24" s="31"/>
      <c r="T24" s="31"/>
      <c r="U24" s="31"/>
      <c r="V24" s="31"/>
      <c r="W24" s="31"/>
      <c r="X24" s="31"/>
      <c r="Y24" s="31"/>
      <c r="Z24" s="31"/>
      <c r="AA24" s="31"/>
      <c r="AB24" s="31"/>
      <c r="AC24" s="31"/>
      <c r="AD24" s="31"/>
      <c r="AE24" s="31"/>
      <c r="AF24" s="31"/>
      <c r="AG24" s="31"/>
      <c r="AH24" s="31"/>
      <c r="AI24" s="31"/>
      <c r="AJ24" s="31"/>
      <c r="AK24" s="31"/>
      <c r="AL24" s="31"/>
      <c r="AM24" s="31"/>
      <c r="AN24" s="31"/>
    </row>
    <row r="25" spans="1:40" ht="20.149999999999999" customHeight="1">
      <c r="A25" s="31"/>
      <c r="B25" s="31"/>
      <c r="C25" s="31"/>
      <c r="D25" s="31"/>
      <c r="E25" s="31"/>
      <c r="F25" s="31"/>
      <c r="G25" s="31"/>
      <c r="H25" s="31"/>
      <c r="I25" s="31"/>
      <c r="J25" s="31"/>
      <c r="K25" s="31"/>
      <c r="L25" s="31"/>
      <c r="M25" s="31"/>
      <c r="N25" s="31"/>
      <c r="O25" s="31"/>
      <c r="P25" s="31"/>
      <c r="Q25" s="31"/>
      <c r="R25" s="31"/>
      <c r="S25" s="31"/>
      <c r="T25" s="31"/>
      <c r="U25" s="31"/>
      <c r="V25" s="31"/>
      <c r="W25" s="31"/>
      <c r="X25" s="31"/>
      <c r="Y25" s="31"/>
      <c r="Z25" s="31"/>
      <c r="AA25" s="31"/>
      <c r="AB25" s="31"/>
      <c r="AC25" s="31"/>
      <c r="AD25" s="31"/>
      <c r="AE25" s="31"/>
      <c r="AF25" s="31"/>
      <c r="AG25" s="31"/>
      <c r="AH25" s="31"/>
      <c r="AI25" s="31"/>
      <c r="AJ25" s="31"/>
      <c r="AK25" s="31"/>
      <c r="AL25" s="31"/>
      <c r="AM25" s="31"/>
      <c r="AN25" s="31"/>
    </row>
    <row r="26" spans="1:40" ht="20.149999999999999" customHeight="1">
      <c r="A26" s="31"/>
      <c r="B26" s="31"/>
      <c r="C26" s="31"/>
      <c r="D26" s="31"/>
      <c r="E26" s="31"/>
      <c r="F26" s="31"/>
      <c r="G26" s="31"/>
      <c r="H26" s="31"/>
      <c r="I26" s="31"/>
      <c r="J26" s="31"/>
      <c r="K26" s="31"/>
      <c r="L26" s="31"/>
      <c r="M26" s="31"/>
      <c r="N26" s="31"/>
      <c r="O26" s="31"/>
      <c r="P26" s="31"/>
      <c r="Q26" s="31"/>
      <c r="R26" s="31"/>
      <c r="S26" s="31"/>
      <c r="T26" s="31"/>
      <c r="U26" s="31"/>
      <c r="V26" s="31"/>
      <c r="W26" s="31"/>
      <c r="X26" s="31"/>
      <c r="Y26" s="31"/>
      <c r="Z26" s="31"/>
      <c r="AA26" s="31"/>
      <c r="AB26" s="31"/>
      <c r="AC26" s="31"/>
      <c r="AD26" s="31"/>
      <c r="AE26" s="31"/>
      <c r="AF26" s="31"/>
      <c r="AG26" s="31"/>
      <c r="AH26" s="31"/>
      <c r="AI26" s="31"/>
      <c r="AJ26" s="31"/>
      <c r="AK26" s="31"/>
      <c r="AL26" s="31"/>
      <c r="AM26" s="31"/>
      <c r="AN26" s="31"/>
    </row>
    <row r="27" spans="1:40" ht="20.149999999999999" customHeight="1">
      <c r="A27" s="31"/>
      <c r="B27" s="31"/>
      <c r="C27" s="31"/>
      <c r="D27" s="31"/>
      <c r="E27" s="31"/>
      <c r="F27" s="31"/>
      <c r="G27" s="31"/>
      <c r="H27" s="31"/>
      <c r="I27" s="31"/>
      <c r="J27" s="31"/>
      <c r="K27" s="31"/>
      <c r="L27" s="31"/>
      <c r="M27" s="31"/>
      <c r="N27" s="31"/>
      <c r="O27" s="31"/>
      <c r="P27" s="31"/>
      <c r="Q27" s="31"/>
      <c r="R27" s="31"/>
      <c r="S27" s="31"/>
      <c r="T27" s="31"/>
      <c r="U27" s="31"/>
      <c r="V27" s="31"/>
      <c r="W27" s="31"/>
      <c r="X27" s="31"/>
      <c r="Y27" s="31"/>
      <c r="Z27" s="31"/>
      <c r="AA27" s="31"/>
      <c r="AB27" s="31"/>
      <c r="AC27" s="31"/>
      <c r="AD27" s="31"/>
      <c r="AE27" s="31"/>
      <c r="AF27" s="31"/>
      <c r="AG27" s="31"/>
      <c r="AH27" s="31"/>
      <c r="AI27" s="31"/>
      <c r="AJ27" s="31"/>
      <c r="AK27" s="31"/>
      <c r="AL27" s="31"/>
      <c r="AM27" s="31"/>
      <c r="AN27" s="31"/>
    </row>
    <row r="28" spans="1:40" ht="20.149999999999999" customHeight="1">
      <c r="A28" s="31"/>
      <c r="B28" s="31"/>
      <c r="C28" s="31"/>
      <c r="D28" s="31"/>
      <c r="E28" s="31"/>
      <c r="F28" s="31"/>
      <c r="G28" s="31"/>
      <c r="H28" s="31"/>
      <c r="I28" s="31"/>
      <c r="J28" s="31"/>
      <c r="K28" s="31"/>
      <c r="L28" s="31"/>
      <c r="M28" s="31"/>
      <c r="N28" s="31"/>
      <c r="O28" s="31"/>
      <c r="P28" s="31"/>
      <c r="Q28" s="31"/>
      <c r="R28" s="31"/>
      <c r="S28" s="31"/>
      <c r="T28" s="31"/>
      <c r="U28" s="31"/>
      <c r="V28" s="31"/>
      <c r="W28" s="31"/>
      <c r="X28" s="31"/>
      <c r="Y28" s="31"/>
      <c r="Z28" s="31"/>
      <c r="AA28" s="31"/>
      <c r="AB28" s="31"/>
      <c r="AC28" s="31"/>
      <c r="AD28" s="31"/>
      <c r="AE28" s="31"/>
      <c r="AF28" s="31"/>
      <c r="AG28" s="31"/>
      <c r="AH28" s="31"/>
      <c r="AI28" s="31"/>
      <c r="AJ28" s="31"/>
      <c r="AK28" s="31"/>
      <c r="AL28" s="31"/>
      <c r="AM28" s="31"/>
      <c r="AN28" s="31"/>
    </row>
    <row r="29" spans="1:40" ht="20.149999999999999" customHeight="1">
      <c r="A29" s="31"/>
      <c r="B29" s="31"/>
      <c r="C29" s="31"/>
      <c r="D29" s="31"/>
      <c r="E29" s="31"/>
      <c r="F29" s="31"/>
      <c r="G29" s="31"/>
      <c r="H29" s="31"/>
      <c r="I29" s="31"/>
      <c r="J29" s="31"/>
      <c r="K29" s="31"/>
      <c r="L29" s="31"/>
      <c r="M29" s="31"/>
      <c r="N29" s="31"/>
      <c r="O29" s="31"/>
      <c r="P29" s="31"/>
      <c r="Q29" s="31"/>
      <c r="R29" s="31"/>
      <c r="S29" s="31"/>
      <c r="T29" s="31"/>
      <c r="U29" s="31"/>
      <c r="V29" s="31"/>
      <c r="W29" s="31"/>
      <c r="X29" s="31"/>
      <c r="Y29" s="31"/>
      <c r="Z29" s="31"/>
      <c r="AA29" s="31"/>
      <c r="AB29" s="31"/>
      <c r="AC29" s="31"/>
      <c r="AD29" s="31"/>
      <c r="AE29" s="31"/>
      <c r="AF29" s="31"/>
      <c r="AG29" s="31"/>
      <c r="AH29" s="31"/>
      <c r="AI29" s="31"/>
      <c r="AJ29" s="31"/>
      <c r="AK29" s="31"/>
      <c r="AL29" s="31"/>
      <c r="AM29" s="31"/>
      <c r="AN29" s="31"/>
    </row>
    <row r="30" spans="1:40" ht="20.149999999999999" customHeight="1">
      <c r="A30" s="31"/>
      <c r="B30" s="31"/>
      <c r="C30" s="31"/>
      <c r="D30" s="31"/>
      <c r="E30" s="31"/>
      <c r="F30" s="31"/>
      <c r="G30" s="31"/>
      <c r="H30" s="31"/>
      <c r="I30" s="31"/>
      <c r="J30" s="31"/>
      <c r="K30" s="31"/>
      <c r="L30" s="31"/>
      <c r="M30" s="31"/>
      <c r="N30" s="31"/>
      <c r="O30" s="31"/>
      <c r="P30" s="31"/>
      <c r="Q30" s="31"/>
      <c r="R30" s="31"/>
      <c r="S30" s="31"/>
      <c r="T30" s="31"/>
      <c r="U30" s="31"/>
      <c r="V30" s="31"/>
      <c r="W30" s="31"/>
      <c r="X30" s="31"/>
      <c r="Y30" s="31"/>
      <c r="Z30" s="31"/>
      <c r="AA30" s="31"/>
      <c r="AB30" s="31"/>
      <c r="AC30" s="31"/>
      <c r="AD30" s="31"/>
      <c r="AE30" s="31"/>
      <c r="AF30" s="31"/>
      <c r="AG30" s="31"/>
      <c r="AH30" s="31"/>
      <c r="AI30" s="31"/>
      <c r="AJ30" s="31"/>
      <c r="AK30" s="31"/>
      <c r="AL30" s="31"/>
      <c r="AM30" s="31"/>
      <c r="AN30" s="31"/>
    </row>
    <row r="31" spans="1:40" ht="20.149999999999999" customHeight="1">
      <c r="A31" s="31"/>
      <c r="B31" s="31"/>
      <c r="C31" s="31"/>
      <c r="D31" s="31"/>
      <c r="E31" s="31"/>
      <c r="F31" s="31"/>
      <c r="G31" s="31"/>
      <c r="H31" s="31"/>
      <c r="I31" s="31"/>
      <c r="J31" s="31"/>
      <c r="K31" s="31"/>
      <c r="L31" s="31"/>
      <c r="M31" s="31"/>
      <c r="N31" s="31"/>
      <c r="O31" s="31"/>
      <c r="P31" s="31"/>
      <c r="Q31" s="31"/>
      <c r="R31" s="31"/>
      <c r="S31" s="31"/>
      <c r="T31" s="31"/>
      <c r="U31" s="31"/>
      <c r="V31" s="31"/>
      <c r="W31" s="31"/>
      <c r="X31" s="31"/>
      <c r="Y31" s="31"/>
      <c r="Z31" s="31"/>
      <c r="AA31" s="31"/>
      <c r="AB31" s="31"/>
      <c r="AC31" s="31"/>
      <c r="AD31" s="31"/>
      <c r="AE31" s="31"/>
      <c r="AF31" s="31"/>
      <c r="AG31" s="31"/>
      <c r="AH31" s="31"/>
      <c r="AI31" s="31"/>
      <c r="AJ31" s="31"/>
      <c r="AK31" s="31"/>
      <c r="AL31" s="31"/>
      <c r="AM31" s="31"/>
      <c r="AN31" s="31"/>
    </row>
    <row r="32" spans="1:40" ht="20.149999999999999" customHeight="1">
      <c r="A32" s="31"/>
      <c r="B32" s="31"/>
      <c r="C32" s="31"/>
      <c r="D32" s="31"/>
      <c r="E32" s="31"/>
      <c r="F32" s="31"/>
      <c r="G32" s="31"/>
      <c r="H32" s="31"/>
      <c r="I32" s="31"/>
      <c r="J32" s="31"/>
      <c r="K32" s="31"/>
      <c r="L32" s="31"/>
      <c r="M32" s="31"/>
      <c r="N32" s="31"/>
      <c r="O32" s="31"/>
      <c r="P32" s="31"/>
      <c r="Q32" s="31"/>
      <c r="R32" s="31"/>
      <c r="S32" s="31"/>
      <c r="T32" s="31"/>
      <c r="U32" s="31"/>
      <c r="V32" s="31"/>
      <c r="W32" s="31"/>
      <c r="X32" s="31"/>
      <c r="Y32" s="31"/>
      <c r="Z32" s="31"/>
      <c r="AA32" s="31"/>
      <c r="AB32" s="31"/>
      <c r="AC32" s="31"/>
      <c r="AD32" s="31"/>
      <c r="AE32" s="31"/>
      <c r="AF32" s="31"/>
      <c r="AG32" s="31"/>
      <c r="AH32" s="31"/>
      <c r="AI32" s="31"/>
      <c r="AJ32" s="31"/>
      <c r="AK32" s="31"/>
      <c r="AL32" s="31"/>
      <c r="AM32" s="31"/>
      <c r="AN32" s="31"/>
    </row>
    <row r="33" spans="1:40" ht="20.149999999999999" customHeight="1">
      <c r="A33" s="31"/>
      <c r="B33" s="31"/>
      <c r="C33" s="31"/>
      <c r="D33" s="31"/>
      <c r="E33" s="31"/>
      <c r="F33" s="31"/>
      <c r="G33" s="31"/>
      <c r="H33" s="31"/>
      <c r="I33" s="31"/>
      <c r="J33" s="31"/>
      <c r="K33" s="31"/>
      <c r="L33" s="31"/>
      <c r="M33" s="31"/>
      <c r="N33" s="31"/>
      <c r="O33" s="31"/>
      <c r="P33" s="31"/>
      <c r="Q33" s="31"/>
      <c r="R33" s="31"/>
      <c r="S33" s="31"/>
      <c r="T33" s="31"/>
      <c r="U33" s="31"/>
      <c r="V33" s="31"/>
      <c r="W33" s="31"/>
      <c r="X33" s="31"/>
      <c r="Y33" s="31"/>
      <c r="Z33" s="31"/>
      <c r="AA33" s="31"/>
      <c r="AB33" s="31"/>
      <c r="AC33" s="31"/>
      <c r="AD33" s="31"/>
      <c r="AE33" s="31"/>
      <c r="AF33" s="31"/>
      <c r="AG33" s="31"/>
      <c r="AH33" s="31"/>
      <c r="AI33" s="31"/>
      <c r="AJ33" s="31"/>
      <c r="AK33" s="31"/>
      <c r="AL33" s="31"/>
      <c r="AM33" s="31"/>
      <c r="AN33" s="31"/>
    </row>
    <row r="34" spans="1:40" ht="20.149999999999999" customHeight="1">
      <c r="A34" s="31"/>
      <c r="B34" s="31"/>
      <c r="C34" s="31"/>
      <c r="D34" s="31"/>
      <c r="E34" s="31"/>
      <c r="F34" s="31"/>
      <c r="G34" s="31"/>
      <c r="H34" s="31"/>
      <c r="I34" s="31"/>
      <c r="J34" s="31"/>
      <c r="K34" s="31"/>
      <c r="L34" s="31"/>
      <c r="M34" s="31"/>
      <c r="N34" s="31"/>
      <c r="O34" s="31"/>
      <c r="P34" s="31"/>
      <c r="Q34" s="31"/>
      <c r="R34" s="31"/>
      <c r="S34" s="31"/>
      <c r="T34" s="31"/>
      <c r="U34" s="31"/>
      <c r="V34" s="31"/>
      <c r="W34" s="31"/>
      <c r="X34" s="31"/>
      <c r="Y34" s="31"/>
      <c r="Z34" s="31"/>
      <c r="AA34" s="31"/>
      <c r="AB34" s="31"/>
      <c r="AC34" s="31"/>
      <c r="AD34" s="31"/>
      <c r="AE34" s="31"/>
      <c r="AF34" s="31"/>
      <c r="AG34" s="31"/>
      <c r="AH34" s="31"/>
      <c r="AI34" s="31"/>
      <c r="AJ34" s="31"/>
      <c r="AK34" s="31"/>
      <c r="AL34" s="31"/>
      <c r="AM34" s="31"/>
      <c r="AN34" s="31"/>
    </row>
    <row r="35" spans="1:40" ht="20.149999999999999" customHeight="1">
      <c r="A35" s="31"/>
      <c r="B35" s="31"/>
      <c r="C35" s="31"/>
      <c r="D35" s="31"/>
      <c r="E35" s="31"/>
      <c r="F35" s="31"/>
      <c r="G35" s="31"/>
      <c r="H35" s="31"/>
      <c r="I35" s="31"/>
      <c r="J35" s="31"/>
      <c r="K35" s="31"/>
      <c r="L35" s="31"/>
      <c r="M35" s="31"/>
      <c r="N35" s="31"/>
      <c r="O35" s="31"/>
      <c r="P35" s="31"/>
      <c r="Q35" s="31"/>
      <c r="R35" s="31"/>
      <c r="S35" s="31"/>
      <c r="T35" s="31"/>
      <c r="U35" s="31"/>
      <c r="V35" s="31"/>
      <c r="W35" s="31"/>
      <c r="X35" s="31"/>
      <c r="Y35" s="31"/>
      <c r="Z35" s="31"/>
      <c r="AA35" s="31"/>
      <c r="AB35" s="31"/>
      <c r="AC35" s="31"/>
      <c r="AD35" s="31"/>
      <c r="AE35" s="31"/>
      <c r="AF35" s="31"/>
      <c r="AG35" s="31"/>
      <c r="AH35" s="31"/>
      <c r="AI35" s="31"/>
      <c r="AJ35" s="31"/>
      <c r="AK35" s="31"/>
      <c r="AL35" s="31"/>
      <c r="AM35" s="31"/>
      <c r="AN35" s="31"/>
    </row>
    <row r="36" spans="1:40" ht="20.149999999999999" customHeight="1">
      <c r="A36" s="31"/>
      <c r="B36" s="31"/>
      <c r="C36" s="31"/>
      <c r="D36" s="31"/>
      <c r="E36" s="31"/>
      <c r="F36" s="31"/>
      <c r="G36" s="31"/>
      <c r="H36" s="31"/>
      <c r="I36" s="31"/>
      <c r="J36" s="31"/>
      <c r="K36" s="31"/>
      <c r="L36" s="31"/>
      <c r="M36" s="31"/>
      <c r="N36" s="31"/>
      <c r="O36" s="31"/>
      <c r="P36" s="31"/>
      <c r="Q36" s="31"/>
      <c r="R36" s="31"/>
      <c r="S36" s="31"/>
      <c r="T36" s="31"/>
      <c r="U36" s="31"/>
      <c r="V36" s="31"/>
      <c r="W36" s="31"/>
      <c r="X36" s="31"/>
      <c r="Y36" s="31"/>
      <c r="Z36" s="31"/>
      <c r="AA36" s="31"/>
      <c r="AB36" s="31"/>
      <c r="AC36" s="31"/>
      <c r="AD36" s="31"/>
      <c r="AE36" s="31"/>
      <c r="AF36" s="31"/>
      <c r="AG36" s="31"/>
      <c r="AH36" s="31"/>
      <c r="AI36" s="31"/>
      <c r="AJ36" s="31"/>
      <c r="AK36" s="31"/>
      <c r="AL36" s="31"/>
      <c r="AM36" s="31"/>
      <c r="AN36" s="31"/>
    </row>
    <row r="37" spans="1:40">
      <c r="A37" s="31"/>
      <c r="B37" s="31"/>
      <c r="C37" s="31"/>
      <c r="D37" s="31"/>
      <c r="E37" s="31"/>
      <c r="F37" s="31"/>
      <c r="G37" s="31"/>
      <c r="H37" s="31"/>
      <c r="I37" s="31"/>
      <c r="J37" s="31"/>
      <c r="K37" s="31"/>
      <c r="L37" s="31"/>
      <c r="M37" s="31"/>
      <c r="N37" s="31"/>
      <c r="O37" s="31"/>
      <c r="P37" s="31"/>
      <c r="Q37" s="31"/>
      <c r="R37" s="31"/>
      <c r="S37" s="31"/>
      <c r="T37" s="31"/>
      <c r="U37" s="31"/>
      <c r="V37" s="31"/>
      <c r="W37" s="31"/>
      <c r="X37" s="31"/>
      <c r="Y37" s="31"/>
      <c r="Z37" s="31"/>
      <c r="AA37" s="31"/>
      <c r="AB37" s="31"/>
      <c r="AC37" s="31"/>
      <c r="AD37" s="31"/>
      <c r="AE37" s="31"/>
      <c r="AF37" s="31"/>
      <c r="AG37" s="31"/>
      <c r="AH37" s="31"/>
      <c r="AI37" s="31"/>
      <c r="AJ37" s="31"/>
      <c r="AK37" s="31"/>
      <c r="AL37" s="31"/>
      <c r="AM37" s="31"/>
      <c r="AN37" s="31"/>
    </row>
    <row r="38" spans="1:40">
      <c r="A38" s="31"/>
      <c r="B38" s="31"/>
      <c r="C38" s="31"/>
      <c r="D38" s="31"/>
      <c r="E38" s="31"/>
      <c r="F38" s="31"/>
      <c r="G38" s="31"/>
      <c r="H38" s="31"/>
      <c r="I38" s="31"/>
      <c r="J38" s="31"/>
      <c r="K38" s="31"/>
      <c r="L38" s="31"/>
      <c r="M38" s="31"/>
      <c r="N38" s="31"/>
      <c r="O38" s="31"/>
      <c r="P38" s="31"/>
      <c r="Q38" s="31"/>
      <c r="R38" s="31"/>
      <c r="S38" s="31"/>
      <c r="T38" s="31"/>
      <c r="U38" s="31"/>
      <c r="V38" s="31"/>
      <c r="W38" s="31"/>
      <c r="X38" s="31"/>
      <c r="Y38" s="31"/>
      <c r="Z38" s="31"/>
      <c r="AA38" s="31"/>
      <c r="AB38" s="31"/>
      <c r="AC38" s="31"/>
      <c r="AD38" s="31"/>
      <c r="AE38" s="31"/>
      <c r="AF38" s="31"/>
      <c r="AG38" s="31"/>
      <c r="AH38" s="31"/>
      <c r="AI38" s="31"/>
      <c r="AJ38" s="31"/>
      <c r="AK38" s="31"/>
      <c r="AL38" s="31"/>
      <c r="AM38" s="31"/>
      <c r="AN38" s="31"/>
    </row>
    <row r="39" spans="1:40">
      <c r="A39" s="31"/>
      <c r="B39" s="31"/>
      <c r="C39" s="31"/>
      <c r="D39" s="31"/>
      <c r="E39" s="31"/>
      <c r="F39" s="31"/>
      <c r="G39" s="31"/>
      <c r="H39" s="31"/>
      <c r="I39" s="31"/>
      <c r="J39" s="31"/>
      <c r="K39" s="31"/>
      <c r="L39" s="31"/>
      <c r="M39" s="31"/>
      <c r="N39" s="31"/>
      <c r="O39" s="31"/>
      <c r="P39" s="31"/>
      <c r="Q39" s="31"/>
      <c r="R39" s="31"/>
      <c r="S39" s="31"/>
      <c r="T39" s="31"/>
      <c r="U39" s="31"/>
      <c r="V39" s="31"/>
      <c r="W39" s="31"/>
      <c r="X39" s="31"/>
      <c r="Y39" s="31"/>
      <c r="Z39" s="31"/>
      <c r="AA39" s="31"/>
      <c r="AB39" s="31"/>
      <c r="AC39" s="31"/>
      <c r="AD39" s="31"/>
      <c r="AE39" s="31"/>
      <c r="AF39" s="31"/>
      <c r="AG39" s="31"/>
      <c r="AH39" s="31"/>
      <c r="AI39" s="31"/>
      <c r="AJ39" s="31"/>
      <c r="AK39" s="31"/>
      <c r="AL39" s="31"/>
      <c r="AM39" s="31"/>
      <c r="AN39" s="31"/>
    </row>
    <row r="40" spans="1:40">
      <c r="A40" s="31"/>
      <c r="B40" s="31"/>
      <c r="C40" s="31"/>
      <c r="D40" s="31"/>
      <c r="E40" s="31"/>
      <c r="F40" s="31"/>
      <c r="G40" s="31"/>
      <c r="H40" s="31"/>
      <c r="I40" s="31"/>
      <c r="J40" s="31"/>
      <c r="K40" s="31"/>
      <c r="L40" s="31"/>
      <c r="M40" s="31"/>
      <c r="N40" s="31"/>
      <c r="O40" s="31"/>
      <c r="P40" s="31"/>
      <c r="Q40" s="31"/>
      <c r="R40" s="31"/>
      <c r="S40" s="31"/>
      <c r="T40" s="31"/>
      <c r="U40" s="31"/>
      <c r="V40" s="31"/>
      <c r="W40" s="31"/>
      <c r="X40" s="31"/>
      <c r="Y40" s="31"/>
      <c r="Z40" s="31"/>
      <c r="AA40" s="31"/>
      <c r="AB40" s="31"/>
      <c r="AC40" s="31"/>
      <c r="AD40" s="31"/>
      <c r="AE40" s="31"/>
      <c r="AF40" s="31"/>
      <c r="AG40" s="31"/>
      <c r="AH40" s="31"/>
      <c r="AI40" s="31"/>
      <c r="AJ40" s="31"/>
      <c r="AK40" s="31"/>
      <c r="AL40" s="31"/>
      <c r="AM40" s="31"/>
      <c r="AN40" s="31"/>
    </row>
    <row r="41" spans="1:40">
      <c r="A41" s="31"/>
      <c r="B41" s="31"/>
      <c r="C41" s="31"/>
      <c r="D41" s="31"/>
      <c r="E41" s="31"/>
      <c r="F41" s="31"/>
      <c r="G41" s="31"/>
      <c r="H41" s="31"/>
      <c r="I41" s="31"/>
      <c r="J41" s="31"/>
      <c r="K41" s="31"/>
      <c r="L41" s="31"/>
      <c r="M41" s="31"/>
      <c r="N41" s="31"/>
      <c r="O41" s="31"/>
      <c r="P41" s="31"/>
      <c r="Q41" s="31"/>
      <c r="R41" s="31"/>
      <c r="S41" s="31"/>
      <c r="T41" s="31"/>
      <c r="U41" s="31"/>
      <c r="V41" s="31"/>
      <c r="W41" s="31"/>
      <c r="X41" s="31"/>
      <c r="Y41" s="31"/>
      <c r="Z41" s="31"/>
      <c r="AA41" s="31"/>
      <c r="AB41" s="31"/>
      <c r="AC41" s="31"/>
      <c r="AD41" s="31"/>
      <c r="AE41" s="31"/>
      <c r="AF41" s="31"/>
      <c r="AG41" s="31"/>
      <c r="AH41" s="31"/>
      <c r="AI41" s="31"/>
      <c r="AJ41" s="31"/>
      <c r="AK41" s="31"/>
      <c r="AL41" s="31"/>
      <c r="AM41" s="31"/>
      <c r="AN41" s="31"/>
    </row>
    <row r="42" spans="1:40">
      <c r="A42" s="31"/>
      <c r="B42" s="31"/>
      <c r="C42" s="31"/>
      <c r="D42" s="31"/>
      <c r="E42" s="31"/>
      <c r="F42" s="31"/>
      <c r="G42" s="31"/>
      <c r="H42" s="31"/>
      <c r="I42" s="31"/>
      <c r="J42" s="31"/>
      <c r="K42" s="31"/>
      <c r="L42" s="31"/>
      <c r="M42" s="31"/>
      <c r="N42" s="31"/>
      <c r="O42" s="31"/>
      <c r="P42" s="31"/>
      <c r="Q42" s="31"/>
      <c r="R42" s="31"/>
      <c r="S42" s="31"/>
      <c r="T42" s="31"/>
      <c r="U42" s="31"/>
      <c r="V42" s="31"/>
      <c r="W42" s="31"/>
      <c r="X42" s="31"/>
      <c r="Y42" s="31"/>
      <c r="Z42" s="31"/>
      <c r="AA42" s="31"/>
      <c r="AB42" s="31"/>
      <c r="AC42" s="31"/>
      <c r="AD42" s="31"/>
      <c r="AE42" s="31"/>
      <c r="AF42" s="31"/>
      <c r="AG42" s="31"/>
      <c r="AH42" s="31"/>
      <c r="AI42" s="31"/>
      <c r="AJ42" s="31"/>
      <c r="AK42" s="31"/>
      <c r="AL42" s="31"/>
      <c r="AM42" s="31"/>
      <c r="AN42" s="31"/>
    </row>
    <row r="43" spans="1:40">
      <c r="A43" s="31"/>
      <c r="B43" s="31"/>
      <c r="C43" s="31"/>
      <c r="D43" s="31"/>
      <c r="E43" s="31"/>
      <c r="F43" s="31"/>
      <c r="G43" s="31"/>
      <c r="H43" s="31"/>
      <c r="I43" s="31"/>
      <c r="J43" s="31"/>
      <c r="K43" s="31"/>
      <c r="L43" s="31"/>
      <c r="M43" s="31"/>
      <c r="N43" s="31"/>
      <c r="O43" s="31"/>
      <c r="P43" s="31"/>
      <c r="Q43" s="31"/>
      <c r="R43" s="31"/>
      <c r="S43" s="31"/>
      <c r="T43" s="31"/>
      <c r="U43" s="31"/>
      <c r="V43" s="31"/>
      <c r="W43" s="31"/>
      <c r="X43" s="31"/>
      <c r="Y43" s="31"/>
      <c r="Z43" s="31"/>
      <c r="AA43" s="31"/>
      <c r="AB43" s="31"/>
      <c r="AC43" s="31"/>
      <c r="AD43" s="31"/>
      <c r="AE43" s="31"/>
      <c r="AF43" s="31"/>
      <c r="AG43" s="31"/>
      <c r="AH43" s="31"/>
      <c r="AI43" s="31"/>
      <c r="AJ43" s="31"/>
      <c r="AK43" s="31"/>
      <c r="AL43" s="31"/>
      <c r="AM43" s="31"/>
      <c r="AN43" s="31"/>
    </row>
    <row r="44" spans="1:40">
      <c r="A44" s="31"/>
      <c r="B44" s="31"/>
      <c r="C44" s="31"/>
      <c r="D44" s="31"/>
      <c r="E44" s="31"/>
      <c r="F44" s="31"/>
      <c r="G44" s="31"/>
      <c r="H44" s="31"/>
      <c r="I44" s="31"/>
      <c r="J44" s="31"/>
      <c r="K44" s="31"/>
      <c r="L44" s="31"/>
      <c r="M44" s="31"/>
      <c r="N44" s="31"/>
      <c r="O44" s="31"/>
      <c r="P44" s="31"/>
      <c r="Q44" s="31"/>
      <c r="R44" s="31"/>
      <c r="S44" s="31"/>
      <c r="T44" s="31"/>
      <c r="U44" s="31"/>
      <c r="V44" s="31"/>
      <c r="W44" s="31"/>
      <c r="X44" s="31"/>
      <c r="Y44" s="31"/>
      <c r="Z44" s="31"/>
      <c r="AA44" s="31"/>
      <c r="AB44" s="31"/>
      <c r="AC44" s="31"/>
      <c r="AD44" s="31"/>
      <c r="AE44" s="31"/>
      <c r="AF44" s="31"/>
      <c r="AG44" s="31"/>
      <c r="AH44" s="31"/>
      <c r="AI44" s="31"/>
      <c r="AJ44" s="31"/>
      <c r="AK44" s="31"/>
      <c r="AL44" s="31"/>
      <c r="AM44" s="31"/>
      <c r="AN44" s="31"/>
    </row>
    <row r="45" spans="1:40">
      <c r="A45" s="31"/>
      <c r="B45" s="31"/>
      <c r="C45" s="31"/>
      <c r="D45" s="31"/>
      <c r="E45" s="31"/>
      <c r="F45" s="31"/>
      <c r="G45" s="31"/>
      <c r="H45" s="31"/>
      <c r="I45" s="31"/>
      <c r="J45" s="31"/>
      <c r="K45" s="31"/>
      <c r="L45" s="31"/>
      <c r="M45" s="31"/>
      <c r="N45" s="31"/>
      <c r="O45" s="31"/>
      <c r="P45" s="31"/>
      <c r="Q45" s="31"/>
      <c r="R45" s="31"/>
      <c r="S45" s="31"/>
      <c r="T45" s="31"/>
      <c r="U45" s="31"/>
      <c r="V45" s="31"/>
      <c r="W45" s="31"/>
      <c r="X45" s="31"/>
      <c r="Y45" s="31"/>
      <c r="Z45" s="31"/>
      <c r="AA45" s="31"/>
      <c r="AB45" s="31"/>
      <c r="AC45" s="31"/>
      <c r="AD45" s="31"/>
      <c r="AE45" s="31"/>
      <c r="AF45" s="31"/>
      <c r="AG45" s="31"/>
      <c r="AH45" s="31"/>
      <c r="AI45" s="31"/>
      <c r="AJ45" s="31"/>
      <c r="AK45" s="31"/>
      <c r="AL45" s="31"/>
      <c r="AM45" s="31"/>
      <c r="AN45" s="31"/>
    </row>
    <row r="46" spans="1:40">
      <c r="A46" s="31"/>
      <c r="B46" s="31"/>
      <c r="C46" s="31"/>
      <c r="D46" s="31"/>
      <c r="E46" s="31"/>
      <c r="F46" s="31"/>
      <c r="G46" s="31"/>
      <c r="H46" s="31"/>
      <c r="I46" s="31"/>
      <c r="J46" s="31"/>
      <c r="K46" s="31"/>
      <c r="L46" s="31"/>
      <c r="M46" s="31"/>
      <c r="N46" s="31"/>
      <c r="O46" s="31"/>
      <c r="P46" s="31"/>
      <c r="Q46" s="31"/>
      <c r="R46" s="31"/>
      <c r="S46" s="31"/>
      <c r="T46" s="31"/>
      <c r="U46" s="31"/>
      <c r="V46" s="31"/>
      <c r="W46" s="31"/>
      <c r="X46" s="31"/>
      <c r="Y46" s="31"/>
      <c r="Z46" s="31"/>
      <c r="AA46" s="31"/>
      <c r="AB46" s="31"/>
      <c r="AC46" s="31"/>
      <c r="AD46" s="31"/>
      <c r="AE46" s="31"/>
      <c r="AF46" s="31"/>
      <c r="AG46" s="31"/>
      <c r="AH46" s="31"/>
      <c r="AI46" s="31"/>
      <c r="AJ46" s="31"/>
      <c r="AK46" s="31"/>
      <c r="AL46" s="31"/>
      <c r="AM46" s="31"/>
      <c r="AN46" s="31"/>
    </row>
    <row r="47" spans="1:40">
      <c r="A47" s="31"/>
      <c r="B47" s="31"/>
      <c r="C47" s="31"/>
      <c r="D47" s="31"/>
      <c r="E47" s="31"/>
      <c r="F47" s="31"/>
      <c r="G47" s="31"/>
      <c r="H47" s="31"/>
      <c r="I47" s="31"/>
      <c r="J47" s="31"/>
      <c r="K47" s="31"/>
      <c r="L47" s="31"/>
      <c r="M47" s="31"/>
      <c r="N47" s="31"/>
      <c r="O47" s="31"/>
      <c r="P47" s="31"/>
      <c r="Q47" s="31"/>
      <c r="R47" s="31"/>
      <c r="S47" s="31"/>
      <c r="T47" s="31"/>
      <c r="U47" s="31"/>
      <c r="V47" s="31"/>
      <c r="W47" s="31"/>
      <c r="X47" s="31"/>
      <c r="Y47" s="31"/>
      <c r="Z47" s="31"/>
      <c r="AA47" s="31"/>
      <c r="AB47" s="31"/>
      <c r="AC47" s="31"/>
      <c r="AD47" s="31"/>
      <c r="AE47" s="31"/>
      <c r="AF47" s="31"/>
      <c r="AG47" s="31"/>
      <c r="AH47" s="31"/>
      <c r="AI47" s="31"/>
      <c r="AJ47" s="31"/>
      <c r="AK47" s="31"/>
      <c r="AL47" s="31"/>
      <c r="AM47" s="31"/>
      <c r="AN47" s="31"/>
    </row>
    <row r="48" spans="1:40">
      <c r="A48" s="31"/>
      <c r="B48" s="31"/>
      <c r="C48" s="31"/>
      <c r="D48" s="31"/>
      <c r="E48" s="31"/>
      <c r="F48" s="31"/>
      <c r="G48" s="31"/>
      <c r="H48" s="31"/>
      <c r="I48" s="31"/>
      <c r="J48" s="31"/>
      <c r="K48" s="31"/>
      <c r="L48" s="31"/>
      <c r="M48" s="31"/>
      <c r="N48" s="31"/>
      <c r="O48" s="31"/>
      <c r="P48" s="31"/>
      <c r="Q48" s="31"/>
      <c r="R48" s="31"/>
      <c r="S48" s="31"/>
      <c r="T48" s="31"/>
      <c r="U48" s="31"/>
      <c r="V48" s="31"/>
      <c r="W48" s="31"/>
      <c r="X48" s="31"/>
      <c r="Y48" s="31"/>
      <c r="Z48" s="31"/>
      <c r="AA48" s="31"/>
      <c r="AB48" s="31"/>
      <c r="AC48" s="31"/>
      <c r="AD48" s="31"/>
      <c r="AE48" s="31"/>
      <c r="AF48" s="31"/>
      <c r="AG48" s="31"/>
      <c r="AH48" s="31"/>
      <c r="AI48" s="31"/>
      <c r="AJ48" s="31"/>
      <c r="AK48" s="31"/>
      <c r="AL48" s="31"/>
      <c r="AM48" s="31"/>
      <c r="AN48" s="31"/>
    </row>
    <row r="49" spans="1:40">
      <c r="A49" s="31"/>
      <c r="B49" s="31"/>
      <c r="C49" s="31"/>
      <c r="D49" s="31"/>
      <c r="E49" s="31"/>
      <c r="F49" s="31"/>
      <c r="G49" s="31"/>
      <c r="H49" s="31"/>
      <c r="I49" s="31"/>
      <c r="J49" s="31"/>
      <c r="K49" s="31"/>
      <c r="L49" s="31"/>
      <c r="M49" s="31"/>
      <c r="N49" s="31"/>
      <c r="O49" s="31"/>
      <c r="P49" s="31"/>
      <c r="Q49" s="31"/>
      <c r="R49" s="31"/>
      <c r="S49" s="31"/>
      <c r="T49" s="31"/>
      <c r="U49" s="31"/>
      <c r="V49" s="31"/>
      <c r="W49" s="31"/>
      <c r="X49" s="31"/>
      <c r="Y49" s="31"/>
      <c r="Z49" s="31"/>
      <c r="AA49" s="31"/>
      <c r="AB49" s="31"/>
      <c r="AC49" s="31"/>
      <c r="AD49" s="31"/>
      <c r="AE49" s="31"/>
      <c r="AF49" s="31"/>
      <c r="AG49" s="31"/>
      <c r="AH49" s="31"/>
      <c r="AI49" s="31"/>
      <c r="AJ49" s="31"/>
      <c r="AK49" s="31"/>
      <c r="AL49" s="31"/>
      <c r="AM49" s="31"/>
      <c r="AN49" s="31"/>
    </row>
    <row r="50" spans="1:40">
      <c r="A50" s="31"/>
      <c r="B50" s="31"/>
      <c r="C50" s="31"/>
      <c r="D50" s="31"/>
      <c r="E50" s="31"/>
      <c r="F50" s="31"/>
      <c r="G50" s="31"/>
      <c r="H50" s="31"/>
      <c r="I50" s="31"/>
      <c r="J50" s="31"/>
      <c r="K50" s="31"/>
      <c r="L50" s="31"/>
      <c r="M50" s="31"/>
      <c r="N50" s="31"/>
      <c r="O50" s="31"/>
      <c r="P50" s="31"/>
      <c r="Q50" s="31"/>
      <c r="R50" s="31"/>
      <c r="S50" s="31"/>
      <c r="T50" s="31"/>
      <c r="U50" s="31"/>
      <c r="V50" s="31"/>
      <c r="W50" s="31"/>
      <c r="X50" s="31"/>
      <c r="Y50" s="31"/>
      <c r="Z50" s="31"/>
      <c r="AA50" s="31"/>
      <c r="AB50" s="31"/>
      <c r="AC50" s="31"/>
      <c r="AD50" s="31"/>
      <c r="AE50" s="31"/>
      <c r="AF50" s="31"/>
      <c r="AG50" s="31"/>
      <c r="AH50" s="31"/>
      <c r="AI50" s="31"/>
      <c r="AJ50" s="31"/>
      <c r="AK50" s="31"/>
      <c r="AL50" s="31"/>
      <c r="AM50" s="31"/>
      <c r="AN50" s="31"/>
    </row>
    <row r="51" spans="1:40">
      <c r="A51" s="31"/>
      <c r="B51" s="31"/>
      <c r="C51" s="31"/>
      <c r="D51" s="31"/>
      <c r="E51" s="31"/>
      <c r="F51" s="31"/>
      <c r="G51" s="31"/>
      <c r="H51" s="31"/>
      <c r="I51" s="31"/>
      <c r="J51" s="31"/>
      <c r="K51" s="31"/>
      <c r="L51" s="31"/>
      <c r="M51" s="31"/>
      <c r="N51" s="31"/>
      <c r="O51" s="31"/>
      <c r="P51" s="31"/>
      <c r="Q51" s="31"/>
      <c r="R51" s="31"/>
      <c r="S51" s="31"/>
      <c r="T51" s="31"/>
      <c r="U51" s="31"/>
      <c r="V51" s="31"/>
      <c r="W51" s="31"/>
      <c r="X51" s="31"/>
      <c r="Y51" s="31"/>
      <c r="Z51" s="31"/>
      <c r="AA51" s="31"/>
      <c r="AB51" s="31"/>
      <c r="AC51" s="31"/>
      <c r="AD51" s="31"/>
      <c r="AE51" s="31"/>
      <c r="AF51" s="31"/>
      <c r="AG51" s="31"/>
      <c r="AH51" s="31"/>
      <c r="AI51" s="31"/>
      <c r="AJ51" s="31"/>
      <c r="AK51" s="31"/>
      <c r="AL51" s="31"/>
      <c r="AM51" s="31"/>
      <c r="AN51" s="31"/>
    </row>
    <row r="52" spans="1:40">
      <c r="A52" s="31"/>
      <c r="B52" s="31"/>
      <c r="C52" s="31"/>
      <c r="D52" s="31"/>
      <c r="E52" s="31"/>
      <c r="F52" s="31"/>
      <c r="G52" s="31"/>
      <c r="H52" s="31"/>
      <c r="I52" s="31"/>
      <c r="J52" s="31"/>
      <c r="K52" s="31"/>
      <c r="L52" s="31"/>
      <c r="M52" s="31"/>
      <c r="N52" s="31"/>
      <c r="O52" s="31"/>
      <c r="P52" s="31"/>
      <c r="Q52" s="31"/>
      <c r="R52" s="31"/>
      <c r="S52" s="31"/>
      <c r="T52" s="31"/>
      <c r="U52" s="31"/>
      <c r="V52" s="31"/>
      <c r="W52" s="31"/>
      <c r="X52" s="31"/>
      <c r="Y52" s="31"/>
      <c r="Z52" s="31"/>
      <c r="AA52" s="31"/>
      <c r="AB52" s="31"/>
      <c r="AC52" s="31"/>
      <c r="AD52" s="31"/>
      <c r="AE52" s="31"/>
      <c r="AF52" s="31"/>
      <c r="AG52" s="31"/>
      <c r="AH52" s="31"/>
      <c r="AI52" s="31"/>
      <c r="AJ52" s="31"/>
      <c r="AK52" s="31"/>
      <c r="AL52" s="31"/>
      <c r="AM52" s="31"/>
      <c r="AN52" s="31"/>
    </row>
    <row r="53" spans="1:40">
      <c r="A53" s="31"/>
      <c r="B53" s="31"/>
      <c r="C53" s="31"/>
      <c r="D53" s="31"/>
      <c r="E53" s="31"/>
      <c r="F53" s="31"/>
      <c r="G53" s="31"/>
      <c r="H53" s="31"/>
      <c r="I53" s="31"/>
      <c r="J53" s="31"/>
      <c r="K53" s="31"/>
      <c r="L53" s="31"/>
      <c r="M53" s="31"/>
      <c r="N53" s="31"/>
      <c r="O53" s="31"/>
      <c r="P53" s="31"/>
      <c r="Q53" s="31"/>
      <c r="R53" s="31"/>
      <c r="S53" s="31"/>
      <c r="T53" s="31"/>
      <c r="U53" s="31"/>
      <c r="V53" s="31"/>
      <c r="W53" s="31"/>
      <c r="X53" s="31"/>
      <c r="Y53" s="31"/>
      <c r="Z53" s="31"/>
      <c r="AA53" s="31"/>
      <c r="AB53" s="31"/>
      <c r="AC53" s="31"/>
      <c r="AD53" s="31"/>
      <c r="AE53" s="31"/>
      <c r="AF53" s="31"/>
      <c r="AG53" s="31"/>
      <c r="AH53" s="31"/>
      <c r="AI53" s="31"/>
      <c r="AJ53" s="31"/>
      <c r="AK53" s="31"/>
      <c r="AL53" s="31"/>
      <c r="AM53" s="31"/>
      <c r="AN53" s="31"/>
    </row>
    <row r="54" spans="1:40">
      <c r="A54" s="31"/>
      <c r="B54" s="31"/>
      <c r="C54" s="31"/>
      <c r="D54" s="31"/>
      <c r="E54" s="31"/>
      <c r="F54" s="31"/>
      <c r="G54" s="31"/>
      <c r="H54" s="31"/>
      <c r="I54" s="31"/>
      <c r="J54" s="31"/>
      <c r="K54" s="31"/>
      <c r="L54" s="31"/>
      <c r="M54" s="31"/>
      <c r="N54" s="31"/>
      <c r="O54" s="31"/>
      <c r="P54" s="31"/>
      <c r="Q54" s="31"/>
      <c r="R54" s="31"/>
      <c r="S54" s="31"/>
      <c r="T54" s="31"/>
      <c r="U54" s="31"/>
      <c r="V54" s="31"/>
      <c r="W54" s="31"/>
      <c r="X54" s="31"/>
      <c r="Y54" s="31"/>
      <c r="Z54" s="31"/>
      <c r="AA54" s="31"/>
      <c r="AB54" s="31"/>
      <c r="AC54" s="31"/>
      <c r="AD54" s="31"/>
      <c r="AE54" s="31"/>
      <c r="AF54" s="31"/>
      <c r="AG54" s="31"/>
      <c r="AH54" s="31"/>
      <c r="AI54" s="31"/>
      <c r="AJ54" s="31"/>
      <c r="AK54" s="31"/>
      <c r="AL54" s="31"/>
      <c r="AM54" s="31"/>
      <c r="AN54" s="31"/>
    </row>
    <row r="55" spans="1:40">
      <c r="A55" s="31"/>
      <c r="B55" s="31"/>
      <c r="C55" s="31"/>
      <c r="D55" s="31"/>
      <c r="E55" s="31"/>
      <c r="F55" s="31"/>
      <c r="G55" s="31"/>
      <c r="H55" s="31"/>
      <c r="I55" s="31"/>
      <c r="J55" s="31"/>
      <c r="K55" s="31"/>
      <c r="L55" s="31"/>
      <c r="M55" s="31"/>
      <c r="N55" s="31"/>
      <c r="O55" s="31"/>
      <c r="P55" s="31"/>
      <c r="Q55" s="31"/>
      <c r="R55" s="31"/>
      <c r="S55" s="31"/>
      <c r="T55" s="31"/>
      <c r="U55" s="31"/>
      <c r="V55" s="31"/>
      <c r="W55" s="31"/>
      <c r="X55" s="31"/>
      <c r="Y55" s="31"/>
      <c r="Z55" s="31"/>
      <c r="AA55" s="31"/>
      <c r="AB55" s="31"/>
      <c r="AC55" s="31"/>
      <c r="AD55" s="31"/>
      <c r="AE55" s="31"/>
      <c r="AF55" s="31"/>
      <c r="AG55" s="31"/>
      <c r="AH55" s="31"/>
      <c r="AI55" s="31"/>
      <c r="AJ55" s="31"/>
      <c r="AK55" s="31"/>
      <c r="AL55" s="31"/>
      <c r="AM55" s="31"/>
      <c r="AN55" s="31"/>
    </row>
    <row r="56" spans="1:40">
      <c r="A56" s="31"/>
      <c r="B56" s="31"/>
      <c r="C56" s="31"/>
      <c r="D56" s="31"/>
      <c r="E56" s="31"/>
      <c r="F56" s="31"/>
      <c r="G56" s="31"/>
      <c r="H56" s="31"/>
      <c r="I56" s="31"/>
      <c r="J56" s="31"/>
      <c r="K56" s="31"/>
      <c r="L56" s="31"/>
      <c r="M56" s="31"/>
      <c r="N56" s="31"/>
      <c r="O56" s="31"/>
      <c r="P56" s="31"/>
      <c r="Q56" s="31"/>
      <c r="R56" s="31"/>
      <c r="S56" s="31"/>
      <c r="T56" s="31"/>
      <c r="U56" s="31"/>
      <c r="V56" s="31"/>
      <c r="W56" s="31"/>
      <c r="X56" s="31"/>
      <c r="Y56" s="31"/>
      <c r="Z56" s="31"/>
      <c r="AA56" s="31"/>
      <c r="AB56" s="31"/>
      <c r="AC56" s="31"/>
      <c r="AD56" s="31"/>
      <c r="AE56" s="31"/>
      <c r="AF56" s="31"/>
      <c r="AG56" s="31"/>
      <c r="AH56" s="31"/>
      <c r="AI56" s="31"/>
      <c r="AJ56" s="31"/>
      <c r="AK56" s="31"/>
      <c r="AL56" s="31"/>
      <c r="AM56" s="31"/>
      <c r="AN56" s="31"/>
    </row>
    <row r="57" spans="1:40">
      <c r="A57" s="31"/>
      <c r="B57" s="31"/>
      <c r="C57" s="31"/>
      <c r="D57" s="31"/>
      <c r="E57" s="31"/>
      <c r="F57" s="31"/>
      <c r="G57" s="31"/>
      <c r="H57" s="31"/>
      <c r="I57" s="31"/>
      <c r="J57" s="31"/>
      <c r="K57" s="31"/>
      <c r="L57" s="31"/>
      <c r="M57" s="31"/>
      <c r="N57" s="31"/>
      <c r="O57" s="31"/>
      <c r="P57" s="31"/>
      <c r="Q57" s="31"/>
      <c r="R57" s="31"/>
      <c r="S57" s="31"/>
      <c r="T57" s="31"/>
      <c r="U57" s="31"/>
      <c r="V57" s="31"/>
      <c r="W57" s="31"/>
      <c r="X57" s="31"/>
      <c r="Y57" s="31"/>
      <c r="Z57" s="31"/>
      <c r="AA57" s="31"/>
      <c r="AB57" s="31"/>
      <c r="AC57" s="31"/>
      <c r="AD57" s="31"/>
      <c r="AE57" s="31"/>
      <c r="AF57" s="31"/>
      <c r="AG57" s="31"/>
      <c r="AH57" s="31"/>
      <c r="AI57" s="31"/>
      <c r="AJ57" s="31"/>
      <c r="AK57" s="31"/>
      <c r="AL57" s="31"/>
      <c r="AM57" s="31"/>
      <c r="AN57" s="31"/>
    </row>
    <row r="58" spans="1:40">
      <c r="A58" s="31"/>
      <c r="B58" s="31"/>
      <c r="C58" s="31"/>
      <c r="D58" s="31"/>
      <c r="E58" s="31"/>
      <c r="F58" s="31"/>
      <c r="G58" s="31"/>
      <c r="H58" s="31"/>
      <c r="I58" s="31"/>
      <c r="J58" s="31"/>
      <c r="K58" s="31"/>
      <c r="L58" s="31"/>
      <c r="M58" s="31"/>
      <c r="N58" s="31"/>
      <c r="O58" s="31"/>
      <c r="P58" s="31"/>
      <c r="Q58" s="31"/>
      <c r="R58" s="31"/>
      <c r="S58" s="31"/>
      <c r="T58" s="31"/>
      <c r="U58" s="31"/>
      <c r="V58" s="31"/>
      <c r="W58" s="31"/>
      <c r="X58" s="31"/>
      <c r="Y58" s="31"/>
      <c r="Z58" s="31"/>
      <c r="AA58" s="31"/>
      <c r="AB58" s="31"/>
      <c r="AC58" s="31"/>
      <c r="AD58" s="31"/>
      <c r="AE58" s="31"/>
      <c r="AF58" s="31"/>
      <c r="AG58" s="31"/>
      <c r="AH58" s="31"/>
      <c r="AI58" s="31"/>
      <c r="AJ58" s="31"/>
      <c r="AK58" s="31"/>
      <c r="AL58" s="31"/>
      <c r="AM58" s="31"/>
      <c r="AN58" s="31"/>
    </row>
    <row r="59" spans="1:40">
      <c r="A59" s="31"/>
      <c r="B59" s="31"/>
      <c r="C59" s="31"/>
      <c r="D59" s="31"/>
      <c r="E59" s="31"/>
      <c r="F59" s="31"/>
      <c r="G59" s="31"/>
      <c r="H59" s="31"/>
      <c r="I59" s="31"/>
      <c r="J59" s="31"/>
      <c r="K59" s="31"/>
      <c r="L59" s="31"/>
      <c r="M59" s="31"/>
      <c r="N59" s="31"/>
      <c r="O59" s="31"/>
      <c r="P59" s="31"/>
      <c r="Q59" s="31"/>
      <c r="R59" s="31"/>
      <c r="S59" s="31"/>
      <c r="T59" s="31"/>
      <c r="U59" s="31"/>
      <c r="V59" s="31"/>
      <c r="W59" s="31"/>
      <c r="X59" s="31"/>
      <c r="Y59" s="31"/>
      <c r="Z59" s="31"/>
      <c r="AA59" s="31"/>
      <c r="AB59" s="31"/>
      <c r="AC59" s="31"/>
      <c r="AD59" s="31"/>
      <c r="AE59" s="31"/>
      <c r="AF59" s="31"/>
      <c r="AG59" s="31"/>
      <c r="AH59" s="31"/>
      <c r="AI59" s="31"/>
      <c r="AJ59" s="31"/>
      <c r="AK59" s="31"/>
      <c r="AL59" s="31"/>
      <c r="AM59" s="31"/>
      <c r="AN59" s="31"/>
    </row>
    <row r="60" spans="1:40">
      <c r="A60" s="31"/>
      <c r="B60" s="31"/>
      <c r="C60" s="31"/>
      <c r="D60" s="31"/>
      <c r="E60" s="31"/>
      <c r="F60" s="31"/>
      <c r="G60" s="31"/>
      <c r="H60" s="31"/>
      <c r="I60" s="31"/>
      <c r="J60" s="31"/>
      <c r="K60" s="31"/>
      <c r="L60" s="31"/>
      <c r="M60" s="31"/>
      <c r="N60" s="31"/>
      <c r="O60" s="31"/>
      <c r="P60" s="31"/>
      <c r="Q60" s="31"/>
      <c r="R60" s="31"/>
      <c r="S60" s="31"/>
      <c r="T60" s="31"/>
      <c r="U60" s="31"/>
      <c r="V60" s="31"/>
      <c r="W60" s="31"/>
      <c r="X60" s="31"/>
      <c r="Y60" s="31"/>
      <c r="Z60" s="31"/>
      <c r="AA60" s="31"/>
      <c r="AB60" s="31"/>
      <c r="AC60" s="31"/>
      <c r="AD60" s="31"/>
      <c r="AE60" s="31"/>
      <c r="AF60" s="31"/>
      <c r="AG60" s="31"/>
      <c r="AH60" s="31"/>
      <c r="AI60" s="31"/>
      <c r="AJ60" s="31"/>
      <c r="AK60" s="31"/>
      <c r="AL60" s="31"/>
      <c r="AM60" s="31"/>
      <c r="AN60" s="31"/>
    </row>
    <row r="61" spans="1:40">
      <c r="A61" s="31"/>
      <c r="B61" s="31"/>
      <c r="C61" s="31"/>
      <c r="D61" s="31"/>
      <c r="E61" s="31"/>
      <c r="F61" s="31"/>
      <c r="G61" s="31"/>
      <c r="H61" s="31"/>
      <c r="I61" s="31"/>
      <c r="J61" s="31"/>
      <c r="K61" s="31"/>
      <c r="L61" s="31"/>
      <c r="M61" s="31"/>
      <c r="N61" s="31"/>
      <c r="O61" s="31"/>
      <c r="P61" s="31"/>
      <c r="Q61" s="31"/>
      <c r="R61" s="31"/>
      <c r="S61" s="31"/>
      <c r="T61" s="31"/>
      <c r="U61" s="31"/>
      <c r="V61" s="31"/>
      <c r="W61" s="31"/>
      <c r="X61" s="31"/>
      <c r="Y61" s="31"/>
      <c r="Z61" s="31"/>
      <c r="AA61" s="31"/>
      <c r="AB61" s="31"/>
      <c r="AC61" s="31"/>
      <c r="AD61" s="31"/>
      <c r="AE61" s="31"/>
      <c r="AF61" s="31"/>
      <c r="AG61" s="31"/>
      <c r="AH61" s="31"/>
      <c r="AI61" s="31"/>
      <c r="AJ61" s="31"/>
      <c r="AK61" s="31"/>
      <c r="AL61" s="31"/>
      <c r="AM61" s="31"/>
      <c r="AN61" s="31"/>
    </row>
    <row r="62" spans="1:40">
      <c r="A62" s="31"/>
      <c r="B62" s="31"/>
      <c r="C62" s="31"/>
      <c r="D62" s="31"/>
      <c r="E62" s="31"/>
      <c r="F62" s="31"/>
      <c r="G62" s="31"/>
      <c r="H62" s="31"/>
      <c r="I62" s="31"/>
      <c r="J62" s="31"/>
      <c r="K62" s="31"/>
      <c r="L62" s="31"/>
      <c r="M62" s="31"/>
      <c r="N62" s="31"/>
      <c r="O62" s="31"/>
      <c r="P62" s="31"/>
      <c r="Q62" s="31"/>
      <c r="R62" s="31"/>
      <c r="S62" s="31"/>
      <c r="T62" s="31"/>
      <c r="U62" s="31"/>
      <c r="V62" s="31"/>
      <c r="W62" s="31"/>
      <c r="X62" s="31"/>
      <c r="Y62" s="31"/>
      <c r="Z62" s="31"/>
      <c r="AA62" s="31"/>
      <c r="AB62" s="31"/>
      <c r="AC62" s="31"/>
      <c r="AD62" s="31"/>
      <c r="AE62" s="31"/>
      <c r="AF62" s="31"/>
      <c r="AG62" s="31"/>
      <c r="AH62" s="31"/>
      <c r="AI62" s="31"/>
      <c r="AJ62" s="31"/>
      <c r="AK62" s="31"/>
      <c r="AL62" s="31"/>
      <c r="AM62" s="31"/>
      <c r="AN62" s="31"/>
    </row>
    <row r="63" spans="1:40">
      <c r="A63" s="31"/>
      <c r="B63" s="31"/>
      <c r="C63" s="31"/>
      <c r="D63" s="31"/>
      <c r="E63" s="31"/>
      <c r="F63" s="31"/>
      <c r="G63" s="31"/>
      <c r="H63" s="31"/>
      <c r="I63" s="31"/>
      <c r="J63" s="31"/>
      <c r="K63" s="31"/>
      <c r="L63" s="31"/>
      <c r="M63" s="31"/>
      <c r="N63" s="31"/>
      <c r="O63" s="31"/>
      <c r="P63" s="31"/>
      <c r="Q63" s="31"/>
      <c r="R63" s="31"/>
      <c r="S63" s="31"/>
      <c r="T63" s="31"/>
      <c r="U63" s="31"/>
      <c r="V63" s="31"/>
      <c r="W63" s="31"/>
      <c r="X63" s="31"/>
      <c r="Y63" s="31"/>
      <c r="Z63" s="31"/>
      <c r="AA63" s="31"/>
      <c r="AB63" s="31"/>
      <c r="AC63" s="31"/>
      <c r="AD63" s="31"/>
      <c r="AE63" s="31"/>
      <c r="AF63" s="31"/>
      <c r="AG63" s="31"/>
      <c r="AH63" s="31"/>
      <c r="AI63" s="31"/>
      <c r="AJ63" s="31"/>
      <c r="AK63" s="31"/>
      <c r="AL63" s="31"/>
      <c r="AM63" s="31"/>
      <c r="AN63" s="31"/>
    </row>
    <row r="64" spans="1:40">
      <c r="A64" s="31"/>
      <c r="B64" s="31"/>
      <c r="C64" s="31"/>
      <c r="D64" s="31"/>
      <c r="E64" s="31"/>
      <c r="F64" s="31"/>
      <c r="G64" s="31"/>
      <c r="H64" s="31"/>
      <c r="I64" s="31"/>
      <c r="J64" s="31"/>
      <c r="K64" s="31"/>
      <c r="L64" s="31"/>
      <c r="M64" s="31"/>
      <c r="N64" s="31"/>
      <c r="O64" s="31"/>
      <c r="P64" s="31"/>
      <c r="Q64" s="31"/>
      <c r="R64" s="31"/>
      <c r="S64" s="31"/>
      <c r="T64" s="31"/>
      <c r="U64" s="31"/>
      <c r="V64" s="31"/>
      <c r="W64" s="31"/>
      <c r="X64" s="31"/>
      <c r="Y64" s="31"/>
      <c r="Z64" s="31"/>
      <c r="AA64" s="31"/>
      <c r="AB64" s="31"/>
      <c r="AC64" s="31"/>
      <c r="AD64" s="31"/>
      <c r="AE64" s="31"/>
      <c r="AF64" s="31"/>
      <c r="AG64" s="31"/>
      <c r="AH64" s="31"/>
      <c r="AI64" s="31"/>
      <c r="AJ64" s="31"/>
      <c r="AK64" s="31"/>
      <c r="AL64" s="31"/>
      <c r="AM64" s="31"/>
      <c r="AN64" s="31"/>
    </row>
    <row r="65" spans="1:40">
      <c r="A65" s="31"/>
      <c r="B65" s="31"/>
      <c r="C65" s="31"/>
      <c r="D65" s="31"/>
      <c r="E65" s="31"/>
      <c r="F65" s="31"/>
      <c r="G65" s="31"/>
      <c r="H65" s="31"/>
      <c r="I65" s="31"/>
      <c r="J65" s="31"/>
      <c r="K65" s="31"/>
      <c r="L65" s="31"/>
      <c r="M65" s="31"/>
      <c r="N65" s="31"/>
      <c r="O65" s="31"/>
      <c r="P65" s="31"/>
      <c r="Q65" s="31"/>
      <c r="R65" s="31"/>
      <c r="S65" s="31"/>
      <c r="T65" s="31"/>
      <c r="U65" s="31"/>
      <c r="V65" s="31"/>
      <c r="W65" s="31"/>
      <c r="X65" s="31"/>
      <c r="Y65" s="31"/>
      <c r="Z65" s="31"/>
      <c r="AA65" s="31"/>
      <c r="AB65" s="31"/>
      <c r="AC65" s="31"/>
      <c r="AD65" s="31"/>
      <c r="AE65" s="31"/>
      <c r="AF65" s="31"/>
      <c r="AG65" s="31"/>
      <c r="AH65" s="31"/>
      <c r="AI65" s="31"/>
      <c r="AJ65" s="31"/>
      <c r="AK65" s="31"/>
      <c r="AL65" s="31"/>
      <c r="AM65" s="31"/>
      <c r="AN65" s="31"/>
    </row>
    <row r="66" spans="1:40">
      <c r="A66" s="31"/>
      <c r="B66" s="31"/>
      <c r="C66" s="31"/>
      <c r="D66" s="31"/>
      <c r="E66" s="31"/>
      <c r="F66" s="31"/>
      <c r="G66" s="31"/>
      <c r="H66" s="31"/>
      <c r="I66" s="31"/>
      <c r="J66" s="31"/>
      <c r="K66" s="31"/>
      <c r="L66" s="31"/>
      <c r="M66" s="31"/>
      <c r="N66" s="31"/>
      <c r="O66" s="31"/>
      <c r="P66" s="31"/>
      <c r="Q66" s="31"/>
      <c r="R66" s="31"/>
      <c r="S66" s="31"/>
      <c r="T66" s="31"/>
      <c r="U66" s="31"/>
      <c r="V66" s="31"/>
      <c r="W66" s="31"/>
      <c r="X66" s="31"/>
      <c r="Y66" s="31"/>
      <c r="Z66" s="31"/>
      <c r="AA66" s="31"/>
      <c r="AB66" s="31"/>
      <c r="AC66" s="31"/>
      <c r="AD66" s="31"/>
      <c r="AE66" s="31"/>
      <c r="AF66" s="31"/>
      <c r="AG66" s="31"/>
      <c r="AH66" s="31"/>
      <c r="AI66" s="31"/>
      <c r="AJ66" s="31"/>
      <c r="AK66" s="31"/>
      <c r="AL66" s="31"/>
      <c r="AM66" s="31"/>
      <c r="AN66" s="31"/>
    </row>
    <row r="67" spans="1:40">
      <c r="A67" s="31"/>
      <c r="B67" s="31"/>
      <c r="C67" s="31"/>
      <c r="D67" s="31"/>
      <c r="E67" s="31"/>
      <c r="F67" s="31"/>
      <c r="G67" s="31"/>
      <c r="H67" s="31"/>
      <c r="I67" s="31"/>
      <c r="J67" s="31"/>
      <c r="K67" s="31"/>
      <c r="L67" s="31"/>
      <c r="M67" s="31"/>
      <c r="N67" s="31"/>
      <c r="O67" s="31"/>
      <c r="P67" s="31"/>
      <c r="Q67" s="31"/>
      <c r="R67" s="31"/>
      <c r="S67" s="31"/>
      <c r="T67" s="31"/>
      <c r="U67" s="31"/>
      <c r="V67" s="31"/>
      <c r="W67" s="31"/>
      <c r="X67" s="31"/>
      <c r="Y67" s="31"/>
      <c r="Z67" s="31"/>
      <c r="AA67" s="31"/>
      <c r="AB67" s="31"/>
      <c r="AC67" s="31"/>
      <c r="AD67" s="31"/>
      <c r="AE67" s="31"/>
      <c r="AF67" s="31"/>
      <c r="AG67" s="31"/>
      <c r="AH67" s="31"/>
      <c r="AI67" s="31"/>
      <c r="AJ67" s="31"/>
      <c r="AK67" s="31"/>
      <c r="AL67" s="31"/>
      <c r="AM67" s="31"/>
      <c r="AN67" s="31"/>
    </row>
    <row r="68" spans="1:40">
      <c r="A68" s="31"/>
      <c r="B68" s="31"/>
      <c r="C68" s="31"/>
      <c r="D68" s="31"/>
      <c r="E68" s="31"/>
      <c r="F68" s="31"/>
      <c r="G68" s="31"/>
      <c r="H68" s="31"/>
      <c r="I68" s="31"/>
      <c r="J68" s="31"/>
      <c r="K68" s="31"/>
      <c r="L68" s="31"/>
      <c r="M68" s="31"/>
      <c r="N68" s="31"/>
      <c r="O68" s="31"/>
      <c r="P68" s="31"/>
      <c r="Q68" s="31"/>
      <c r="R68" s="31"/>
      <c r="S68" s="31"/>
      <c r="T68" s="31"/>
      <c r="U68" s="31"/>
      <c r="V68" s="31"/>
      <c r="W68" s="31"/>
      <c r="X68" s="31"/>
      <c r="Y68" s="31"/>
      <c r="Z68" s="31"/>
      <c r="AA68" s="31"/>
      <c r="AB68" s="31"/>
      <c r="AC68" s="31"/>
      <c r="AD68" s="31"/>
      <c r="AE68" s="31"/>
      <c r="AF68" s="31"/>
      <c r="AG68" s="31"/>
      <c r="AH68" s="31"/>
      <c r="AI68" s="31"/>
      <c r="AJ68" s="31"/>
      <c r="AK68" s="31"/>
      <c r="AL68" s="31"/>
      <c r="AM68" s="31"/>
      <c r="AN68" s="31"/>
    </row>
    <row r="69" spans="1:40">
      <c r="A69" s="31"/>
      <c r="B69" s="31"/>
      <c r="C69" s="31"/>
      <c r="D69" s="31"/>
      <c r="E69" s="31"/>
      <c r="F69" s="31"/>
      <c r="G69" s="31"/>
      <c r="H69" s="31"/>
      <c r="I69" s="31"/>
      <c r="J69" s="31"/>
      <c r="K69" s="31"/>
      <c r="L69" s="31"/>
      <c r="M69" s="31"/>
      <c r="N69" s="31"/>
      <c r="O69" s="31"/>
      <c r="P69" s="31"/>
      <c r="Q69" s="31"/>
      <c r="R69" s="31"/>
      <c r="S69" s="31"/>
      <c r="T69" s="31"/>
      <c r="U69" s="31"/>
      <c r="V69" s="31"/>
      <c r="W69" s="31"/>
      <c r="X69" s="31"/>
      <c r="Y69" s="31"/>
      <c r="Z69" s="31"/>
      <c r="AA69" s="31"/>
      <c r="AB69" s="31"/>
      <c r="AC69" s="31"/>
      <c r="AD69" s="31"/>
      <c r="AE69" s="31"/>
      <c r="AF69" s="31"/>
      <c r="AG69" s="31"/>
      <c r="AH69" s="31"/>
      <c r="AI69" s="31"/>
      <c r="AJ69" s="31"/>
      <c r="AK69" s="31"/>
      <c r="AL69" s="31"/>
      <c r="AM69" s="31"/>
      <c r="AN69" s="31"/>
    </row>
    <row r="70" spans="1:40">
      <c r="A70" s="31"/>
      <c r="B70" s="31"/>
      <c r="C70" s="31"/>
      <c r="D70" s="31"/>
      <c r="E70" s="31"/>
      <c r="F70" s="31"/>
      <c r="G70" s="31"/>
      <c r="H70" s="31"/>
      <c r="I70" s="31"/>
      <c r="J70" s="31"/>
      <c r="K70" s="31"/>
      <c r="L70" s="31"/>
      <c r="M70" s="31"/>
      <c r="N70" s="31"/>
      <c r="O70" s="31"/>
      <c r="P70" s="31"/>
      <c r="Q70" s="31"/>
      <c r="R70" s="31"/>
      <c r="S70" s="31"/>
      <c r="T70" s="31"/>
      <c r="U70" s="31"/>
      <c r="V70" s="31"/>
      <c r="W70" s="31"/>
      <c r="X70" s="31"/>
      <c r="Y70" s="31"/>
      <c r="Z70" s="31"/>
      <c r="AA70" s="31"/>
      <c r="AB70" s="31"/>
      <c r="AC70" s="31"/>
      <c r="AD70" s="31"/>
      <c r="AE70" s="31"/>
      <c r="AF70" s="31"/>
      <c r="AG70" s="31"/>
      <c r="AH70" s="31"/>
      <c r="AI70" s="31"/>
      <c r="AJ70" s="31"/>
      <c r="AK70" s="31"/>
      <c r="AL70" s="31"/>
      <c r="AM70" s="31"/>
      <c r="AN70" s="31"/>
    </row>
    <row r="71" spans="1:40">
      <c r="A71" s="31"/>
      <c r="B71" s="31"/>
      <c r="C71" s="31"/>
      <c r="D71" s="31"/>
      <c r="E71" s="31"/>
      <c r="F71" s="31"/>
      <c r="G71" s="31"/>
      <c r="H71" s="31"/>
      <c r="I71" s="31"/>
      <c r="J71" s="31"/>
      <c r="K71" s="31"/>
      <c r="L71" s="31"/>
      <c r="M71" s="31"/>
      <c r="N71" s="31"/>
      <c r="O71" s="31"/>
      <c r="P71" s="31"/>
      <c r="Q71" s="31"/>
      <c r="R71" s="31"/>
      <c r="S71" s="31"/>
      <c r="T71" s="31"/>
      <c r="U71" s="31"/>
      <c r="V71" s="31"/>
      <c r="W71" s="31"/>
      <c r="X71" s="31"/>
      <c r="Y71" s="31"/>
      <c r="Z71" s="31"/>
      <c r="AA71" s="31"/>
      <c r="AB71" s="31"/>
      <c r="AC71" s="31"/>
      <c r="AD71" s="31"/>
      <c r="AE71" s="31"/>
      <c r="AF71" s="31"/>
      <c r="AG71" s="31"/>
      <c r="AH71" s="31"/>
      <c r="AI71" s="31"/>
      <c r="AJ71" s="31"/>
      <c r="AK71" s="31"/>
      <c r="AL71" s="31"/>
      <c r="AM71" s="31"/>
      <c r="AN71" s="31"/>
    </row>
    <row r="72" spans="1:40">
      <c r="A72" s="31"/>
      <c r="B72" s="31"/>
      <c r="C72" s="31"/>
      <c r="D72" s="31"/>
      <c r="E72" s="31"/>
      <c r="F72" s="31"/>
      <c r="G72" s="31"/>
      <c r="H72" s="31"/>
      <c r="I72" s="31"/>
      <c r="J72" s="31"/>
      <c r="K72" s="31"/>
      <c r="L72" s="31"/>
      <c r="M72" s="31"/>
      <c r="N72" s="31"/>
      <c r="O72" s="31"/>
      <c r="P72" s="31"/>
      <c r="Q72" s="31"/>
      <c r="R72" s="31"/>
      <c r="S72" s="31"/>
      <c r="T72" s="31"/>
      <c r="U72" s="31"/>
      <c r="V72" s="31"/>
      <c r="W72" s="31"/>
      <c r="X72" s="31"/>
      <c r="Y72" s="31"/>
      <c r="Z72" s="31"/>
      <c r="AA72" s="31"/>
      <c r="AB72" s="31"/>
      <c r="AC72" s="31"/>
      <c r="AD72" s="31"/>
      <c r="AE72" s="31"/>
      <c r="AF72" s="31"/>
      <c r="AG72" s="31"/>
      <c r="AH72" s="31"/>
      <c r="AI72" s="31"/>
      <c r="AJ72" s="31"/>
      <c r="AK72" s="31"/>
      <c r="AL72" s="31"/>
      <c r="AM72" s="31"/>
      <c r="AN72" s="31"/>
    </row>
    <row r="73" spans="1:40">
      <c r="A73" s="31"/>
      <c r="B73" s="31"/>
      <c r="C73" s="31"/>
      <c r="D73" s="31"/>
      <c r="E73" s="31"/>
      <c r="F73" s="31"/>
      <c r="G73" s="31"/>
      <c r="H73" s="31"/>
      <c r="I73" s="31"/>
      <c r="J73" s="31"/>
      <c r="K73" s="31"/>
      <c r="L73" s="31"/>
      <c r="M73" s="31"/>
      <c r="N73" s="31"/>
      <c r="O73" s="31"/>
      <c r="P73" s="31"/>
      <c r="Q73" s="31"/>
      <c r="R73" s="31"/>
      <c r="S73" s="31"/>
      <c r="T73" s="31"/>
      <c r="U73" s="31"/>
      <c r="V73" s="31"/>
      <c r="W73" s="31"/>
      <c r="X73" s="31"/>
      <c r="Y73" s="31"/>
      <c r="Z73" s="31"/>
      <c r="AA73" s="31"/>
      <c r="AB73" s="31"/>
      <c r="AC73" s="31"/>
      <c r="AD73" s="31"/>
      <c r="AE73" s="31"/>
      <c r="AF73" s="31"/>
      <c r="AG73" s="31"/>
      <c r="AH73" s="31"/>
      <c r="AI73" s="31"/>
      <c r="AJ73" s="31"/>
      <c r="AK73" s="31"/>
      <c r="AL73" s="31"/>
      <c r="AM73" s="31"/>
      <c r="AN73" s="31"/>
    </row>
    <row r="74" spans="1:40">
      <c r="A74" s="31"/>
      <c r="B74" s="31"/>
      <c r="C74" s="31"/>
      <c r="D74" s="31"/>
      <c r="E74" s="31"/>
      <c r="F74" s="31"/>
      <c r="G74" s="31"/>
      <c r="H74" s="31"/>
      <c r="I74" s="31"/>
      <c r="J74" s="31"/>
      <c r="K74" s="31"/>
      <c r="L74" s="31"/>
      <c r="M74" s="31"/>
      <c r="N74" s="31"/>
      <c r="O74" s="31"/>
      <c r="P74" s="31"/>
      <c r="Q74" s="31"/>
      <c r="R74" s="31"/>
      <c r="S74" s="31"/>
      <c r="T74" s="31"/>
      <c r="U74" s="31"/>
      <c r="V74" s="31"/>
      <c r="W74" s="31"/>
      <c r="X74" s="31"/>
      <c r="Y74" s="31"/>
      <c r="Z74" s="31"/>
      <c r="AA74" s="31"/>
      <c r="AB74" s="31"/>
      <c r="AC74" s="31"/>
      <c r="AD74" s="31"/>
      <c r="AE74" s="31"/>
      <c r="AF74" s="31"/>
      <c r="AG74" s="31"/>
      <c r="AH74" s="31"/>
      <c r="AI74" s="31"/>
      <c r="AJ74" s="31"/>
      <c r="AK74" s="31"/>
      <c r="AL74" s="31"/>
      <c r="AM74" s="31"/>
      <c r="AN74" s="31"/>
    </row>
    <row r="75" spans="1:40">
      <c r="A75" s="31"/>
      <c r="B75" s="31"/>
      <c r="C75" s="31"/>
      <c r="D75" s="31"/>
      <c r="E75" s="31"/>
      <c r="F75" s="31"/>
      <c r="G75" s="31"/>
      <c r="H75" s="31"/>
      <c r="I75" s="31"/>
      <c r="J75" s="31"/>
      <c r="K75" s="31"/>
      <c r="L75" s="31"/>
      <c r="M75" s="31"/>
      <c r="N75" s="31"/>
      <c r="O75" s="31"/>
      <c r="P75" s="31"/>
      <c r="Q75" s="31"/>
      <c r="R75" s="31"/>
      <c r="S75" s="31"/>
      <c r="T75" s="31"/>
      <c r="U75" s="31"/>
      <c r="V75" s="31"/>
      <c r="W75" s="31"/>
      <c r="X75" s="31"/>
      <c r="Y75" s="31"/>
      <c r="Z75" s="31"/>
      <c r="AA75" s="31"/>
      <c r="AB75" s="31"/>
      <c r="AC75" s="31"/>
      <c r="AD75" s="31"/>
      <c r="AE75" s="31"/>
      <c r="AF75" s="31"/>
      <c r="AG75" s="31"/>
      <c r="AH75" s="31"/>
      <c r="AI75" s="31"/>
      <c r="AJ75" s="31"/>
      <c r="AK75" s="31"/>
      <c r="AL75" s="31"/>
      <c r="AM75" s="31"/>
      <c r="AN75" s="31"/>
    </row>
    <row r="76" spans="1:40">
      <c r="A76" s="31"/>
      <c r="B76" s="31"/>
      <c r="C76" s="31"/>
      <c r="D76" s="31"/>
      <c r="E76" s="31"/>
      <c r="F76" s="31"/>
      <c r="G76" s="31"/>
      <c r="H76" s="31"/>
      <c r="I76" s="31"/>
      <c r="J76" s="31"/>
      <c r="K76" s="31"/>
      <c r="L76" s="31"/>
      <c r="M76" s="31"/>
      <c r="N76" s="31"/>
      <c r="O76" s="31"/>
      <c r="P76" s="31"/>
      <c r="Q76" s="31"/>
      <c r="R76" s="31"/>
      <c r="S76" s="31"/>
      <c r="T76" s="31"/>
      <c r="U76" s="31"/>
      <c r="V76" s="31"/>
      <c r="W76" s="31"/>
      <c r="X76" s="31"/>
      <c r="Y76" s="31"/>
      <c r="Z76" s="31"/>
      <c r="AA76" s="31"/>
      <c r="AB76" s="31"/>
      <c r="AC76" s="31"/>
      <c r="AD76" s="31"/>
      <c r="AE76" s="31"/>
      <c r="AF76" s="31"/>
      <c r="AG76" s="31"/>
      <c r="AH76" s="31"/>
      <c r="AI76" s="31"/>
      <c r="AJ76" s="31"/>
      <c r="AK76" s="31"/>
      <c r="AL76" s="31"/>
      <c r="AM76" s="31"/>
      <c r="AN76" s="31"/>
    </row>
    <row r="77" spans="1:40">
      <c r="A77" s="31"/>
      <c r="B77" s="31"/>
      <c r="C77" s="31"/>
      <c r="D77" s="31"/>
      <c r="E77" s="31"/>
      <c r="F77" s="31"/>
      <c r="G77" s="31"/>
      <c r="H77" s="31"/>
      <c r="I77" s="31"/>
      <c r="J77" s="31"/>
      <c r="K77" s="31"/>
      <c r="L77" s="31"/>
      <c r="M77" s="31"/>
      <c r="N77" s="31"/>
      <c r="O77" s="31"/>
      <c r="P77" s="31"/>
      <c r="Q77" s="31"/>
      <c r="R77" s="31"/>
      <c r="S77" s="31"/>
      <c r="T77" s="31"/>
      <c r="U77" s="31"/>
      <c r="V77" s="31"/>
      <c r="W77" s="31"/>
      <c r="X77" s="31"/>
      <c r="Y77" s="31"/>
      <c r="Z77" s="31"/>
      <c r="AA77" s="31"/>
      <c r="AB77" s="31"/>
      <c r="AC77" s="31"/>
      <c r="AD77" s="31"/>
      <c r="AE77" s="31"/>
      <c r="AF77" s="31"/>
      <c r="AG77" s="31"/>
      <c r="AH77" s="31"/>
      <c r="AI77" s="31"/>
      <c r="AJ77" s="31"/>
      <c r="AK77" s="31"/>
      <c r="AL77" s="31"/>
      <c r="AM77" s="31"/>
      <c r="AN77" s="31"/>
    </row>
    <row r="78" spans="1:40">
      <c r="A78" s="31"/>
      <c r="B78" s="31"/>
      <c r="C78" s="31"/>
      <c r="D78" s="31"/>
      <c r="E78" s="31"/>
      <c r="F78" s="31"/>
      <c r="G78" s="31"/>
      <c r="H78" s="31"/>
      <c r="I78" s="31"/>
      <c r="J78" s="31"/>
      <c r="K78" s="31"/>
      <c r="L78" s="31"/>
      <c r="M78" s="31"/>
      <c r="N78" s="31"/>
      <c r="O78" s="31"/>
      <c r="P78" s="31"/>
      <c r="Q78" s="31"/>
      <c r="R78" s="31"/>
      <c r="S78" s="31"/>
      <c r="T78" s="31"/>
      <c r="U78" s="31"/>
      <c r="V78" s="31"/>
      <c r="W78" s="31"/>
      <c r="X78" s="31"/>
      <c r="Y78" s="31"/>
      <c r="Z78" s="31"/>
      <c r="AA78" s="31"/>
      <c r="AB78" s="31"/>
      <c r="AC78" s="31"/>
      <c r="AD78" s="31"/>
      <c r="AE78" s="31"/>
      <c r="AF78" s="31"/>
      <c r="AG78" s="31"/>
      <c r="AH78" s="31"/>
      <c r="AI78" s="31"/>
      <c r="AJ78" s="31"/>
      <c r="AK78" s="31"/>
      <c r="AL78" s="31"/>
      <c r="AM78" s="31"/>
      <c r="AN78" s="31"/>
    </row>
    <row r="79" spans="1:40">
      <c r="A79" s="31"/>
      <c r="B79" s="31"/>
      <c r="C79" s="31"/>
      <c r="D79" s="31"/>
      <c r="E79" s="31"/>
      <c r="F79" s="31"/>
      <c r="G79" s="31"/>
      <c r="H79" s="31"/>
      <c r="I79" s="31"/>
      <c r="J79" s="31"/>
      <c r="K79" s="31"/>
      <c r="L79" s="31"/>
      <c r="M79" s="31"/>
      <c r="N79" s="31"/>
      <c r="O79" s="31"/>
      <c r="P79" s="31"/>
      <c r="Q79" s="31"/>
      <c r="R79" s="31"/>
      <c r="S79" s="31"/>
      <c r="T79" s="31"/>
      <c r="U79" s="31"/>
      <c r="V79" s="31"/>
      <c r="W79" s="31"/>
      <c r="X79" s="31"/>
      <c r="Y79" s="31"/>
      <c r="Z79" s="31"/>
      <c r="AA79" s="31"/>
      <c r="AB79" s="31"/>
      <c r="AC79" s="31"/>
      <c r="AD79" s="31"/>
      <c r="AE79" s="31"/>
      <c r="AF79" s="31"/>
      <c r="AG79" s="31"/>
      <c r="AH79" s="31"/>
      <c r="AI79" s="31"/>
      <c r="AJ79" s="31"/>
      <c r="AK79" s="31"/>
      <c r="AL79" s="31"/>
      <c r="AM79" s="31"/>
      <c r="AN79" s="31"/>
    </row>
    <row r="80" spans="1:40">
      <c r="A80" s="31"/>
      <c r="B80" s="31"/>
      <c r="C80" s="31"/>
      <c r="D80" s="31"/>
      <c r="E80" s="31"/>
      <c r="F80" s="31"/>
      <c r="G80" s="31"/>
      <c r="H80" s="31"/>
      <c r="I80" s="31"/>
      <c r="J80" s="31"/>
      <c r="K80" s="31"/>
      <c r="L80" s="31"/>
      <c r="M80" s="31"/>
      <c r="N80" s="31"/>
      <c r="O80" s="31"/>
      <c r="P80" s="31"/>
      <c r="Q80" s="31"/>
      <c r="R80" s="31"/>
      <c r="S80" s="31"/>
      <c r="T80" s="31"/>
      <c r="U80" s="31"/>
      <c r="V80" s="31"/>
      <c r="W80" s="31"/>
      <c r="X80" s="31"/>
      <c r="Y80" s="31"/>
      <c r="Z80" s="31"/>
      <c r="AA80" s="31"/>
      <c r="AB80" s="31"/>
      <c r="AC80" s="31"/>
      <c r="AD80" s="31"/>
      <c r="AE80" s="31"/>
      <c r="AF80" s="31"/>
      <c r="AG80" s="31"/>
      <c r="AH80" s="31"/>
      <c r="AI80" s="31"/>
      <c r="AJ80" s="31"/>
      <c r="AK80" s="31"/>
      <c r="AL80" s="31"/>
      <c r="AM80" s="31"/>
      <c r="AN80" s="31"/>
    </row>
    <row r="81" spans="1:40">
      <c r="A81" s="31"/>
      <c r="B81" s="31"/>
      <c r="C81" s="31"/>
      <c r="D81" s="31"/>
      <c r="E81" s="31"/>
      <c r="F81" s="31"/>
      <c r="G81" s="31"/>
      <c r="H81" s="31"/>
      <c r="I81" s="31"/>
      <c r="J81" s="31"/>
      <c r="K81" s="31"/>
      <c r="L81" s="31"/>
      <c r="M81" s="31"/>
      <c r="N81" s="31"/>
      <c r="O81" s="31"/>
      <c r="P81" s="31"/>
      <c r="Q81" s="31"/>
      <c r="R81" s="31"/>
      <c r="S81" s="31"/>
      <c r="T81" s="31"/>
      <c r="U81" s="31"/>
      <c r="V81" s="31"/>
      <c r="W81" s="31"/>
      <c r="X81" s="31"/>
      <c r="Y81" s="31"/>
      <c r="Z81" s="31"/>
      <c r="AA81" s="31"/>
      <c r="AB81" s="31"/>
      <c r="AC81" s="31"/>
      <c r="AD81" s="31"/>
      <c r="AE81" s="31"/>
      <c r="AF81" s="31"/>
      <c r="AG81" s="31"/>
      <c r="AH81" s="31"/>
      <c r="AI81" s="31"/>
      <c r="AJ81" s="31"/>
      <c r="AK81" s="31"/>
      <c r="AL81" s="31"/>
      <c r="AM81" s="31"/>
      <c r="AN81" s="31"/>
    </row>
    <row r="82" spans="1:40">
      <c r="A82" s="31"/>
      <c r="B82" s="31"/>
      <c r="C82" s="31"/>
      <c r="D82" s="31"/>
      <c r="E82" s="31"/>
      <c r="F82" s="31"/>
      <c r="G82" s="31"/>
      <c r="H82" s="31"/>
      <c r="I82" s="31"/>
      <c r="J82" s="31"/>
      <c r="K82" s="31"/>
      <c r="L82" s="31"/>
      <c r="M82" s="31"/>
      <c r="N82" s="31"/>
      <c r="O82" s="31"/>
      <c r="P82" s="31"/>
      <c r="Q82" s="31"/>
      <c r="R82" s="31"/>
      <c r="S82" s="31"/>
      <c r="T82" s="31"/>
      <c r="U82" s="31"/>
      <c r="V82" s="31"/>
      <c r="W82" s="31"/>
      <c r="X82" s="31"/>
      <c r="Y82" s="31"/>
      <c r="Z82" s="31"/>
      <c r="AA82" s="31"/>
      <c r="AB82" s="31"/>
      <c r="AC82" s="31"/>
      <c r="AD82" s="31"/>
      <c r="AE82" s="31"/>
      <c r="AF82" s="31"/>
      <c r="AG82" s="31"/>
      <c r="AH82" s="31"/>
      <c r="AI82" s="31"/>
      <c r="AJ82" s="31"/>
      <c r="AK82" s="31"/>
      <c r="AL82" s="31"/>
      <c r="AM82" s="31"/>
      <c r="AN82" s="31"/>
    </row>
    <row r="83" spans="1:40">
      <c r="A83" s="31"/>
      <c r="B83" s="31"/>
      <c r="C83" s="31"/>
      <c r="D83" s="31"/>
      <c r="E83" s="31"/>
      <c r="F83" s="31"/>
      <c r="G83" s="31"/>
      <c r="H83" s="31"/>
      <c r="I83" s="31"/>
      <c r="J83" s="31"/>
      <c r="K83" s="31"/>
      <c r="L83" s="31"/>
      <c r="M83" s="31"/>
      <c r="N83" s="31"/>
      <c r="O83" s="31"/>
      <c r="P83" s="31"/>
      <c r="Q83" s="31"/>
      <c r="R83" s="31"/>
      <c r="S83" s="31"/>
      <c r="T83" s="31"/>
      <c r="U83" s="31"/>
      <c r="V83" s="31"/>
      <c r="W83" s="31"/>
      <c r="X83" s="31"/>
      <c r="Y83" s="31"/>
      <c r="Z83" s="31"/>
      <c r="AA83" s="31"/>
      <c r="AB83" s="31"/>
      <c r="AC83" s="31"/>
      <c r="AD83" s="31"/>
      <c r="AE83" s="31"/>
      <c r="AF83" s="31"/>
      <c r="AG83" s="31"/>
      <c r="AH83" s="31"/>
      <c r="AI83" s="31"/>
      <c r="AJ83" s="31"/>
      <c r="AK83" s="31"/>
      <c r="AL83" s="31"/>
      <c r="AM83" s="31"/>
      <c r="AN83" s="31"/>
    </row>
    <row r="84" spans="1:40">
      <c r="A84" s="31"/>
      <c r="B84" s="31"/>
      <c r="C84" s="31"/>
      <c r="D84" s="31"/>
      <c r="E84" s="31"/>
      <c r="F84" s="31"/>
      <c r="G84" s="31"/>
      <c r="H84" s="31"/>
      <c r="I84" s="31"/>
      <c r="J84" s="31"/>
      <c r="K84" s="31"/>
      <c r="L84" s="31"/>
      <c r="M84" s="31"/>
      <c r="N84" s="31"/>
      <c r="O84" s="31"/>
      <c r="P84" s="31"/>
      <c r="Q84" s="31"/>
      <c r="R84" s="31"/>
      <c r="S84" s="31"/>
      <c r="T84" s="31"/>
      <c r="U84" s="31"/>
      <c r="V84" s="31"/>
      <c r="W84" s="31"/>
      <c r="X84" s="31"/>
      <c r="Y84" s="31"/>
      <c r="Z84" s="31"/>
      <c r="AA84" s="31"/>
      <c r="AB84" s="31"/>
      <c r="AC84" s="31"/>
      <c r="AD84" s="31"/>
      <c r="AE84" s="31"/>
      <c r="AF84" s="31"/>
      <c r="AG84" s="31"/>
      <c r="AH84" s="31"/>
      <c r="AI84" s="31"/>
      <c r="AJ84" s="31"/>
      <c r="AK84" s="31"/>
      <c r="AL84" s="31"/>
      <c r="AM84" s="31"/>
      <c r="AN84" s="31"/>
    </row>
    <row r="85" spans="1:40">
      <c r="A85" s="31"/>
      <c r="B85" s="31"/>
      <c r="C85" s="31"/>
      <c r="D85" s="31"/>
      <c r="E85" s="31"/>
      <c r="F85" s="31"/>
      <c r="G85" s="31"/>
      <c r="H85" s="31"/>
      <c r="I85" s="31"/>
      <c r="J85" s="31"/>
      <c r="K85" s="31"/>
      <c r="L85" s="31"/>
      <c r="M85" s="31"/>
      <c r="N85" s="31"/>
      <c r="O85" s="31"/>
      <c r="P85" s="31"/>
      <c r="Q85" s="31"/>
      <c r="R85" s="31"/>
      <c r="S85" s="31"/>
      <c r="T85" s="31"/>
      <c r="U85" s="31"/>
      <c r="V85" s="31"/>
      <c r="W85" s="31"/>
      <c r="X85" s="31"/>
      <c r="Y85" s="31"/>
      <c r="Z85" s="31"/>
      <c r="AA85" s="31"/>
      <c r="AB85" s="31"/>
      <c r="AC85" s="31"/>
      <c r="AD85" s="31"/>
      <c r="AE85" s="31"/>
      <c r="AF85" s="31"/>
      <c r="AG85" s="31"/>
      <c r="AH85" s="31"/>
      <c r="AI85" s="31"/>
      <c r="AJ85" s="31"/>
      <c r="AK85" s="31"/>
      <c r="AL85" s="31"/>
      <c r="AM85" s="31"/>
      <c r="AN85" s="31"/>
    </row>
    <row r="86" spans="1:40">
      <c r="A86" s="31"/>
      <c r="B86" s="31"/>
      <c r="C86" s="31"/>
      <c r="D86" s="31"/>
      <c r="E86" s="31"/>
      <c r="F86" s="31"/>
      <c r="G86" s="31"/>
      <c r="H86" s="31"/>
      <c r="I86" s="31"/>
      <c r="J86" s="31"/>
      <c r="K86" s="31"/>
      <c r="L86" s="31"/>
      <c r="M86" s="31"/>
      <c r="N86" s="31"/>
      <c r="O86" s="31"/>
      <c r="P86" s="31"/>
      <c r="Q86" s="31"/>
      <c r="R86" s="31"/>
      <c r="S86" s="31"/>
      <c r="T86" s="31"/>
      <c r="U86" s="31"/>
      <c r="V86" s="31"/>
      <c r="W86" s="31"/>
      <c r="X86" s="31"/>
      <c r="Y86" s="31"/>
      <c r="Z86" s="31"/>
      <c r="AA86" s="31"/>
      <c r="AB86" s="31"/>
      <c r="AC86" s="31"/>
      <c r="AD86" s="31"/>
      <c r="AE86" s="31"/>
      <c r="AF86" s="31"/>
      <c r="AG86" s="31"/>
      <c r="AH86" s="31"/>
      <c r="AI86" s="31"/>
      <c r="AJ86" s="31"/>
      <c r="AK86" s="31"/>
      <c r="AL86" s="31"/>
      <c r="AM86" s="31"/>
      <c r="AN86" s="31"/>
    </row>
    <row r="87" spans="1:40">
      <c r="A87" s="31"/>
      <c r="B87" s="31"/>
      <c r="C87" s="31"/>
      <c r="D87" s="31"/>
      <c r="E87" s="31"/>
      <c r="F87" s="31"/>
      <c r="G87" s="31"/>
      <c r="H87" s="31"/>
      <c r="I87" s="31"/>
      <c r="J87" s="31"/>
      <c r="K87" s="31"/>
      <c r="L87" s="31"/>
      <c r="M87" s="31"/>
      <c r="N87" s="31"/>
      <c r="O87" s="31"/>
      <c r="P87" s="31"/>
      <c r="Q87" s="31"/>
      <c r="R87" s="31"/>
      <c r="S87" s="31"/>
      <c r="T87" s="31"/>
      <c r="U87" s="31"/>
      <c r="V87" s="31"/>
      <c r="W87" s="31"/>
      <c r="X87" s="31"/>
      <c r="Y87" s="31"/>
      <c r="Z87" s="31"/>
      <c r="AA87" s="31"/>
      <c r="AB87" s="31"/>
      <c r="AC87" s="31"/>
      <c r="AD87" s="31"/>
      <c r="AE87" s="31"/>
      <c r="AF87" s="31"/>
      <c r="AG87" s="31"/>
      <c r="AH87" s="31"/>
      <c r="AI87" s="31"/>
      <c r="AJ87" s="31"/>
      <c r="AK87" s="31"/>
      <c r="AL87" s="31"/>
      <c r="AM87" s="31"/>
      <c r="AN87" s="31"/>
    </row>
    <row r="88" spans="1:40">
      <c r="A88" s="31"/>
      <c r="B88" s="31"/>
      <c r="C88" s="31"/>
      <c r="D88" s="31"/>
      <c r="E88" s="31"/>
      <c r="F88" s="31"/>
      <c r="G88" s="31"/>
      <c r="H88" s="31"/>
      <c r="I88" s="31"/>
      <c r="J88" s="31"/>
      <c r="K88" s="31"/>
      <c r="L88" s="31"/>
      <c r="M88" s="31"/>
      <c r="N88" s="31"/>
      <c r="O88" s="31"/>
      <c r="P88" s="31"/>
      <c r="Q88" s="31"/>
      <c r="R88" s="31"/>
      <c r="S88" s="31"/>
      <c r="T88" s="31"/>
      <c r="U88" s="31"/>
      <c r="V88" s="31"/>
      <c r="W88" s="31"/>
      <c r="X88" s="31"/>
      <c r="Y88" s="31"/>
      <c r="Z88" s="31"/>
      <c r="AA88" s="31"/>
      <c r="AB88" s="31"/>
      <c r="AC88" s="31"/>
      <c r="AD88" s="31"/>
      <c r="AE88" s="31"/>
      <c r="AF88" s="31"/>
      <c r="AG88" s="31"/>
      <c r="AH88" s="31"/>
      <c r="AI88" s="31"/>
      <c r="AJ88" s="31"/>
      <c r="AK88" s="31"/>
      <c r="AL88" s="31"/>
      <c r="AM88" s="31"/>
      <c r="AN88" s="31"/>
    </row>
    <row r="89" spans="1:40">
      <c r="A89" s="31"/>
      <c r="B89" s="31"/>
      <c r="C89" s="31"/>
      <c r="D89" s="31"/>
      <c r="E89" s="31"/>
      <c r="F89" s="31"/>
      <c r="G89" s="31"/>
      <c r="H89" s="31"/>
      <c r="I89" s="31"/>
      <c r="J89" s="31"/>
      <c r="K89" s="31"/>
      <c r="L89" s="31"/>
      <c r="M89" s="31"/>
      <c r="N89" s="31"/>
      <c r="O89" s="31"/>
      <c r="P89" s="31"/>
      <c r="Q89" s="31"/>
      <c r="R89" s="31"/>
      <c r="S89" s="31"/>
      <c r="T89" s="31"/>
      <c r="U89" s="31"/>
      <c r="V89" s="31"/>
      <c r="W89" s="31"/>
      <c r="X89" s="31"/>
      <c r="Y89" s="31"/>
      <c r="Z89" s="31"/>
      <c r="AA89" s="31"/>
      <c r="AB89" s="31"/>
      <c r="AC89" s="31"/>
      <c r="AD89" s="31"/>
      <c r="AE89" s="31"/>
      <c r="AF89" s="31"/>
      <c r="AG89" s="31"/>
      <c r="AH89" s="31"/>
      <c r="AI89" s="31"/>
      <c r="AJ89" s="31"/>
      <c r="AK89" s="31"/>
      <c r="AL89" s="31"/>
      <c r="AM89" s="31"/>
      <c r="AN89" s="31"/>
    </row>
    <row r="90" spans="1:40">
      <c r="A90" s="31"/>
      <c r="B90" s="31"/>
      <c r="C90" s="31"/>
      <c r="D90" s="31"/>
      <c r="E90" s="31"/>
      <c r="F90" s="31"/>
      <c r="G90" s="31"/>
      <c r="H90" s="31"/>
      <c r="I90" s="31"/>
      <c r="J90" s="31"/>
      <c r="K90" s="31"/>
      <c r="L90" s="31"/>
      <c r="M90" s="31"/>
      <c r="N90" s="31"/>
      <c r="O90" s="31"/>
      <c r="P90" s="31"/>
      <c r="Q90" s="31"/>
      <c r="R90" s="31"/>
      <c r="S90" s="31"/>
      <c r="T90" s="31"/>
      <c r="U90" s="31"/>
      <c r="V90" s="31"/>
      <c r="W90" s="31"/>
      <c r="X90" s="31"/>
      <c r="Y90" s="31"/>
      <c r="Z90" s="31"/>
      <c r="AA90" s="31"/>
      <c r="AB90" s="31"/>
      <c r="AC90" s="31"/>
      <c r="AD90" s="31"/>
      <c r="AE90" s="31"/>
      <c r="AF90" s="31"/>
      <c r="AG90" s="31"/>
      <c r="AH90" s="31"/>
      <c r="AI90" s="31"/>
      <c r="AJ90" s="31"/>
      <c r="AK90" s="31"/>
      <c r="AL90" s="31"/>
      <c r="AM90" s="31"/>
      <c r="AN90" s="31"/>
    </row>
    <row r="91" spans="1:40">
      <c r="A91" s="31"/>
      <c r="B91" s="31"/>
      <c r="C91" s="31"/>
      <c r="D91" s="31"/>
      <c r="E91" s="31"/>
      <c r="F91" s="31"/>
      <c r="G91" s="31"/>
      <c r="H91" s="31"/>
      <c r="I91" s="31"/>
      <c r="J91" s="31"/>
      <c r="K91" s="31"/>
      <c r="L91" s="31"/>
      <c r="M91" s="31"/>
      <c r="N91" s="31"/>
      <c r="O91" s="31"/>
      <c r="P91" s="31"/>
      <c r="Q91" s="31"/>
      <c r="R91" s="31"/>
      <c r="S91" s="31"/>
      <c r="T91" s="31"/>
      <c r="U91" s="31"/>
      <c r="V91" s="31"/>
      <c r="W91" s="31"/>
      <c r="X91" s="31"/>
      <c r="Y91" s="31"/>
      <c r="Z91" s="31"/>
      <c r="AA91" s="31"/>
      <c r="AB91" s="31"/>
      <c r="AC91" s="31"/>
      <c r="AD91" s="31"/>
      <c r="AE91" s="31"/>
      <c r="AF91" s="31"/>
      <c r="AG91" s="31"/>
      <c r="AH91" s="31"/>
      <c r="AI91" s="31"/>
      <c r="AJ91" s="31"/>
      <c r="AK91" s="31"/>
      <c r="AL91" s="31"/>
      <c r="AM91" s="31"/>
      <c r="AN91" s="31"/>
    </row>
    <row r="92" spans="1:40">
      <c r="A92" s="31"/>
      <c r="B92" s="31"/>
      <c r="C92" s="31"/>
      <c r="D92" s="31"/>
      <c r="E92" s="31"/>
      <c r="F92" s="31"/>
      <c r="G92" s="31"/>
      <c r="H92" s="31"/>
      <c r="I92" s="31"/>
      <c r="J92" s="31"/>
      <c r="K92" s="31"/>
      <c r="L92" s="31"/>
      <c r="M92" s="31"/>
      <c r="N92" s="31"/>
      <c r="O92" s="31"/>
      <c r="P92" s="31"/>
      <c r="Q92" s="31"/>
      <c r="R92" s="31"/>
      <c r="S92" s="31"/>
      <c r="T92" s="31"/>
      <c r="U92" s="31"/>
      <c r="V92" s="31"/>
      <c r="W92" s="31"/>
      <c r="X92" s="31"/>
      <c r="Y92" s="31"/>
      <c r="Z92" s="31"/>
      <c r="AA92" s="31"/>
      <c r="AB92" s="31"/>
      <c r="AC92" s="31"/>
      <c r="AD92" s="31"/>
      <c r="AE92" s="31"/>
      <c r="AF92" s="31"/>
      <c r="AG92" s="31"/>
      <c r="AH92" s="31"/>
      <c r="AI92" s="31"/>
      <c r="AJ92" s="31"/>
      <c r="AK92" s="31"/>
      <c r="AL92" s="31"/>
      <c r="AM92" s="31"/>
      <c r="AN92" s="31"/>
    </row>
    <row r="93" spans="1:40">
      <c r="A93" s="31"/>
      <c r="B93" s="31"/>
      <c r="C93" s="31"/>
      <c r="D93" s="31"/>
      <c r="E93" s="31"/>
      <c r="F93" s="31"/>
      <c r="G93" s="31"/>
      <c r="H93" s="31"/>
      <c r="I93" s="31"/>
      <c r="J93" s="31"/>
      <c r="K93" s="31"/>
      <c r="L93" s="31"/>
      <c r="M93" s="31"/>
      <c r="N93" s="31"/>
      <c r="O93" s="31"/>
      <c r="P93" s="31"/>
      <c r="Q93" s="31"/>
      <c r="R93" s="31"/>
      <c r="S93" s="31"/>
      <c r="T93" s="31"/>
      <c r="U93" s="31"/>
      <c r="V93" s="31"/>
      <c r="W93" s="31"/>
      <c r="X93" s="31"/>
      <c r="Y93" s="31"/>
      <c r="Z93" s="31"/>
      <c r="AA93" s="31"/>
      <c r="AB93" s="31"/>
      <c r="AC93" s="31"/>
      <c r="AD93" s="31"/>
      <c r="AE93" s="31"/>
      <c r="AF93" s="31"/>
      <c r="AG93" s="31"/>
      <c r="AH93" s="31"/>
      <c r="AI93" s="31"/>
      <c r="AJ93" s="31"/>
      <c r="AK93" s="31"/>
      <c r="AL93" s="31"/>
      <c r="AM93" s="31"/>
      <c r="AN93" s="31"/>
    </row>
    <row r="94" spans="1:40">
      <c r="A94" s="31"/>
      <c r="B94" s="31"/>
      <c r="C94" s="31"/>
      <c r="D94" s="31"/>
      <c r="E94" s="31"/>
      <c r="F94" s="31"/>
      <c r="G94" s="31"/>
      <c r="H94" s="31"/>
      <c r="I94" s="31"/>
      <c r="J94" s="31"/>
      <c r="K94" s="31"/>
      <c r="L94" s="31"/>
      <c r="M94" s="31"/>
      <c r="N94" s="31"/>
      <c r="O94" s="31"/>
      <c r="P94" s="31"/>
      <c r="Q94" s="31"/>
      <c r="R94" s="31"/>
      <c r="S94" s="31"/>
      <c r="T94" s="31"/>
      <c r="U94" s="31"/>
      <c r="V94" s="31"/>
      <c r="W94" s="31"/>
      <c r="X94" s="31"/>
      <c r="Y94" s="31"/>
      <c r="Z94" s="31"/>
      <c r="AA94" s="31"/>
      <c r="AB94" s="31"/>
      <c r="AC94" s="31"/>
      <c r="AD94" s="31"/>
      <c r="AE94" s="31"/>
      <c r="AF94" s="31"/>
      <c r="AG94" s="31"/>
      <c r="AH94" s="31"/>
      <c r="AI94" s="31"/>
      <c r="AJ94" s="31"/>
      <c r="AK94" s="31"/>
      <c r="AL94" s="31"/>
      <c r="AM94" s="31"/>
      <c r="AN94" s="31"/>
    </row>
    <row r="95" spans="1:40">
      <c r="A95" s="31"/>
      <c r="B95" s="31"/>
      <c r="C95" s="31"/>
      <c r="D95" s="31"/>
      <c r="E95" s="31"/>
      <c r="F95" s="31"/>
      <c r="G95" s="31"/>
      <c r="H95" s="31"/>
      <c r="I95" s="31"/>
      <c r="J95" s="31"/>
      <c r="K95" s="31"/>
      <c r="L95" s="31"/>
      <c r="M95" s="31"/>
      <c r="N95" s="31"/>
      <c r="O95" s="31"/>
      <c r="P95" s="31"/>
      <c r="Q95" s="31"/>
      <c r="R95" s="31"/>
      <c r="S95" s="31"/>
      <c r="T95" s="31"/>
      <c r="U95" s="31"/>
      <c r="V95" s="31"/>
      <c r="W95" s="31"/>
      <c r="X95" s="31"/>
      <c r="Y95" s="31"/>
      <c r="Z95" s="31"/>
      <c r="AA95" s="31"/>
      <c r="AB95" s="31"/>
      <c r="AC95" s="31"/>
      <c r="AD95" s="31"/>
      <c r="AE95" s="31"/>
      <c r="AF95" s="31"/>
      <c r="AG95" s="31"/>
      <c r="AH95" s="31"/>
      <c r="AI95" s="31"/>
      <c r="AJ95" s="31"/>
      <c r="AK95" s="31"/>
      <c r="AL95" s="31"/>
      <c r="AM95" s="31"/>
      <c r="AN95" s="31"/>
    </row>
    <row r="96" spans="1:40">
      <c r="A96" s="31"/>
      <c r="B96" s="31"/>
      <c r="C96" s="31"/>
      <c r="D96" s="31"/>
      <c r="E96" s="31"/>
      <c r="F96" s="31"/>
      <c r="G96" s="31"/>
      <c r="H96" s="31"/>
      <c r="I96" s="31"/>
      <c r="J96" s="31"/>
      <c r="K96" s="31"/>
      <c r="L96" s="31"/>
      <c r="M96" s="31"/>
      <c r="N96" s="31"/>
      <c r="O96" s="31"/>
      <c r="P96" s="31"/>
      <c r="Q96" s="31"/>
      <c r="R96" s="31"/>
      <c r="S96" s="31"/>
      <c r="T96" s="31"/>
      <c r="U96" s="31"/>
      <c r="V96" s="31"/>
      <c r="W96" s="31"/>
      <c r="X96" s="31"/>
      <c r="Y96" s="31"/>
      <c r="Z96" s="31"/>
      <c r="AA96" s="31"/>
      <c r="AB96" s="31"/>
      <c r="AC96" s="31"/>
      <c r="AD96" s="31"/>
      <c r="AE96" s="31"/>
      <c r="AF96" s="31"/>
      <c r="AG96" s="31"/>
      <c r="AH96" s="31"/>
      <c r="AI96" s="31"/>
      <c r="AJ96" s="31"/>
      <c r="AK96" s="31"/>
      <c r="AL96" s="31"/>
      <c r="AM96" s="31"/>
      <c r="AN96" s="31"/>
    </row>
    <row r="97" spans="1:40">
      <c r="A97" s="31"/>
      <c r="B97" s="31"/>
      <c r="C97" s="31"/>
      <c r="D97" s="31"/>
      <c r="E97" s="31"/>
      <c r="F97" s="31"/>
      <c r="G97" s="31"/>
      <c r="H97" s="31"/>
      <c r="I97" s="31"/>
      <c r="J97" s="31"/>
      <c r="K97" s="31"/>
      <c r="L97" s="31"/>
      <c r="M97" s="31"/>
      <c r="N97" s="31"/>
      <c r="O97" s="31"/>
      <c r="P97" s="31"/>
      <c r="Q97" s="31"/>
      <c r="R97" s="31"/>
      <c r="S97" s="31"/>
      <c r="T97" s="31"/>
      <c r="U97" s="31"/>
      <c r="V97" s="31"/>
      <c r="W97" s="31"/>
      <c r="X97" s="31"/>
      <c r="Y97" s="31"/>
      <c r="Z97" s="31"/>
      <c r="AA97" s="31"/>
      <c r="AB97" s="31"/>
      <c r="AC97" s="31"/>
      <c r="AD97" s="31"/>
      <c r="AE97" s="31"/>
      <c r="AF97" s="31"/>
      <c r="AG97" s="31"/>
      <c r="AH97" s="31"/>
      <c r="AI97" s="31"/>
      <c r="AJ97" s="31"/>
      <c r="AK97" s="31"/>
      <c r="AL97" s="31"/>
      <c r="AM97" s="31"/>
      <c r="AN97" s="31"/>
    </row>
    <row r="98" spans="1:40">
      <c r="A98" s="31"/>
      <c r="B98" s="31"/>
      <c r="C98" s="31"/>
      <c r="D98" s="31"/>
      <c r="E98" s="31"/>
      <c r="F98" s="31"/>
      <c r="G98" s="31"/>
      <c r="H98" s="31"/>
      <c r="I98" s="31"/>
      <c r="J98" s="31"/>
      <c r="K98" s="31"/>
      <c r="L98" s="31"/>
      <c r="M98" s="31"/>
      <c r="N98" s="31"/>
      <c r="O98" s="31"/>
      <c r="P98" s="31"/>
      <c r="Q98" s="31"/>
      <c r="R98" s="31"/>
      <c r="S98" s="31"/>
      <c r="T98" s="31"/>
      <c r="U98" s="31"/>
      <c r="V98" s="31"/>
      <c r="W98" s="31"/>
      <c r="X98" s="31"/>
      <c r="Y98" s="31"/>
      <c r="Z98" s="31"/>
      <c r="AA98" s="31"/>
      <c r="AB98" s="31"/>
      <c r="AC98" s="31"/>
      <c r="AD98" s="31"/>
      <c r="AE98" s="31"/>
      <c r="AF98" s="31"/>
      <c r="AG98" s="31"/>
      <c r="AH98" s="31"/>
      <c r="AI98" s="31"/>
      <c r="AJ98" s="31"/>
      <c r="AK98" s="31"/>
      <c r="AL98" s="31"/>
      <c r="AM98" s="31"/>
      <c r="AN98" s="31"/>
    </row>
    <row r="99" spans="1:40">
      <c r="A99" s="31"/>
      <c r="B99" s="31"/>
      <c r="C99" s="31"/>
      <c r="D99" s="31"/>
      <c r="E99" s="31"/>
      <c r="F99" s="31"/>
      <c r="G99" s="31"/>
      <c r="H99" s="31"/>
      <c r="I99" s="31"/>
      <c r="J99" s="31"/>
      <c r="K99" s="31"/>
      <c r="L99" s="31"/>
      <c r="M99" s="31"/>
      <c r="N99" s="31"/>
      <c r="O99" s="31"/>
      <c r="P99" s="31"/>
      <c r="Q99" s="31"/>
      <c r="R99" s="31"/>
      <c r="S99" s="31"/>
      <c r="T99" s="31"/>
      <c r="U99" s="31"/>
      <c r="V99" s="31"/>
      <c r="W99" s="31"/>
      <c r="X99" s="31"/>
      <c r="Y99" s="31"/>
      <c r="Z99" s="31"/>
      <c r="AA99" s="31"/>
      <c r="AB99" s="31"/>
      <c r="AC99" s="31"/>
      <c r="AD99" s="31"/>
      <c r="AE99" s="31"/>
      <c r="AF99" s="31"/>
      <c r="AG99" s="31"/>
      <c r="AH99" s="31"/>
      <c r="AI99" s="31"/>
      <c r="AJ99" s="31"/>
      <c r="AK99" s="31"/>
      <c r="AL99" s="31"/>
      <c r="AM99" s="31"/>
      <c r="AN99" s="31"/>
    </row>
    <row r="100" spans="1:40">
      <c r="A100" s="31"/>
      <c r="B100" s="31"/>
      <c r="C100" s="31"/>
      <c r="D100" s="31"/>
      <c r="E100" s="31"/>
      <c r="F100" s="31"/>
      <c r="G100" s="31"/>
      <c r="H100" s="31"/>
      <c r="I100" s="31"/>
      <c r="J100" s="31"/>
      <c r="K100" s="31"/>
      <c r="L100" s="31"/>
      <c r="M100" s="31"/>
      <c r="N100" s="31"/>
      <c r="O100" s="31"/>
      <c r="P100" s="31"/>
      <c r="Q100" s="31"/>
      <c r="R100" s="31"/>
      <c r="S100" s="31"/>
      <c r="T100" s="31"/>
      <c r="U100" s="31"/>
      <c r="V100" s="31"/>
      <c r="W100" s="31"/>
      <c r="X100" s="31"/>
      <c r="Y100" s="31"/>
      <c r="Z100" s="31"/>
      <c r="AA100" s="31"/>
      <c r="AB100" s="31"/>
      <c r="AC100" s="31"/>
      <c r="AD100" s="31"/>
      <c r="AE100" s="31"/>
      <c r="AF100" s="31"/>
      <c r="AG100" s="31"/>
      <c r="AH100" s="31"/>
      <c r="AI100" s="31"/>
      <c r="AJ100" s="31"/>
      <c r="AK100" s="31"/>
      <c r="AL100" s="31"/>
      <c r="AM100" s="31"/>
      <c r="AN100" s="31"/>
    </row>
    <row r="101" spans="1:40">
      <c r="A101" s="31"/>
      <c r="B101" s="31"/>
      <c r="C101" s="31"/>
      <c r="D101" s="31"/>
      <c r="E101" s="31"/>
      <c r="F101" s="31"/>
      <c r="G101" s="31"/>
      <c r="H101" s="31"/>
      <c r="I101" s="31"/>
      <c r="J101" s="31"/>
      <c r="K101" s="31"/>
      <c r="L101" s="31"/>
      <c r="M101" s="31"/>
      <c r="N101" s="31"/>
      <c r="O101" s="31"/>
      <c r="P101" s="31"/>
      <c r="Q101" s="31"/>
      <c r="R101" s="31"/>
      <c r="S101" s="31"/>
      <c r="T101" s="31"/>
      <c r="U101" s="31"/>
      <c r="V101" s="31"/>
      <c r="W101" s="31"/>
      <c r="X101" s="31"/>
      <c r="Y101" s="31"/>
      <c r="Z101" s="31"/>
      <c r="AA101" s="31"/>
      <c r="AB101" s="31"/>
      <c r="AC101" s="31"/>
      <c r="AD101" s="31"/>
      <c r="AE101" s="31"/>
      <c r="AF101" s="31"/>
      <c r="AG101" s="31"/>
      <c r="AH101" s="31"/>
      <c r="AI101" s="31"/>
      <c r="AJ101" s="31"/>
      <c r="AK101" s="31"/>
      <c r="AL101" s="31"/>
      <c r="AM101" s="31"/>
      <c r="AN101" s="31"/>
    </row>
    <row r="102" spans="1:40">
      <c r="A102" s="31"/>
      <c r="B102" s="31"/>
      <c r="C102" s="31"/>
      <c r="D102" s="31"/>
      <c r="E102" s="31"/>
      <c r="F102" s="31"/>
      <c r="G102" s="31"/>
      <c r="H102" s="31"/>
      <c r="I102" s="31"/>
      <c r="J102" s="31"/>
      <c r="K102" s="31"/>
      <c r="L102" s="31"/>
      <c r="M102" s="31"/>
      <c r="N102" s="31"/>
      <c r="O102" s="31"/>
      <c r="P102" s="31"/>
      <c r="Q102" s="31"/>
      <c r="R102" s="31"/>
      <c r="S102" s="31"/>
      <c r="T102" s="31"/>
      <c r="U102" s="31"/>
      <c r="V102" s="31"/>
      <c r="W102" s="31"/>
      <c r="X102" s="31"/>
      <c r="Y102" s="31"/>
      <c r="Z102" s="31"/>
      <c r="AA102" s="31"/>
      <c r="AB102" s="31"/>
      <c r="AC102" s="31"/>
      <c r="AD102" s="31"/>
      <c r="AE102" s="31"/>
      <c r="AF102" s="31"/>
      <c r="AG102" s="31"/>
      <c r="AH102" s="31"/>
      <c r="AI102" s="31"/>
      <c r="AJ102" s="31"/>
      <c r="AK102" s="31"/>
      <c r="AL102" s="31"/>
      <c r="AM102" s="31"/>
      <c r="AN102" s="31"/>
    </row>
    <row r="103" spans="1:40">
      <c r="A103" s="31"/>
      <c r="B103" s="31"/>
      <c r="C103" s="31"/>
      <c r="D103" s="31"/>
      <c r="E103" s="31"/>
      <c r="F103" s="31"/>
      <c r="G103" s="31"/>
      <c r="H103" s="31"/>
      <c r="I103" s="31"/>
      <c r="J103" s="31"/>
      <c r="K103" s="31"/>
      <c r="L103" s="31"/>
      <c r="M103" s="31"/>
      <c r="N103" s="31"/>
      <c r="O103" s="31"/>
      <c r="P103" s="31"/>
      <c r="Q103" s="31"/>
      <c r="R103" s="31"/>
      <c r="S103" s="31"/>
      <c r="T103" s="31"/>
      <c r="U103" s="31"/>
      <c r="V103" s="31"/>
      <c r="W103" s="31"/>
      <c r="X103" s="31"/>
      <c r="Y103" s="31"/>
      <c r="Z103" s="31"/>
      <c r="AA103" s="31"/>
      <c r="AB103" s="31"/>
      <c r="AC103" s="31"/>
      <c r="AD103" s="31"/>
      <c r="AE103" s="31"/>
      <c r="AF103" s="31"/>
      <c r="AG103" s="31"/>
      <c r="AH103" s="31"/>
      <c r="AI103" s="31"/>
      <c r="AJ103" s="31"/>
      <c r="AK103" s="31"/>
      <c r="AL103" s="31"/>
      <c r="AM103" s="31"/>
      <c r="AN103" s="31"/>
    </row>
    <row r="104" spans="1:40">
      <c r="A104" s="31"/>
      <c r="B104" s="31"/>
      <c r="C104" s="31"/>
      <c r="D104" s="31"/>
      <c r="E104" s="31"/>
      <c r="F104" s="31"/>
      <c r="G104" s="31"/>
      <c r="H104" s="31"/>
      <c r="I104" s="31"/>
      <c r="J104" s="31"/>
      <c r="K104" s="31"/>
      <c r="L104" s="31"/>
      <c r="M104" s="31"/>
      <c r="N104" s="31"/>
      <c r="O104" s="31"/>
      <c r="P104" s="31"/>
      <c r="Q104" s="31"/>
      <c r="R104" s="31"/>
      <c r="S104" s="31"/>
      <c r="T104" s="31"/>
      <c r="U104" s="31"/>
      <c r="V104" s="31"/>
      <c r="W104" s="31"/>
      <c r="X104" s="31"/>
      <c r="Y104" s="31"/>
      <c r="Z104" s="31"/>
      <c r="AA104" s="31"/>
      <c r="AB104" s="31"/>
      <c r="AC104" s="31"/>
      <c r="AD104" s="31"/>
      <c r="AE104" s="31"/>
      <c r="AF104" s="31"/>
      <c r="AG104" s="31"/>
      <c r="AH104" s="31"/>
      <c r="AI104" s="31"/>
      <c r="AJ104" s="31"/>
      <c r="AK104" s="31"/>
      <c r="AL104" s="31"/>
      <c r="AM104" s="31"/>
      <c r="AN104" s="31"/>
    </row>
    <row r="105" spans="1:40">
      <c r="A105" s="31"/>
      <c r="B105" s="31"/>
      <c r="C105" s="31"/>
      <c r="D105" s="31"/>
      <c r="E105" s="31"/>
      <c r="F105" s="31"/>
      <c r="G105" s="31"/>
      <c r="H105" s="31"/>
      <c r="I105" s="31"/>
      <c r="J105" s="31"/>
      <c r="K105" s="31"/>
      <c r="L105" s="31"/>
      <c r="M105" s="31"/>
      <c r="N105" s="31"/>
      <c r="O105" s="31"/>
      <c r="P105" s="31"/>
      <c r="Q105" s="31"/>
      <c r="R105" s="31"/>
      <c r="S105" s="31"/>
      <c r="T105" s="31"/>
      <c r="U105" s="31"/>
      <c r="V105" s="31"/>
      <c r="W105" s="31"/>
      <c r="X105" s="31"/>
      <c r="Y105" s="31"/>
      <c r="Z105" s="31"/>
      <c r="AA105" s="31"/>
      <c r="AB105" s="31"/>
      <c r="AC105" s="31"/>
      <c r="AD105" s="31"/>
      <c r="AE105" s="31"/>
      <c r="AF105" s="31"/>
      <c r="AG105" s="31"/>
      <c r="AH105" s="31"/>
      <c r="AI105" s="31"/>
      <c r="AJ105" s="31"/>
      <c r="AK105" s="31"/>
      <c r="AL105" s="31"/>
      <c r="AM105" s="31"/>
      <c r="AN105" s="31"/>
    </row>
    <row r="106" spans="1:40">
      <c r="A106" s="31"/>
      <c r="B106" s="31"/>
      <c r="C106" s="31"/>
      <c r="D106" s="31"/>
      <c r="E106" s="31"/>
      <c r="F106" s="31"/>
      <c r="G106" s="31"/>
      <c r="H106" s="31"/>
      <c r="I106" s="31"/>
      <c r="J106" s="31"/>
      <c r="K106" s="31"/>
      <c r="L106" s="31"/>
      <c r="M106" s="31"/>
      <c r="N106" s="31"/>
      <c r="O106" s="31"/>
      <c r="P106" s="31"/>
      <c r="Q106" s="31"/>
      <c r="R106" s="31"/>
      <c r="S106" s="31"/>
      <c r="T106" s="31"/>
      <c r="U106" s="31"/>
      <c r="V106" s="31"/>
      <c r="W106" s="31"/>
      <c r="X106" s="31"/>
      <c r="Y106" s="31"/>
      <c r="Z106" s="31"/>
      <c r="AA106" s="31"/>
      <c r="AB106" s="31"/>
      <c r="AC106" s="31"/>
      <c r="AD106" s="31"/>
      <c r="AE106" s="31"/>
      <c r="AF106" s="31"/>
      <c r="AG106" s="31"/>
      <c r="AH106" s="31"/>
      <c r="AI106" s="31"/>
      <c r="AJ106" s="31"/>
      <c r="AK106" s="31"/>
      <c r="AL106" s="31"/>
      <c r="AM106" s="31"/>
      <c r="AN106" s="31"/>
    </row>
    <row r="107" spans="1:40">
      <c r="A107" s="31"/>
      <c r="B107" s="31"/>
      <c r="C107" s="31"/>
      <c r="D107" s="31"/>
      <c r="E107" s="31"/>
      <c r="F107" s="31"/>
      <c r="G107" s="31"/>
      <c r="H107" s="31"/>
      <c r="I107" s="31"/>
      <c r="J107" s="31"/>
      <c r="K107" s="31"/>
      <c r="L107" s="31"/>
      <c r="M107" s="31"/>
      <c r="N107" s="31"/>
      <c r="O107" s="31"/>
      <c r="P107" s="31"/>
      <c r="Q107" s="31"/>
      <c r="R107" s="31"/>
      <c r="S107" s="31"/>
      <c r="T107" s="31"/>
      <c r="U107" s="31"/>
      <c r="V107" s="31"/>
      <c r="W107" s="31"/>
      <c r="X107" s="31"/>
      <c r="Y107" s="31"/>
      <c r="Z107" s="31"/>
      <c r="AA107" s="31"/>
      <c r="AB107" s="31"/>
      <c r="AC107" s="31"/>
      <c r="AD107" s="31"/>
      <c r="AE107" s="31"/>
      <c r="AF107" s="31"/>
      <c r="AG107" s="31"/>
      <c r="AH107" s="31"/>
      <c r="AI107" s="31"/>
      <c r="AJ107" s="31"/>
      <c r="AK107" s="31"/>
      <c r="AL107" s="31"/>
      <c r="AM107" s="31"/>
      <c r="AN107" s="31"/>
    </row>
    <row r="108" spans="1:40">
      <c r="A108" s="31"/>
      <c r="B108" s="31"/>
      <c r="C108" s="31"/>
      <c r="D108" s="31"/>
      <c r="E108" s="31"/>
      <c r="F108" s="31"/>
      <c r="G108" s="31"/>
      <c r="H108" s="31"/>
      <c r="I108" s="31"/>
      <c r="J108" s="31"/>
      <c r="K108" s="31"/>
      <c r="L108" s="31"/>
      <c r="M108" s="31"/>
      <c r="N108" s="31"/>
      <c r="O108" s="31"/>
      <c r="P108" s="31"/>
      <c r="Q108" s="31"/>
      <c r="R108" s="31"/>
      <c r="S108" s="31"/>
      <c r="T108" s="31"/>
      <c r="U108" s="31"/>
      <c r="V108" s="31"/>
      <c r="W108" s="31"/>
      <c r="X108" s="31"/>
      <c r="Y108" s="31"/>
      <c r="Z108" s="31"/>
      <c r="AA108" s="31"/>
      <c r="AB108" s="31"/>
      <c r="AC108" s="31"/>
      <c r="AD108" s="31"/>
      <c r="AE108" s="31"/>
      <c r="AF108" s="31"/>
      <c r="AG108" s="31"/>
      <c r="AH108" s="31"/>
      <c r="AI108" s="31"/>
      <c r="AJ108" s="31"/>
      <c r="AK108" s="31"/>
      <c r="AL108" s="31"/>
      <c r="AM108" s="31"/>
      <c r="AN108" s="31"/>
    </row>
    <row r="109" spans="1:40">
      <c r="A109" s="31"/>
      <c r="B109" s="31"/>
      <c r="C109" s="31"/>
      <c r="D109" s="31"/>
      <c r="E109" s="31"/>
      <c r="F109" s="31"/>
      <c r="G109" s="31"/>
      <c r="H109" s="31"/>
      <c r="I109" s="31"/>
      <c r="J109" s="31"/>
      <c r="K109" s="31"/>
      <c r="L109" s="31"/>
      <c r="M109" s="31"/>
      <c r="N109" s="31"/>
      <c r="O109" s="31"/>
      <c r="P109" s="31"/>
      <c r="Q109" s="31"/>
      <c r="R109" s="31"/>
      <c r="S109" s="31"/>
      <c r="T109" s="31"/>
      <c r="U109" s="31"/>
      <c r="V109" s="31"/>
      <c r="W109" s="31"/>
      <c r="X109" s="31"/>
      <c r="Y109" s="31"/>
      <c r="Z109" s="31"/>
      <c r="AA109" s="31"/>
      <c r="AB109" s="31"/>
      <c r="AC109" s="31"/>
      <c r="AD109" s="31"/>
      <c r="AE109" s="31"/>
      <c r="AF109" s="31"/>
      <c r="AG109" s="31"/>
      <c r="AH109" s="31"/>
      <c r="AI109" s="31"/>
      <c r="AJ109" s="31"/>
      <c r="AK109" s="31"/>
      <c r="AL109" s="31"/>
      <c r="AM109" s="31"/>
      <c r="AN109" s="31"/>
    </row>
    <row r="110" spans="1:40">
      <c r="A110" s="31"/>
      <c r="B110" s="31"/>
      <c r="C110" s="31"/>
      <c r="D110" s="31"/>
      <c r="E110" s="31"/>
      <c r="F110" s="31"/>
      <c r="G110" s="31"/>
      <c r="H110" s="31"/>
      <c r="I110" s="31"/>
      <c r="J110" s="31"/>
      <c r="K110" s="31"/>
      <c r="L110" s="31"/>
      <c r="M110" s="31"/>
      <c r="N110" s="31"/>
      <c r="O110" s="31"/>
      <c r="P110" s="31"/>
      <c r="Q110" s="31"/>
      <c r="R110" s="31"/>
      <c r="S110" s="31"/>
      <c r="T110" s="31"/>
      <c r="U110" s="31"/>
      <c r="V110" s="31"/>
      <c r="W110" s="31"/>
      <c r="X110" s="31"/>
      <c r="Y110" s="31"/>
      <c r="Z110" s="31"/>
      <c r="AA110" s="31"/>
      <c r="AB110" s="31"/>
      <c r="AC110" s="31"/>
      <c r="AD110" s="31"/>
      <c r="AE110" s="31"/>
      <c r="AF110" s="31"/>
      <c r="AG110" s="31"/>
      <c r="AH110" s="31"/>
      <c r="AI110" s="31"/>
      <c r="AJ110" s="31"/>
      <c r="AK110" s="31"/>
      <c r="AL110" s="31"/>
      <c r="AM110" s="31"/>
      <c r="AN110" s="31"/>
    </row>
    <row r="111" spans="1:40">
      <c r="A111" s="31"/>
      <c r="B111" s="31"/>
      <c r="C111" s="31"/>
      <c r="D111" s="31"/>
      <c r="E111" s="31"/>
      <c r="F111" s="31"/>
      <c r="G111" s="31"/>
      <c r="H111" s="31"/>
      <c r="I111" s="31"/>
      <c r="J111" s="31"/>
      <c r="K111" s="31"/>
      <c r="L111" s="31"/>
      <c r="M111" s="31"/>
      <c r="N111" s="31"/>
      <c r="O111" s="31"/>
      <c r="P111" s="31"/>
      <c r="Q111" s="31"/>
      <c r="R111" s="31"/>
      <c r="S111" s="31"/>
      <c r="T111" s="31"/>
      <c r="U111" s="31"/>
      <c r="V111" s="31"/>
      <c r="W111" s="31"/>
      <c r="X111" s="31"/>
      <c r="Y111" s="31"/>
      <c r="Z111" s="31"/>
      <c r="AA111" s="31"/>
      <c r="AB111" s="31"/>
      <c r="AC111" s="31"/>
      <c r="AD111" s="31"/>
      <c r="AE111" s="31"/>
      <c r="AF111" s="31"/>
      <c r="AG111" s="31"/>
      <c r="AH111" s="31"/>
      <c r="AI111" s="31"/>
      <c r="AJ111" s="31"/>
      <c r="AK111" s="31"/>
      <c r="AL111" s="31"/>
      <c r="AM111" s="31"/>
      <c r="AN111" s="31"/>
    </row>
    <row r="112" spans="1:40">
      <c r="A112" s="31"/>
      <c r="B112" s="31"/>
      <c r="C112" s="31"/>
      <c r="D112" s="31"/>
      <c r="E112" s="31"/>
      <c r="F112" s="31"/>
      <c r="G112" s="31"/>
      <c r="H112" s="31"/>
      <c r="I112" s="31"/>
      <c r="J112" s="31"/>
      <c r="K112" s="31"/>
      <c r="L112" s="31"/>
      <c r="M112" s="31"/>
      <c r="N112" s="31"/>
      <c r="O112" s="31"/>
      <c r="P112" s="31"/>
      <c r="Q112" s="31"/>
      <c r="R112" s="31"/>
      <c r="S112" s="31"/>
      <c r="T112" s="31"/>
      <c r="U112" s="31"/>
      <c r="V112" s="31"/>
      <c r="W112" s="31"/>
      <c r="X112" s="31"/>
      <c r="Y112" s="31"/>
      <c r="Z112" s="31"/>
      <c r="AA112" s="31"/>
      <c r="AB112" s="31"/>
      <c r="AC112" s="31"/>
      <c r="AD112" s="31"/>
      <c r="AE112" s="31"/>
      <c r="AF112" s="31"/>
      <c r="AG112" s="31"/>
      <c r="AH112" s="31"/>
      <c r="AI112" s="31"/>
      <c r="AJ112" s="31"/>
      <c r="AK112" s="31"/>
      <c r="AL112" s="31"/>
      <c r="AM112" s="31"/>
      <c r="AN112" s="31"/>
    </row>
    <row r="113" spans="1:40">
      <c r="A113" s="31"/>
      <c r="B113" s="31"/>
      <c r="C113" s="31"/>
      <c r="D113" s="31"/>
      <c r="E113" s="31"/>
      <c r="F113" s="31"/>
      <c r="G113" s="31"/>
      <c r="H113" s="31"/>
      <c r="I113" s="31"/>
      <c r="J113" s="31"/>
      <c r="K113" s="31"/>
      <c r="L113" s="31"/>
      <c r="M113" s="31"/>
      <c r="N113" s="31"/>
      <c r="O113" s="31"/>
      <c r="P113" s="31"/>
      <c r="Q113" s="31"/>
      <c r="R113" s="31"/>
      <c r="S113" s="31"/>
      <c r="T113" s="31"/>
      <c r="U113" s="31"/>
      <c r="V113" s="31"/>
      <c r="W113" s="31"/>
      <c r="X113" s="31"/>
      <c r="Y113" s="31"/>
      <c r="Z113" s="31"/>
      <c r="AA113" s="31"/>
      <c r="AB113" s="31"/>
      <c r="AC113" s="31"/>
      <c r="AD113" s="31"/>
      <c r="AE113" s="31"/>
      <c r="AF113" s="31"/>
      <c r="AG113" s="31"/>
      <c r="AH113" s="31"/>
      <c r="AI113" s="31"/>
      <c r="AJ113" s="31"/>
      <c r="AK113" s="31"/>
      <c r="AL113" s="31"/>
      <c r="AM113" s="31"/>
      <c r="AN113" s="31"/>
    </row>
    <row r="114" spans="1:40">
      <c r="A114" s="31"/>
      <c r="B114" s="31"/>
      <c r="C114" s="31"/>
      <c r="D114" s="31"/>
      <c r="E114" s="31"/>
      <c r="F114" s="31"/>
      <c r="G114" s="31"/>
      <c r="H114" s="31"/>
      <c r="I114" s="31"/>
      <c r="J114" s="31"/>
      <c r="K114" s="31"/>
      <c r="L114" s="31"/>
      <c r="M114" s="31"/>
      <c r="N114" s="31"/>
      <c r="O114" s="31"/>
      <c r="P114" s="31"/>
      <c r="Q114" s="31"/>
      <c r="R114" s="31"/>
      <c r="S114" s="31"/>
      <c r="T114" s="31"/>
      <c r="U114" s="31"/>
      <c r="V114" s="31"/>
      <c r="W114" s="31"/>
      <c r="X114" s="31"/>
      <c r="Y114" s="31"/>
      <c r="Z114" s="31"/>
      <c r="AA114" s="31"/>
      <c r="AB114" s="31"/>
      <c r="AC114" s="31"/>
      <c r="AD114" s="31"/>
      <c r="AE114" s="31"/>
      <c r="AF114" s="31"/>
      <c r="AG114" s="31"/>
      <c r="AH114" s="31"/>
      <c r="AI114" s="31"/>
      <c r="AJ114" s="31"/>
      <c r="AK114" s="31"/>
      <c r="AL114" s="31"/>
      <c r="AM114" s="31"/>
      <c r="AN114" s="31"/>
    </row>
    <row r="115" spans="1:40">
      <c r="A115" s="31"/>
      <c r="B115" s="31"/>
      <c r="C115" s="31"/>
      <c r="D115" s="31"/>
      <c r="E115" s="31"/>
      <c r="F115" s="31"/>
      <c r="G115" s="31"/>
      <c r="H115" s="31"/>
      <c r="I115" s="31"/>
      <c r="J115" s="31"/>
      <c r="K115" s="31"/>
      <c r="L115" s="31"/>
      <c r="M115" s="31"/>
      <c r="N115" s="31"/>
      <c r="O115" s="31"/>
      <c r="P115" s="31"/>
      <c r="Q115" s="31"/>
      <c r="R115" s="31"/>
      <c r="S115" s="31"/>
      <c r="T115" s="31"/>
      <c r="U115" s="31"/>
      <c r="V115" s="31"/>
      <c r="W115" s="31"/>
      <c r="X115" s="31"/>
      <c r="Y115" s="31"/>
      <c r="Z115" s="31"/>
      <c r="AA115" s="31"/>
      <c r="AB115" s="31"/>
      <c r="AC115" s="31"/>
      <c r="AD115" s="31"/>
      <c r="AE115" s="31"/>
      <c r="AF115" s="31"/>
      <c r="AG115" s="31"/>
      <c r="AH115" s="31"/>
      <c r="AI115" s="31"/>
      <c r="AJ115" s="31"/>
      <c r="AK115" s="31"/>
      <c r="AL115" s="31"/>
      <c r="AM115" s="31"/>
      <c r="AN115" s="31"/>
    </row>
    <row r="116" spans="1:40">
      <c r="A116" s="31"/>
      <c r="B116" s="31"/>
      <c r="C116" s="31"/>
      <c r="D116" s="31"/>
      <c r="E116" s="31"/>
      <c r="F116" s="31"/>
      <c r="G116" s="31"/>
      <c r="H116" s="31"/>
      <c r="I116" s="31"/>
      <c r="J116" s="31"/>
      <c r="K116" s="31"/>
      <c r="L116" s="31"/>
      <c r="M116" s="31"/>
      <c r="N116" s="31"/>
      <c r="O116" s="31"/>
      <c r="P116" s="31"/>
      <c r="Q116" s="31"/>
      <c r="R116" s="31"/>
      <c r="S116" s="31"/>
      <c r="T116" s="31"/>
      <c r="U116" s="31"/>
      <c r="V116" s="31"/>
      <c r="W116" s="31"/>
      <c r="X116" s="31"/>
      <c r="Y116" s="31"/>
      <c r="Z116" s="31"/>
      <c r="AA116" s="31"/>
      <c r="AB116" s="31"/>
      <c r="AC116" s="31"/>
      <c r="AD116" s="31"/>
      <c r="AE116" s="31"/>
      <c r="AF116" s="31"/>
      <c r="AG116" s="31"/>
      <c r="AH116" s="31"/>
      <c r="AI116" s="31"/>
      <c r="AJ116" s="31"/>
      <c r="AK116" s="31"/>
      <c r="AL116" s="31"/>
      <c r="AM116" s="31"/>
      <c r="AN116" s="31"/>
    </row>
    <row r="117" spans="1:40">
      <c r="A117" s="31"/>
      <c r="B117" s="31"/>
      <c r="C117" s="31"/>
      <c r="D117" s="31"/>
      <c r="E117" s="31"/>
      <c r="F117" s="31"/>
      <c r="G117" s="31"/>
      <c r="H117" s="31"/>
      <c r="I117" s="31"/>
      <c r="J117" s="31"/>
      <c r="K117" s="31"/>
      <c r="L117" s="31"/>
      <c r="M117" s="31"/>
      <c r="N117" s="31"/>
      <c r="O117" s="31"/>
      <c r="P117" s="31"/>
      <c r="Q117" s="31"/>
      <c r="R117" s="31"/>
      <c r="S117" s="31"/>
      <c r="T117" s="31"/>
      <c r="U117" s="31"/>
      <c r="V117" s="31"/>
      <c r="W117" s="31"/>
      <c r="X117" s="31"/>
      <c r="Y117" s="31"/>
      <c r="Z117" s="31"/>
      <c r="AA117" s="31"/>
      <c r="AB117" s="31"/>
      <c r="AC117" s="31"/>
      <c r="AD117" s="31"/>
      <c r="AE117" s="31"/>
      <c r="AF117" s="31"/>
      <c r="AG117" s="31"/>
      <c r="AH117" s="31"/>
      <c r="AI117" s="31"/>
      <c r="AJ117" s="31"/>
      <c r="AK117" s="31"/>
      <c r="AL117" s="31"/>
      <c r="AM117" s="31"/>
      <c r="AN117" s="31"/>
    </row>
    <row r="118" spans="1:40">
      <c r="A118" s="31"/>
      <c r="B118" s="31"/>
      <c r="C118" s="31"/>
      <c r="D118" s="31"/>
      <c r="E118" s="31"/>
      <c r="F118" s="31"/>
      <c r="G118" s="31"/>
      <c r="H118" s="31"/>
      <c r="I118" s="31"/>
      <c r="J118" s="31"/>
      <c r="K118" s="31"/>
      <c r="L118" s="31"/>
      <c r="M118" s="31"/>
      <c r="N118" s="31"/>
      <c r="O118" s="31"/>
      <c r="P118" s="31"/>
      <c r="Q118" s="31"/>
      <c r="R118" s="31"/>
      <c r="S118" s="31"/>
      <c r="T118" s="31"/>
      <c r="U118" s="31"/>
      <c r="V118" s="31"/>
      <c r="W118" s="31"/>
      <c r="X118" s="31"/>
      <c r="Y118" s="31"/>
      <c r="Z118" s="31"/>
      <c r="AA118" s="31"/>
      <c r="AB118" s="31"/>
      <c r="AC118" s="31"/>
      <c r="AD118" s="31"/>
      <c r="AE118" s="31"/>
      <c r="AF118" s="31"/>
      <c r="AG118" s="31"/>
      <c r="AH118" s="31"/>
      <c r="AI118" s="31"/>
      <c r="AJ118" s="31"/>
      <c r="AK118" s="31"/>
      <c r="AL118" s="31"/>
      <c r="AM118" s="31"/>
      <c r="AN118" s="31"/>
    </row>
    <row r="119" spans="1:40">
      <c r="A119" s="31"/>
      <c r="B119" s="31"/>
      <c r="C119" s="31"/>
      <c r="D119" s="31"/>
      <c r="E119" s="31"/>
      <c r="F119" s="31"/>
      <c r="G119" s="31"/>
      <c r="H119" s="31"/>
      <c r="I119" s="31"/>
      <c r="J119" s="31"/>
      <c r="K119" s="31"/>
      <c r="L119" s="31"/>
      <c r="M119" s="31"/>
      <c r="N119" s="31"/>
      <c r="O119" s="31"/>
      <c r="P119" s="31"/>
      <c r="Q119" s="31"/>
      <c r="R119" s="31"/>
      <c r="S119" s="31"/>
      <c r="T119" s="31"/>
      <c r="U119" s="31"/>
      <c r="V119" s="31"/>
      <c r="W119" s="31"/>
      <c r="X119" s="31"/>
      <c r="Y119" s="31"/>
      <c r="Z119" s="31"/>
      <c r="AA119" s="31"/>
      <c r="AB119" s="31"/>
      <c r="AC119" s="31"/>
      <c r="AD119" s="31"/>
      <c r="AE119" s="31"/>
      <c r="AF119" s="31"/>
      <c r="AG119" s="31"/>
      <c r="AH119" s="31"/>
      <c r="AI119" s="31"/>
      <c r="AJ119" s="31"/>
      <c r="AK119" s="31"/>
      <c r="AL119" s="31"/>
      <c r="AM119" s="31"/>
      <c r="AN119" s="31"/>
    </row>
    <row r="120" spans="1:40">
      <c r="A120" s="31"/>
      <c r="B120" s="31"/>
      <c r="C120" s="31"/>
      <c r="D120" s="31"/>
      <c r="E120" s="31"/>
      <c r="F120" s="31"/>
      <c r="G120" s="31"/>
      <c r="H120" s="31"/>
      <c r="I120" s="31"/>
      <c r="J120" s="31"/>
      <c r="K120" s="31"/>
      <c r="L120" s="31"/>
      <c r="M120" s="31"/>
      <c r="N120" s="31"/>
      <c r="O120" s="31"/>
      <c r="P120" s="31"/>
      <c r="Q120" s="31"/>
      <c r="R120" s="31"/>
      <c r="S120" s="31"/>
      <c r="T120" s="31"/>
      <c r="U120" s="31"/>
      <c r="V120" s="31"/>
      <c r="W120" s="31"/>
      <c r="X120" s="31"/>
      <c r="Y120" s="31"/>
      <c r="Z120" s="31"/>
      <c r="AA120" s="31"/>
      <c r="AB120" s="31"/>
      <c r="AC120" s="31"/>
      <c r="AD120" s="31"/>
      <c r="AE120" s="31"/>
      <c r="AF120" s="31"/>
      <c r="AG120" s="31"/>
      <c r="AH120" s="31"/>
      <c r="AI120" s="31"/>
      <c r="AJ120" s="31"/>
      <c r="AK120" s="31"/>
      <c r="AL120" s="31"/>
      <c r="AM120" s="31"/>
      <c r="AN120" s="31"/>
    </row>
    <row r="121" spans="1:40">
      <c r="A121" s="31"/>
      <c r="B121" s="31"/>
      <c r="C121" s="31"/>
      <c r="D121" s="31"/>
      <c r="E121" s="31"/>
      <c r="F121" s="31"/>
      <c r="G121" s="31"/>
      <c r="H121" s="31"/>
      <c r="I121" s="31"/>
      <c r="J121" s="31"/>
      <c r="K121" s="31"/>
      <c r="L121" s="31"/>
      <c r="M121" s="31"/>
      <c r="N121" s="31"/>
      <c r="O121" s="31"/>
      <c r="P121" s="31"/>
      <c r="Q121" s="31"/>
      <c r="R121" s="31"/>
      <c r="S121" s="31"/>
      <c r="T121" s="31"/>
      <c r="U121" s="31"/>
      <c r="V121" s="31"/>
      <c r="W121" s="31"/>
      <c r="X121" s="31"/>
      <c r="Y121" s="31"/>
      <c r="Z121" s="31"/>
      <c r="AA121" s="31"/>
      <c r="AB121" s="31"/>
      <c r="AC121" s="31"/>
      <c r="AD121" s="31"/>
      <c r="AE121" s="31"/>
      <c r="AF121" s="31"/>
      <c r="AG121" s="31"/>
      <c r="AH121" s="31"/>
      <c r="AI121" s="31"/>
      <c r="AJ121" s="31"/>
      <c r="AK121" s="31"/>
      <c r="AL121" s="31"/>
      <c r="AM121" s="31"/>
      <c r="AN121" s="31"/>
    </row>
    <row r="122" spans="1:40">
      <c r="A122" s="31"/>
      <c r="B122" s="31"/>
      <c r="C122" s="31"/>
      <c r="D122" s="31"/>
      <c r="E122" s="31"/>
      <c r="F122" s="31"/>
      <c r="G122" s="31"/>
      <c r="H122" s="31"/>
      <c r="I122" s="31"/>
      <c r="J122" s="31"/>
      <c r="K122" s="31"/>
      <c r="L122" s="31"/>
      <c r="M122" s="31"/>
      <c r="N122" s="31"/>
      <c r="O122" s="31"/>
      <c r="P122" s="31"/>
      <c r="Q122" s="31"/>
      <c r="R122" s="31"/>
      <c r="S122" s="31"/>
      <c r="T122" s="31"/>
      <c r="U122" s="31"/>
      <c r="V122" s="31"/>
      <c r="W122" s="31"/>
      <c r="X122" s="31"/>
      <c r="Y122" s="31"/>
      <c r="Z122" s="31"/>
      <c r="AA122" s="31"/>
      <c r="AB122" s="31"/>
      <c r="AC122" s="31"/>
      <c r="AD122" s="31"/>
      <c r="AE122" s="31"/>
      <c r="AF122" s="31"/>
      <c r="AG122" s="31"/>
      <c r="AH122" s="31"/>
      <c r="AI122" s="31"/>
      <c r="AJ122" s="31"/>
      <c r="AK122" s="31"/>
      <c r="AL122" s="31"/>
      <c r="AM122" s="31"/>
      <c r="AN122" s="31"/>
    </row>
    <row r="123" spans="1:40">
      <c r="A123" s="31"/>
      <c r="B123" s="31"/>
      <c r="C123" s="31"/>
      <c r="D123" s="31"/>
      <c r="E123" s="31"/>
      <c r="F123" s="31"/>
      <c r="G123" s="31"/>
      <c r="H123" s="31"/>
      <c r="I123" s="31"/>
      <c r="J123" s="31"/>
      <c r="K123" s="31"/>
      <c r="L123" s="31"/>
      <c r="M123" s="31"/>
      <c r="N123" s="31"/>
      <c r="O123" s="31"/>
      <c r="P123" s="31"/>
      <c r="Q123" s="31"/>
      <c r="R123" s="31"/>
      <c r="S123" s="31"/>
      <c r="T123" s="31"/>
      <c r="U123" s="31"/>
      <c r="V123" s="31"/>
      <c r="W123" s="31"/>
      <c r="X123" s="31"/>
      <c r="Y123" s="31"/>
      <c r="Z123" s="31"/>
      <c r="AA123" s="31"/>
      <c r="AB123" s="31"/>
      <c r="AC123" s="31"/>
      <c r="AD123" s="31"/>
      <c r="AE123" s="31"/>
      <c r="AF123" s="31"/>
      <c r="AG123" s="31"/>
      <c r="AH123" s="31"/>
      <c r="AI123" s="31"/>
      <c r="AJ123" s="31"/>
      <c r="AK123" s="31"/>
      <c r="AL123" s="31"/>
      <c r="AM123" s="31"/>
      <c r="AN123" s="31"/>
    </row>
    <row r="124" spans="1:40">
      <c r="A124" s="31"/>
      <c r="B124" s="31"/>
      <c r="C124" s="31"/>
      <c r="D124" s="31"/>
      <c r="E124" s="31"/>
      <c r="F124" s="31"/>
      <c r="G124" s="31"/>
      <c r="H124" s="31"/>
      <c r="I124" s="31"/>
      <c r="J124" s="31"/>
      <c r="K124" s="31"/>
      <c r="L124" s="31"/>
      <c r="M124" s="31"/>
      <c r="N124" s="31"/>
      <c r="O124" s="31"/>
      <c r="P124" s="31"/>
      <c r="Q124" s="31"/>
      <c r="R124" s="31"/>
      <c r="S124" s="31"/>
      <c r="T124" s="31"/>
      <c r="U124" s="31"/>
      <c r="V124" s="31"/>
      <c r="W124" s="31"/>
      <c r="X124" s="31"/>
      <c r="Y124" s="31"/>
      <c r="Z124" s="31"/>
      <c r="AA124" s="31"/>
      <c r="AB124" s="31"/>
      <c r="AC124" s="31"/>
      <c r="AD124" s="31"/>
      <c r="AE124" s="31"/>
      <c r="AF124" s="31"/>
      <c r="AG124" s="31"/>
      <c r="AH124" s="31"/>
      <c r="AI124" s="31"/>
      <c r="AJ124" s="31"/>
      <c r="AK124" s="31"/>
      <c r="AL124" s="31"/>
      <c r="AM124" s="31"/>
      <c r="AN124" s="31"/>
    </row>
    <row r="125" spans="1:40">
      <c r="A125" s="31"/>
      <c r="B125" s="31"/>
      <c r="C125" s="31"/>
      <c r="D125" s="31"/>
      <c r="E125" s="31"/>
      <c r="F125" s="31"/>
      <c r="G125" s="31"/>
      <c r="H125" s="31"/>
      <c r="I125" s="31"/>
      <c r="J125" s="31"/>
      <c r="K125" s="31"/>
      <c r="L125" s="31"/>
      <c r="M125" s="31"/>
      <c r="N125" s="31"/>
      <c r="O125" s="31"/>
      <c r="P125" s="31"/>
      <c r="Q125" s="31"/>
      <c r="R125" s="31"/>
      <c r="S125" s="31"/>
      <c r="T125" s="31"/>
      <c r="U125" s="31"/>
      <c r="V125" s="31"/>
      <c r="W125" s="31"/>
      <c r="X125" s="31"/>
      <c r="Y125" s="31"/>
      <c r="Z125" s="31"/>
      <c r="AA125" s="31"/>
      <c r="AB125" s="31"/>
      <c r="AC125" s="31"/>
      <c r="AD125" s="31"/>
      <c r="AE125" s="31"/>
      <c r="AF125" s="31"/>
      <c r="AG125" s="31"/>
      <c r="AH125" s="31"/>
      <c r="AI125" s="31"/>
      <c r="AJ125" s="31"/>
      <c r="AK125" s="31"/>
      <c r="AL125" s="31"/>
      <c r="AM125" s="31"/>
      <c r="AN125" s="31"/>
    </row>
    <row r="126" spans="1:40">
      <c r="A126" s="31"/>
      <c r="B126" s="31"/>
      <c r="C126" s="31"/>
      <c r="D126" s="31"/>
      <c r="E126" s="31"/>
      <c r="F126" s="31"/>
      <c r="G126" s="31"/>
      <c r="H126" s="31"/>
      <c r="I126" s="31"/>
      <c r="J126" s="31"/>
      <c r="K126" s="31"/>
      <c r="L126" s="31"/>
      <c r="M126" s="31"/>
      <c r="N126" s="31"/>
      <c r="O126" s="31"/>
      <c r="P126" s="31"/>
      <c r="Q126" s="31"/>
      <c r="R126" s="31"/>
      <c r="S126" s="31"/>
      <c r="T126" s="31"/>
      <c r="U126" s="31"/>
      <c r="V126" s="31"/>
      <c r="W126" s="31"/>
      <c r="X126" s="31"/>
      <c r="Y126" s="31"/>
      <c r="Z126" s="31"/>
      <c r="AA126" s="31"/>
      <c r="AB126" s="31"/>
      <c r="AC126" s="31"/>
      <c r="AD126" s="31"/>
      <c r="AE126" s="31"/>
      <c r="AF126" s="31"/>
      <c r="AG126" s="31"/>
      <c r="AH126" s="31"/>
      <c r="AI126" s="31"/>
      <c r="AJ126" s="31"/>
      <c r="AK126" s="31"/>
      <c r="AL126" s="31"/>
      <c r="AM126" s="31"/>
      <c r="AN126" s="31"/>
    </row>
    <row r="127" spans="1:40">
      <c r="A127" s="31"/>
      <c r="B127" s="31"/>
      <c r="C127" s="31"/>
      <c r="D127" s="31"/>
      <c r="E127" s="31"/>
      <c r="F127" s="31"/>
      <c r="G127" s="31"/>
      <c r="H127" s="31"/>
      <c r="I127" s="31"/>
      <c r="J127" s="31"/>
      <c r="K127" s="31"/>
      <c r="L127" s="31"/>
      <c r="M127" s="31"/>
      <c r="N127" s="31"/>
      <c r="O127" s="31"/>
      <c r="P127" s="31"/>
      <c r="Q127" s="31"/>
      <c r="R127" s="31"/>
      <c r="S127" s="31"/>
      <c r="T127" s="31"/>
      <c r="U127" s="31"/>
      <c r="V127" s="31"/>
      <c r="W127" s="31"/>
      <c r="X127" s="31"/>
      <c r="Y127" s="31"/>
      <c r="Z127" s="31"/>
      <c r="AA127" s="31"/>
      <c r="AB127" s="31"/>
      <c r="AC127" s="31"/>
      <c r="AD127" s="31"/>
      <c r="AE127" s="31"/>
      <c r="AF127" s="31"/>
      <c r="AG127" s="31"/>
      <c r="AH127" s="31"/>
      <c r="AI127" s="31"/>
      <c r="AJ127" s="31"/>
      <c r="AK127" s="31"/>
      <c r="AL127" s="31"/>
      <c r="AM127" s="31"/>
      <c r="AN127" s="31"/>
    </row>
    <row r="128" spans="1:40">
      <c r="A128" s="31"/>
      <c r="B128" s="31"/>
      <c r="C128" s="31"/>
      <c r="D128" s="31"/>
      <c r="E128" s="31"/>
      <c r="F128" s="31"/>
      <c r="G128" s="31"/>
      <c r="H128" s="31"/>
      <c r="I128" s="31"/>
      <c r="J128" s="31"/>
      <c r="K128" s="31"/>
      <c r="L128" s="31"/>
      <c r="M128" s="31"/>
      <c r="N128" s="31"/>
      <c r="O128" s="31"/>
      <c r="P128" s="31"/>
      <c r="Q128" s="31"/>
      <c r="R128" s="31"/>
      <c r="S128" s="31"/>
      <c r="T128" s="31"/>
      <c r="U128" s="31"/>
      <c r="V128" s="31"/>
      <c r="W128" s="31"/>
      <c r="X128" s="31"/>
      <c r="Y128" s="31"/>
      <c r="Z128" s="31"/>
      <c r="AA128" s="31"/>
      <c r="AB128" s="31"/>
      <c r="AC128" s="31"/>
      <c r="AD128" s="31"/>
      <c r="AE128" s="31"/>
      <c r="AF128" s="31"/>
      <c r="AG128" s="31"/>
      <c r="AH128" s="31"/>
      <c r="AI128" s="31"/>
      <c r="AJ128" s="31"/>
      <c r="AK128" s="31"/>
      <c r="AL128" s="31"/>
      <c r="AM128" s="31"/>
      <c r="AN128" s="31"/>
    </row>
    <row r="129" spans="1:40">
      <c r="A129" s="31"/>
      <c r="B129" s="31"/>
      <c r="C129" s="31"/>
      <c r="D129" s="31"/>
      <c r="E129" s="31"/>
      <c r="F129" s="31"/>
      <c r="G129" s="31"/>
      <c r="H129" s="31"/>
      <c r="I129" s="31"/>
      <c r="J129" s="31"/>
      <c r="K129" s="31"/>
      <c r="L129" s="31"/>
      <c r="M129" s="31"/>
      <c r="N129" s="31"/>
      <c r="O129" s="31"/>
      <c r="P129" s="31"/>
      <c r="Q129" s="31"/>
      <c r="R129" s="31"/>
      <c r="S129" s="31"/>
      <c r="T129" s="31"/>
      <c r="U129" s="31"/>
      <c r="V129" s="31"/>
      <c r="W129" s="31"/>
      <c r="X129" s="31"/>
      <c r="Y129" s="31"/>
      <c r="Z129" s="31"/>
      <c r="AA129" s="31"/>
      <c r="AB129" s="31"/>
      <c r="AC129" s="31"/>
      <c r="AD129" s="31"/>
      <c r="AE129" s="31"/>
      <c r="AF129" s="31"/>
      <c r="AG129" s="31"/>
      <c r="AH129" s="31"/>
      <c r="AI129" s="31"/>
      <c r="AJ129" s="31"/>
      <c r="AK129" s="31"/>
      <c r="AL129" s="31"/>
      <c r="AM129" s="31"/>
      <c r="AN129" s="31"/>
    </row>
    <row r="130" spans="1:40">
      <c r="A130" s="31"/>
      <c r="B130" s="31"/>
      <c r="C130" s="31"/>
      <c r="D130" s="31"/>
      <c r="E130" s="31"/>
      <c r="F130" s="31"/>
      <c r="G130" s="31"/>
      <c r="H130" s="31"/>
      <c r="I130" s="31"/>
      <c r="J130" s="31"/>
      <c r="K130" s="31"/>
      <c r="L130" s="31"/>
      <c r="M130" s="31"/>
      <c r="N130" s="31"/>
      <c r="O130" s="31"/>
      <c r="P130" s="31"/>
      <c r="Q130" s="31"/>
      <c r="R130" s="31"/>
      <c r="S130" s="31"/>
      <c r="T130" s="31"/>
      <c r="U130" s="31"/>
      <c r="V130" s="31"/>
      <c r="W130" s="31"/>
      <c r="X130" s="31"/>
      <c r="Y130" s="31"/>
      <c r="Z130" s="31"/>
      <c r="AA130" s="31"/>
      <c r="AB130" s="31"/>
      <c r="AC130" s="31"/>
      <c r="AD130" s="31"/>
      <c r="AE130" s="31"/>
      <c r="AF130" s="31"/>
      <c r="AG130" s="31"/>
      <c r="AH130" s="31"/>
      <c r="AI130" s="31"/>
      <c r="AJ130" s="31"/>
      <c r="AK130" s="31"/>
      <c r="AL130" s="31"/>
      <c r="AM130" s="31"/>
      <c r="AN130" s="31"/>
    </row>
    <row r="131" spans="1:40">
      <c r="A131" s="31"/>
      <c r="B131" s="31"/>
      <c r="C131" s="31"/>
      <c r="D131" s="31"/>
      <c r="E131" s="31"/>
      <c r="F131" s="31"/>
      <c r="G131" s="31"/>
      <c r="H131" s="31"/>
      <c r="I131" s="31"/>
      <c r="J131" s="31"/>
      <c r="K131" s="31"/>
      <c r="L131" s="31"/>
      <c r="M131" s="31"/>
      <c r="N131" s="31"/>
      <c r="O131" s="31"/>
      <c r="P131" s="31"/>
      <c r="Q131" s="31"/>
      <c r="R131" s="31"/>
      <c r="S131" s="31"/>
      <c r="T131" s="31"/>
      <c r="U131" s="31"/>
      <c r="V131" s="31"/>
      <c r="W131" s="31"/>
      <c r="X131" s="31"/>
      <c r="Y131" s="31"/>
      <c r="Z131" s="31"/>
      <c r="AA131" s="31"/>
      <c r="AB131" s="31"/>
      <c r="AC131" s="31"/>
      <c r="AD131" s="31"/>
      <c r="AE131" s="31"/>
      <c r="AF131" s="31"/>
      <c r="AG131" s="31"/>
      <c r="AH131" s="31"/>
      <c r="AI131" s="31"/>
      <c r="AJ131" s="31"/>
      <c r="AK131" s="31"/>
      <c r="AL131" s="31"/>
      <c r="AM131" s="31"/>
      <c r="AN131" s="31"/>
    </row>
    <row r="132" spans="1:40">
      <c r="A132" s="31"/>
      <c r="B132" s="31"/>
      <c r="C132" s="31"/>
      <c r="D132" s="31"/>
      <c r="E132" s="31"/>
      <c r="F132" s="31"/>
      <c r="G132" s="31"/>
      <c r="H132" s="31"/>
      <c r="I132" s="31"/>
      <c r="J132" s="31"/>
      <c r="K132" s="31"/>
      <c r="L132" s="31"/>
      <c r="M132" s="31"/>
      <c r="N132" s="31"/>
      <c r="O132" s="31"/>
      <c r="P132" s="31"/>
      <c r="Q132" s="31"/>
      <c r="R132" s="31"/>
      <c r="S132" s="31"/>
      <c r="T132" s="31"/>
      <c r="U132" s="31"/>
      <c r="V132" s="31"/>
      <c r="W132" s="31"/>
      <c r="X132" s="31"/>
      <c r="Y132" s="31"/>
      <c r="Z132" s="31"/>
      <c r="AA132" s="31"/>
      <c r="AB132" s="31"/>
      <c r="AC132" s="31"/>
      <c r="AD132" s="31"/>
      <c r="AE132" s="31"/>
      <c r="AF132" s="31"/>
      <c r="AG132" s="31"/>
      <c r="AH132" s="31"/>
      <c r="AI132" s="31"/>
      <c r="AJ132" s="31"/>
      <c r="AK132" s="31"/>
      <c r="AL132" s="31"/>
      <c r="AM132" s="31"/>
      <c r="AN132" s="31"/>
    </row>
    <row r="133" spans="1:40">
      <c r="A133" s="31"/>
      <c r="B133" s="31"/>
      <c r="C133" s="31"/>
      <c r="D133" s="31"/>
      <c r="E133" s="31"/>
      <c r="F133" s="31"/>
      <c r="G133" s="31"/>
      <c r="H133" s="31"/>
      <c r="I133" s="31"/>
      <c r="J133" s="31"/>
      <c r="K133" s="31"/>
      <c r="L133" s="31"/>
      <c r="M133" s="31"/>
      <c r="N133" s="31"/>
      <c r="O133" s="31"/>
      <c r="P133" s="31"/>
      <c r="Q133" s="31"/>
      <c r="R133" s="31"/>
      <c r="S133" s="31"/>
      <c r="T133" s="31"/>
      <c r="U133" s="31"/>
      <c r="V133" s="31"/>
      <c r="W133" s="31"/>
      <c r="X133" s="31"/>
      <c r="Y133" s="31"/>
      <c r="Z133" s="31"/>
      <c r="AA133" s="31"/>
      <c r="AB133" s="31"/>
      <c r="AC133" s="31"/>
      <c r="AD133" s="31"/>
      <c r="AE133" s="31"/>
      <c r="AF133" s="31"/>
      <c r="AG133" s="31"/>
      <c r="AH133" s="31"/>
      <c r="AI133" s="31"/>
      <c r="AJ133" s="31"/>
      <c r="AK133" s="31"/>
      <c r="AL133" s="31"/>
      <c r="AM133" s="31"/>
      <c r="AN133" s="31"/>
    </row>
    <row r="134" spans="1:40">
      <c r="A134" s="31"/>
      <c r="B134" s="31"/>
      <c r="C134" s="31"/>
      <c r="D134" s="31"/>
      <c r="E134" s="31"/>
      <c r="F134" s="31"/>
      <c r="G134" s="31"/>
      <c r="H134" s="31"/>
      <c r="I134" s="31"/>
      <c r="J134" s="31"/>
      <c r="K134" s="31"/>
      <c r="L134" s="31"/>
      <c r="M134" s="31"/>
      <c r="N134" s="31"/>
      <c r="O134" s="31"/>
      <c r="P134" s="31"/>
      <c r="Q134" s="31"/>
      <c r="R134" s="31"/>
      <c r="S134" s="31"/>
      <c r="T134" s="31"/>
      <c r="U134" s="31"/>
      <c r="V134" s="31"/>
      <c r="W134" s="31"/>
      <c r="X134" s="31"/>
      <c r="Y134" s="31"/>
      <c r="Z134" s="31"/>
      <c r="AA134" s="31"/>
      <c r="AB134" s="31"/>
      <c r="AC134" s="31"/>
      <c r="AD134" s="31"/>
      <c r="AE134" s="31"/>
      <c r="AF134" s="31"/>
      <c r="AG134" s="31"/>
      <c r="AH134" s="31"/>
      <c r="AI134" s="31"/>
      <c r="AJ134" s="31"/>
      <c r="AK134" s="31"/>
      <c r="AL134" s="31"/>
      <c r="AM134" s="31"/>
      <c r="AN134" s="31"/>
    </row>
    <row r="135" spans="1:40">
      <c r="A135" s="31"/>
      <c r="B135" s="31"/>
      <c r="C135" s="31"/>
      <c r="D135" s="31"/>
      <c r="E135" s="31"/>
      <c r="F135" s="31"/>
      <c r="G135" s="31"/>
      <c r="H135" s="31"/>
      <c r="I135" s="31"/>
      <c r="J135" s="31"/>
      <c r="K135" s="31"/>
      <c r="L135" s="31"/>
      <c r="M135" s="31"/>
      <c r="N135" s="31"/>
      <c r="O135" s="31"/>
      <c r="P135" s="31"/>
      <c r="Q135" s="31"/>
      <c r="R135" s="31"/>
      <c r="S135" s="31"/>
      <c r="T135" s="31"/>
      <c r="U135" s="31"/>
      <c r="V135" s="31"/>
      <c r="W135" s="31"/>
      <c r="X135" s="31"/>
      <c r="Y135" s="31"/>
      <c r="Z135" s="31"/>
      <c r="AA135" s="31"/>
      <c r="AB135" s="31"/>
      <c r="AC135" s="31"/>
      <c r="AD135" s="31"/>
      <c r="AE135" s="31"/>
      <c r="AF135" s="31"/>
      <c r="AG135" s="31"/>
      <c r="AH135" s="31"/>
      <c r="AI135" s="31"/>
      <c r="AJ135" s="31"/>
      <c r="AK135" s="31"/>
      <c r="AL135" s="31"/>
      <c r="AM135" s="31"/>
      <c r="AN135" s="31"/>
    </row>
    <row r="136" spans="1:40">
      <c r="A136" s="31"/>
      <c r="B136" s="31"/>
      <c r="C136" s="31"/>
      <c r="D136" s="31"/>
      <c r="E136" s="31"/>
      <c r="F136" s="31"/>
      <c r="G136" s="31"/>
      <c r="H136" s="31"/>
      <c r="I136" s="31"/>
      <c r="J136" s="31"/>
      <c r="K136" s="31"/>
      <c r="L136" s="31"/>
      <c r="M136" s="31"/>
      <c r="N136" s="31"/>
      <c r="O136" s="31"/>
      <c r="P136" s="31"/>
      <c r="Q136" s="31"/>
      <c r="R136" s="31"/>
      <c r="S136" s="31"/>
      <c r="T136" s="31"/>
      <c r="U136" s="31"/>
      <c r="V136" s="31"/>
      <c r="W136" s="31"/>
      <c r="X136" s="31"/>
      <c r="Y136" s="31"/>
      <c r="Z136" s="31"/>
      <c r="AA136" s="31"/>
      <c r="AB136" s="31"/>
      <c r="AC136" s="31"/>
      <c r="AD136" s="31"/>
      <c r="AE136" s="31"/>
      <c r="AF136" s="31"/>
      <c r="AG136" s="31"/>
      <c r="AH136" s="31"/>
      <c r="AI136" s="31"/>
      <c r="AJ136" s="31"/>
      <c r="AK136" s="31"/>
      <c r="AL136" s="31"/>
      <c r="AM136" s="31"/>
      <c r="AN136" s="31"/>
    </row>
    <row r="137" spans="1:40">
      <c r="A137" s="31"/>
      <c r="B137" s="31"/>
      <c r="C137" s="31"/>
      <c r="D137" s="31"/>
      <c r="E137" s="31"/>
      <c r="F137" s="31"/>
      <c r="G137" s="31"/>
      <c r="H137" s="31"/>
      <c r="I137" s="31"/>
      <c r="J137" s="31"/>
      <c r="K137" s="31"/>
      <c r="L137" s="31"/>
      <c r="M137" s="31"/>
      <c r="N137" s="31"/>
      <c r="O137" s="31"/>
      <c r="P137" s="31"/>
      <c r="Q137" s="31"/>
      <c r="R137" s="31"/>
      <c r="S137" s="31"/>
      <c r="T137" s="31"/>
      <c r="U137" s="31"/>
      <c r="V137" s="31"/>
      <c r="W137" s="31"/>
      <c r="X137" s="31"/>
      <c r="Y137" s="31"/>
      <c r="Z137" s="31"/>
      <c r="AA137" s="31"/>
      <c r="AB137" s="31"/>
      <c r="AC137" s="31"/>
      <c r="AD137" s="31"/>
      <c r="AE137" s="31"/>
      <c r="AF137" s="31"/>
      <c r="AG137" s="31"/>
      <c r="AH137" s="31"/>
      <c r="AI137" s="31"/>
      <c r="AJ137" s="31"/>
      <c r="AK137" s="31"/>
      <c r="AL137" s="31"/>
      <c r="AM137" s="31"/>
      <c r="AN137" s="31"/>
    </row>
    <row r="138" spans="1:40">
      <c r="A138" s="31"/>
      <c r="B138" s="31"/>
      <c r="C138" s="31"/>
      <c r="D138" s="31"/>
      <c r="E138" s="31"/>
      <c r="F138" s="31"/>
      <c r="G138" s="31"/>
      <c r="H138" s="31"/>
      <c r="I138" s="31"/>
      <c r="J138" s="31"/>
      <c r="K138" s="31"/>
      <c r="L138" s="31"/>
      <c r="M138" s="31"/>
      <c r="N138" s="31"/>
      <c r="O138" s="31"/>
      <c r="P138" s="31"/>
      <c r="Q138" s="31"/>
      <c r="R138" s="31"/>
      <c r="S138" s="31"/>
      <c r="T138" s="31"/>
      <c r="U138" s="31"/>
      <c r="V138" s="31"/>
      <c r="W138" s="31"/>
      <c r="X138" s="31"/>
      <c r="Y138" s="31"/>
      <c r="Z138" s="31"/>
      <c r="AA138" s="31"/>
      <c r="AB138" s="31"/>
      <c r="AC138" s="31"/>
      <c r="AD138" s="31"/>
      <c r="AE138" s="31"/>
      <c r="AF138" s="31"/>
      <c r="AG138" s="31"/>
      <c r="AH138" s="31"/>
      <c r="AI138" s="31"/>
      <c r="AJ138" s="31"/>
      <c r="AK138" s="31"/>
      <c r="AL138" s="31"/>
      <c r="AM138" s="31"/>
      <c r="AN138" s="31"/>
    </row>
    <row r="139" spans="1:40">
      <c r="A139" s="31"/>
      <c r="B139" s="31"/>
      <c r="C139" s="31"/>
      <c r="D139" s="31"/>
      <c r="E139" s="31"/>
      <c r="F139" s="31"/>
      <c r="G139" s="31"/>
      <c r="H139" s="31"/>
      <c r="I139" s="31"/>
      <c r="J139" s="31"/>
      <c r="K139" s="31"/>
      <c r="L139" s="31"/>
      <c r="M139" s="31"/>
      <c r="N139" s="31"/>
      <c r="O139" s="31"/>
      <c r="P139" s="31"/>
      <c r="Q139" s="31"/>
      <c r="R139" s="31"/>
      <c r="S139" s="31"/>
      <c r="T139" s="31"/>
      <c r="U139" s="31"/>
      <c r="V139" s="31"/>
      <c r="W139" s="31"/>
      <c r="X139" s="31"/>
      <c r="Y139" s="31"/>
      <c r="Z139" s="31"/>
      <c r="AA139" s="31"/>
      <c r="AB139" s="31"/>
      <c r="AC139" s="31"/>
      <c r="AD139" s="31"/>
      <c r="AE139" s="31"/>
      <c r="AF139" s="31"/>
      <c r="AG139" s="31"/>
      <c r="AH139" s="31"/>
      <c r="AI139" s="31"/>
      <c r="AJ139" s="31"/>
      <c r="AK139" s="31"/>
      <c r="AL139" s="31"/>
      <c r="AM139" s="31"/>
      <c r="AN139" s="31"/>
    </row>
    <row r="140" spans="1:40">
      <c r="A140" s="31"/>
      <c r="B140" s="31"/>
      <c r="C140" s="31"/>
      <c r="D140" s="31"/>
      <c r="E140" s="31"/>
      <c r="F140" s="31"/>
      <c r="G140" s="31"/>
      <c r="H140" s="31"/>
      <c r="I140" s="31"/>
      <c r="J140" s="31"/>
      <c r="K140" s="31"/>
      <c r="L140" s="31"/>
      <c r="M140" s="31"/>
      <c r="N140" s="31"/>
      <c r="O140" s="31"/>
      <c r="P140" s="31"/>
      <c r="Q140" s="31"/>
      <c r="R140" s="31"/>
      <c r="S140" s="31"/>
      <c r="T140" s="31"/>
      <c r="U140" s="31"/>
      <c r="V140" s="31"/>
      <c r="W140" s="31"/>
      <c r="X140" s="31"/>
      <c r="Y140" s="31"/>
      <c r="Z140" s="31"/>
      <c r="AA140" s="31"/>
      <c r="AB140" s="31"/>
      <c r="AC140" s="31"/>
      <c r="AD140" s="31"/>
      <c r="AE140" s="31"/>
      <c r="AF140" s="31"/>
      <c r="AG140" s="31"/>
      <c r="AH140" s="31"/>
      <c r="AI140" s="31"/>
      <c r="AJ140" s="31"/>
      <c r="AK140" s="31"/>
      <c r="AL140" s="31"/>
      <c r="AM140" s="31"/>
      <c r="AN140" s="31"/>
    </row>
    <row r="141" spans="1:40">
      <c r="A141" s="31"/>
      <c r="B141" s="31"/>
      <c r="C141" s="31"/>
      <c r="D141" s="31"/>
      <c r="E141" s="31"/>
      <c r="F141" s="31"/>
      <c r="G141" s="31"/>
      <c r="H141" s="31"/>
      <c r="I141" s="31"/>
      <c r="J141" s="31"/>
      <c r="K141" s="31"/>
      <c r="L141" s="31"/>
      <c r="M141" s="31"/>
      <c r="N141" s="31"/>
      <c r="O141" s="31"/>
      <c r="P141" s="31"/>
      <c r="Q141" s="31"/>
      <c r="R141" s="31"/>
      <c r="S141" s="31"/>
      <c r="T141" s="31"/>
      <c r="U141" s="31"/>
      <c r="V141" s="31"/>
      <c r="W141" s="31"/>
      <c r="X141" s="31"/>
      <c r="Y141" s="31"/>
      <c r="Z141" s="31"/>
      <c r="AA141" s="31"/>
      <c r="AB141" s="31"/>
      <c r="AC141" s="31"/>
      <c r="AD141" s="31"/>
      <c r="AE141" s="31"/>
      <c r="AF141" s="31"/>
      <c r="AG141" s="31"/>
      <c r="AH141" s="31"/>
      <c r="AI141" s="31"/>
      <c r="AJ141" s="31"/>
      <c r="AK141" s="31"/>
      <c r="AL141" s="31"/>
      <c r="AM141" s="31"/>
      <c r="AN141" s="31"/>
    </row>
    <row r="142" spans="1:40">
      <c r="A142" s="31"/>
      <c r="B142" s="31"/>
      <c r="C142" s="31"/>
      <c r="D142" s="31"/>
      <c r="E142" s="31"/>
      <c r="F142" s="31"/>
      <c r="G142" s="31"/>
      <c r="H142" s="31"/>
      <c r="I142" s="31"/>
      <c r="J142" s="31"/>
      <c r="K142" s="31"/>
      <c r="L142" s="31"/>
      <c r="M142" s="31"/>
      <c r="N142" s="31"/>
      <c r="O142" s="31"/>
      <c r="P142" s="31"/>
      <c r="Q142" s="31"/>
      <c r="R142" s="31"/>
      <c r="S142" s="31"/>
      <c r="T142" s="31"/>
      <c r="U142" s="31"/>
      <c r="V142" s="31"/>
      <c r="W142" s="31"/>
      <c r="X142" s="31"/>
      <c r="Y142" s="31"/>
      <c r="Z142" s="31"/>
      <c r="AA142" s="31"/>
      <c r="AB142" s="31"/>
      <c r="AC142" s="31"/>
      <c r="AD142" s="31"/>
      <c r="AE142" s="31"/>
      <c r="AF142" s="31"/>
      <c r="AG142" s="31"/>
      <c r="AH142" s="31"/>
      <c r="AI142" s="31"/>
      <c r="AJ142" s="31"/>
      <c r="AK142" s="31"/>
      <c r="AL142" s="31"/>
      <c r="AM142" s="31"/>
      <c r="AN142" s="31"/>
    </row>
    <row r="143" spans="1:40">
      <c r="A143" s="31"/>
      <c r="B143" s="31"/>
      <c r="C143" s="31"/>
      <c r="D143" s="31"/>
      <c r="E143" s="31"/>
      <c r="F143" s="31"/>
      <c r="G143" s="31"/>
      <c r="H143" s="31"/>
      <c r="I143" s="31"/>
      <c r="J143" s="31"/>
      <c r="K143" s="31"/>
      <c r="L143" s="31"/>
      <c r="M143" s="31"/>
      <c r="N143" s="31"/>
      <c r="O143" s="31"/>
      <c r="P143" s="31"/>
      <c r="Q143" s="31"/>
      <c r="R143" s="31"/>
      <c r="S143" s="31"/>
      <c r="T143" s="31"/>
      <c r="U143" s="31"/>
      <c r="V143" s="31"/>
      <c r="W143" s="31"/>
      <c r="X143" s="31"/>
      <c r="Y143" s="31"/>
      <c r="Z143" s="31"/>
      <c r="AA143" s="31"/>
      <c r="AB143" s="31"/>
      <c r="AC143" s="31"/>
      <c r="AD143" s="31"/>
      <c r="AE143" s="31"/>
      <c r="AF143" s="31"/>
      <c r="AG143" s="31"/>
      <c r="AH143" s="31"/>
      <c r="AI143" s="31"/>
      <c r="AJ143" s="31"/>
      <c r="AK143" s="31"/>
      <c r="AL143" s="31"/>
      <c r="AM143" s="31"/>
      <c r="AN143" s="31"/>
    </row>
    <row r="144" spans="1:40">
      <c r="A144" s="31"/>
      <c r="B144" s="31"/>
      <c r="C144" s="31"/>
      <c r="D144" s="31"/>
      <c r="E144" s="31"/>
      <c r="F144" s="31"/>
      <c r="G144" s="31"/>
      <c r="H144" s="31"/>
      <c r="I144" s="31"/>
      <c r="J144" s="31"/>
      <c r="K144" s="31"/>
      <c r="L144" s="31"/>
      <c r="M144" s="31"/>
      <c r="N144" s="31"/>
      <c r="O144" s="31"/>
      <c r="P144" s="31"/>
      <c r="Q144" s="31"/>
      <c r="R144" s="31"/>
      <c r="S144" s="31"/>
      <c r="T144" s="31"/>
      <c r="U144" s="31"/>
      <c r="V144" s="31"/>
      <c r="W144" s="31"/>
      <c r="X144" s="31"/>
      <c r="Y144" s="31"/>
      <c r="Z144" s="31"/>
      <c r="AA144" s="31"/>
      <c r="AB144" s="31"/>
      <c r="AC144" s="31"/>
      <c r="AD144" s="31"/>
      <c r="AE144" s="31"/>
      <c r="AF144" s="31"/>
      <c r="AG144" s="31"/>
      <c r="AH144" s="31"/>
      <c r="AI144" s="31"/>
      <c r="AJ144" s="31"/>
      <c r="AK144" s="31"/>
      <c r="AL144" s="31"/>
      <c r="AM144" s="31"/>
      <c r="AN144" s="31"/>
    </row>
    <row r="145" spans="1:40">
      <c r="A145" s="31"/>
      <c r="B145" s="31"/>
      <c r="C145" s="31"/>
      <c r="D145" s="31"/>
      <c r="E145" s="31"/>
      <c r="F145" s="31"/>
      <c r="G145" s="31"/>
      <c r="H145" s="31"/>
      <c r="I145" s="31"/>
      <c r="J145" s="31"/>
      <c r="K145" s="31"/>
      <c r="L145" s="31"/>
      <c r="M145" s="31"/>
      <c r="N145" s="31"/>
      <c r="O145" s="31"/>
      <c r="P145" s="31"/>
      <c r="Q145" s="31"/>
      <c r="R145" s="31"/>
      <c r="S145" s="31"/>
      <c r="T145" s="31"/>
      <c r="U145" s="31"/>
      <c r="V145" s="31"/>
      <c r="W145" s="31"/>
      <c r="X145" s="31"/>
      <c r="Y145" s="31"/>
      <c r="Z145" s="31"/>
      <c r="AA145" s="31"/>
      <c r="AB145" s="31"/>
      <c r="AC145" s="31"/>
      <c r="AD145" s="31"/>
      <c r="AE145" s="31"/>
      <c r="AF145" s="31"/>
      <c r="AG145" s="31"/>
      <c r="AH145" s="31"/>
      <c r="AI145" s="31"/>
      <c r="AJ145" s="31"/>
      <c r="AK145" s="31"/>
      <c r="AL145" s="31"/>
      <c r="AM145" s="31"/>
      <c r="AN145" s="31"/>
    </row>
    <row r="146" spans="1:40">
      <c r="A146" s="31"/>
      <c r="B146" s="31"/>
      <c r="C146" s="31"/>
      <c r="D146" s="31"/>
      <c r="E146" s="31"/>
      <c r="F146" s="31"/>
      <c r="G146" s="31"/>
      <c r="H146" s="31"/>
      <c r="I146" s="31"/>
      <c r="J146" s="31"/>
      <c r="K146" s="31"/>
      <c r="L146" s="31"/>
      <c r="M146" s="31"/>
      <c r="N146" s="31"/>
      <c r="O146" s="31"/>
      <c r="P146" s="31"/>
      <c r="Q146" s="31"/>
      <c r="R146" s="31"/>
      <c r="S146" s="31"/>
      <c r="T146" s="31"/>
      <c r="U146" s="31"/>
      <c r="V146" s="31"/>
      <c r="W146" s="31"/>
      <c r="X146" s="31"/>
      <c r="Y146" s="31"/>
      <c r="Z146" s="31"/>
      <c r="AA146" s="31"/>
      <c r="AB146" s="31"/>
      <c r="AC146" s="31"/>
      <c r="AD146" s="31"/>
      <c r="AE146" s="31"/>
      <c r="AF146" s="31"/>
      <c r="AG146" s="31"/>
      <c r="AH146" s="31"/>
      <c r="AI146" s="31"/>
      <c r="AJ146" s="31"/>
      <c r="AK146" s="31"/>
      <c r="AL146" s="31"/>
      <c r="AM146" s="31"/>
      <c r="AN146" s="31"/>
    </row>
    <row r="147" spans="1:40">
      <c r="A147" s="31"/>
      <c r="B147" s="31"/>
      <c r="C147" s="31"/>
      <c r="D147" s="31"/>
      <c r="E147" s="31"/>
      <c r="F147" s="31"/>
      <c r="G147" s="31"/>
      <c r="H147" s="31"/>
      <c r="I147" s="31"/>
      <c r="J147" s="31"/>
      <c r="K147" s="31"/>
      <c r="L147" s="31"/>
      <c r="M147" s="31"/>
      <c r="N147" s="31"/>
      <c r="O147" s="31"/>
      <c r="P147" s="31"/>
      <c r="Q147" s="31"/>
      <c r="R147" s="31"/>
      <c r="S147" s="31"/>
      <c r="T147" s="31"/>
      <c r="U147" s="31"/>
      <c r="V147" s="31"/>
      <c r="W147" s="31"/>
      <c r="X147" s="31"/>
      <c r="Y147" s="31"/>
      <c r="Z147" s="31"/>
      <c r="AA147" s="31"/>
      <c r="AB147" s="31"/>
      <c r="AC147" s="31"/>
      <c r="AD147" s="31"/>
      <c r="AE147" s="31"/>
      <c r="AF147" s="31"/>
      <c r="AG147" s="31"/>
      <c r="AH147" s="31"/>
      <c r="AI147" s="31"/>
      <c r="AJ147" s="31"/>
      <c r="AK147" s="31"/>
      <c r="AL147" s="31"/>
      <c r="AM147" s="31"/>
      <c r="AN147" s="31"/>
    </row>
    <row r="148" spans="1:40">
      <c r="A148" s="31"/>
      <c r="B148" s="31"/>
      <c r="C148" s="31"/>
      <c r="D148" s="31"/>
      <c r="E148" s="31"/>
      <c r="F148" s="31"/>
      <c r="G148" s="31"/>
      <c r="H148" s="31"/>
      <c r="I148" s="31"/>
      <c r="J148" s="31"/>
      <c r="K148" s="31"/>
      <c r="L148" s="31"/>
      <c r="M148" s="31"/>
      <c r="N148" s="31"/>
      <c r="O148" s="31"/>
      <c r="P148" s="31"/>
      <c r="Q148" s="31"/>
      <c r="R148" s="31"/>
      <c r="S148" s="31"/>
      <c r="T148" s="31"/>
      <c r="U148" s="31"/>
      <c r="V148" s="31"/>
      <c r="W148" s="31"/>
      <c r="X148" s="31"/>
      <c r="Y148" s="31"/>
      <c r="Z148" s="31"/>
      <c r="AA148" s="31"/>
      <c r="AB148" s="31"/>
      <c r="AC148" s="31"/>
      <c r="AD148" s="31"/>
      <c r="AE148" s="31"/>
      <c r="AF148" s="31"/>
      <c r="AG148" s="31"/>
      <c r="AH148" s="31"/>
      <c r="AI148" s="31"/>
      <c r="AJ148" s="31"/>
      <c r="AK148" s="31"/>
      <c r="AL148" s="31"/>
      <c r="AM148" s="31"/>
      <c r="AN148" s="31"/>
    </row>
    <row r="149" spans="1:40">
      <c r="A149" s="31"/>
      <c r="B149" s="31"/>
      <c r="C149" s="31"/>
      <c r="D149" s="31"/>
      <c r="E149" s="31"/>
      <c r="F149" s="31"/>
      <c r="G149" s="31"/>
      <c r="H149" s="31"/>
      <c r="I149" s="31"/>
      <c r="J149" s="31"/>
      <c r="K149" s="31"/>
      <c r="L149" s="31"/>
      <c r="M149" s="31"/>
      <c r="N149" s="31"/>
      <c r="O149" s="31"/>
      <c r="P149" s="31"/>
      <c r="Q149" s="31"/>
      <c r="R149" s="31"/>
      <c r="S149" s="31"/>
      <c r="T149" s="31"/>
      <c r="U149" s="31"/>
      <c r="V149" s="31"/>
      <c r="W149" s="31"/>
      <c r="X149" s="31"/>
      <c r="Y149" s="31"/>
      <c r="Z149" s="31"/>
      <c r="AA149" s="31"/>
      <c r="AB149" s="31"/>
      <c r="AC149" s="31"/>
      <c r="AD149" s="31"/>
      <c r="AE149" s="31"/>
      <c r="AF149" s="31"/>
      <c r="AG149" s="31"/>
      <c r="AH149" s="31"/>
      <c r="AI149" s="31"/>
      <c r="AJ149" s="31"/>
      <c r="AK149" s="31"/>
      <c r="AL149" s="31"/>
      <c r="AM149" s="31"/>
      <c r="AN149" s="31"/>
    </row>
    <row r="150" spans="1:40">
      <c r="A150" s="31"/>
      <c r="B150" s="31"/>
      <c r="C150" s="31"/>
      <c r="D150" s="31"/>
      <c r="E150" s="31"/>
      <c r="F150" s="31"/>
      <c r="G150" s="31"/>
      <c r="H150" s="31"/>
      <c r="I150" s="31"/>
      <c r="J150" s="31"/>
      <c r="K150" s="31"/>
      <c r="L150" s="31"/>
      <c r="M150" s="31"/>
      <c r="N150" s="31"/>
      <c r="O150" s="31"/>
      <c r="P150" s="31"/>
      <c r="Q150" s="31"/>
      <c r="R150" s="31"/>
      <c r="S150" s="31"/>
      <c r="T150" s="31"/>
      <c r="U150" s="31"/>
      <c r="V150" s="31"/>
      <c r="W150" s="31"/>
      <c r="X150" s="31"/>
      <c r="Y150" s="31"/>
      <c r="Z150" s="31"/>
      <c r="AA150" s="31"/>
      <c r="AB150" s="31"/>
      <c r="AC150" s="31"/>
      <c r="AD150" s="31"/>
      <c r="AE150" s="31"/>
      <c r="AF150" s="31"/>
      <c r="AG150" s="31"/>
      <c r="AH150" s="31"/>
      <c r="AI150" s="31"/>
      <c r="AJ150" s="31"/>
      <c r="AK150" s="31"/>
      <c r="AL150" s="31"/>
      <c r="AM150" s="31"/>
      <c r="AN150" s="31"/>
    </row>
    <row r="151" spans="1:40">
      <c r="A151" s="31"/>
      <c r="B151" s="31"/>
      <c r="C151" s="31"/>
      <c r="D151" s="31"/>
      <c r="E151" s="31"/>
      <c r="F151" s="31"/>
      <c r="G151" s="31"/>
      <c r="H151" s="31"/>
      <c r="I151" s="31"/>
      <c r="J151" s="31"/>
      <c r="K151" s="31"/>
      <c r="L151" s="31"/>
      <c r="M151" s="31"/>
      <c r="N151" s="31"/>
      <c r="O151" s="31"/>
      <c r="P151" s="31"/>
      <c r="Q151" s="31"/>
      <c r="R151" s="31"/>
      <c r="S151" s="31"/>
      <c r="T151" s="31"/>
      <c r="U151" s="31"/>
      <c r="V151" s="31"/>
      <c r="W151" s="31"/>
      <c r="X151" s="31"/>
      <c r="Y151" s="31"/>
      <c r="Z151" s="31"/>
      <c r="AA151" s="31"/>
      <c r="AB151" s="31"/>
      <c r="AC151" s="31"/>
      <c r="AD151" s="31"/>
      <c r="AE151" s="31"/>
      <c r="AF151" s="31"/>
      <c r="AG151" s="31"/>
      <c r="AH151" s="31"/>
      <c r="AI151" s="31"/>
      <c r="AJ151" s="31"/>
      <c r="AK151" s="31"/>
      <c r="AL151" s="31"/>
      <c r="AM151" s="31"/>
      <c r="AN151" s="31"/>
    </row>
    <row r="152" spans="1:40">
      <c r="A152" s="31"/>
      <c r="B152" s="31"/>
      <c r="C152" s="31"/>
      <c r="D152" s="31"/>
      <c r="E152" s="31"/>
      <c r="F152" s="31"/>
      <c r="G152" s="31"/>
      <c r="H152" s="31"/>
      <c r="I152" s="31"/>
      <c r="J152" s="31"/>
      <c r="K152" s="31"/>
      <c r="L152" s="31"/>
      <c r="M152" s="31"/>
      <c r="N152" s="31"/>
      <c r="O152" s="31"/>
      <c r="P152" s="31"/>
      <c r="Q152" s="31"/>
      <c r="R152" s="31"/>
      <c r="S152" s="31"/>
      <c r="T152" s="31"/>
      <c r="U152" s="31"/>
      <c r="V152" s="31"/>
      <c r="W152" s="31"/>
      <c r="X152" s="31"/>
      <c r="Y152" s="31"/>
      <c r="Z152" s="31"/>
      <c r="AA152" s="31"/>
      <c r="AB152" s="31"/>
      <c r="AC152" s="31"/>
      <c r="AD152" s="31"/>
      <c r="AE152" s="31"/>
      <c r="AF152" s="31"/>
      <c r="AG152" s="31"/>
      <c r="AH152" s="31"/>
      <c r="AI152" s="31"/>
      <c r="AJ152" s="31"/>
      <c r="AK152" s="31"/>
      <c r="AL152" s="31"/>
      <c r="AM152" s="31"/>
      <c r="AN152" s="31"/>
    </row>
    <row r="153" spans="1:40">
      <c r="A153" s="31"/>
      <c r="B153" s="31"/>
      <c r="C153" s="31"/>
      <c r="D153" s="31"/>
      <c r="E153" s="31"/>
      <c r="F153" s="31"/>
      <c r="G153" s="31"/>
      <c r="H153" s="31"/>
      <c r="I153" s="31"/>
      <c r="J153" s="31"/>
      <c r="K153" s="31"/>
      <c r="L153" s="31"/>
      <c r="M153" s="31"/>
      <c r="N153" s="31"/>
      <c r="O153" s="31"/>
      <c r="P153" s="31"/>
      <c r="Q153" s="31"/>
      <c r="R153" s="31"/>
      <c r="S153" s="31"/>
      <c r="T153" s="31"/>
      <c r="U153" s="31"/>
      <c r="V153" s="31"/>
      <c r="W153" s="31"/>
      <c r="X153" s="31"/>
      <c r="Y153" s="31"/>
      <c r="Z153" s="31"/>
      <c r="AA153" s="31"/>
      <c r="AB153" s="31"/>
      <c r="AC153" s="31"/>
      <c r="AD153" s="31"/>
      <c r="AE153" s="31"/>
      <c r="AF153" s="31"/>
      <c r="AG153" s="31"/>
      <c r="AH153" s="31"/>
      <c r="AI153" s="31"/>
      <c r="AJ153" s="31"/>
      <c r="AK153" s="31"/>
      <c r="AL153" s="31"/>
      <c r="AM153" s="31"/>
      <c r="AN153" s="31"/>
    </row>
    <row r="154" spans="1:40">
      <c r="A154" s="31"/>
      <c r="B154" s="31"/>
      <c r="C154" s="31"/>
      <c r="D154" s="31"/>
      <c r="E154" s="31"/>
      <c r="F154" s="31"/>
      <c r="G154" s="31"/>
      <c r="H154" s="31"/>
      <c r="I154" s="31"/>
      <c r="J154" s="31"/>
      <c r="K154" s="31"/>
      <c r="L154" s="31"/>
      <c r="M154" s="31"/>
      <c r="N154" s="31"/>
      <c r="O154" s="31"/>
      <c r="P154" s="31"/>
      <c r="Q154" s="31"/>
      <c r="R154" s="31"/>
      <c r="S154" s="31"/>
      <c r="T154" s="31"/>
      <c r="U154" s="31"/>
      <c r="V154" s="31"/>
      <c r="W154" s="31"/>
      <c r="X154" s="31"/>
      <c r="Y154" s="31"/>
      <c r="Z154" s="31"/>
      <c r="AA154" s="31"/>
      <c r="AB154" s="31"/>
      <c r="AC154" s="31"/>
      <c r="AD154" s="31"/>
      <c r="AE154" s="31"/>
      <c r="AF154" s="31"/>
      <c r="AG154" s="31"/>
      <c r="AH154" s="31"/>
      <c r="AI154" s="31"/>
      <c r="AJ154" s="31"/>
      <c r="AK154" s="31"/>
      <c r="AL154" s="31"/>
      <c r="AM154" s="31"/>
      <c r="AN154" s="31"/>
    </row>
    <row r="155" spans="1:40">
      <c r="A155" s="31"/>
      <c r="B155" s="31"/>
      <c r="C155" s="31"/>
      <c r="D155" s="31"/>
      <c r="E155" s="31"/>
      <c r="F155" s="31"/>
      <c r="G155" s="31"/>
      <c r="H155" s="31"/>
      <c r="I155" s="31"/>
      <c r="J155" s="31"/>
      <c r="K155" s="31"/>
      <c r="L155" s="31"/>
      <c r="M155" s="31"/>
      <c r="N155" s="31"/>
      <c r="O155" s="31"/>
      <c r="P155" s="31"/>
      <c r="Q155" s="31"/>
      <c r="R155" s="31"/>
      <c r="S155" s="31"/>
      <c r="T155" s="31"/>
      <c r="U155" s="31"/>
      <c r="V155" s="31"/>
      <c r="W155" s="31"/>
      <c r="X155" s="31"/>
      <c r="Y155" s="31"/>
      <c r="Z155" s="31"/>
      <c r="AA155" s="31"/>
      <c r="AB155" s="31"/>
      <c r="AC155" s="31"/>
      <c r="AD155" s="31"/>
      <c r="AE155" s="31"/>
      <c r="AF155" s="31"/>
      <c r="AG155" s="31"/>
      <c r="AH155" s="31"/>
      <c r="AI155" s="31"/>
      <c r="AJ155" s="31"/>
      <c r="AK155" s="31"/>
      <c r="AL155" s="31"/>
      <c r="AM155" s="31"/>
      <c r="AN155" s="31"/>
    </row>
    <row r="156" spans="1:40">
      <c r="A156" s="31"/>
      <c r="B156" s="31"/>
      <c r="C156" s="31"/>
      <c r="D156" s="31"/>
      <c r="E156" s="31"/>
      <c r="F156" s="31"/>
      <c r="G156" s="31"/>
      <c r="H156" s="31"/>
      <c r="I156" s="31"/>
      <c r="J156" s="31"/>
      <c r="K156" s="31"/>
      <c r="L156" s="31"/>
      <c r="M156" s="31"/>
      <c r="N156" s="31"/>
      <c r="O156" s="31"/>
      <c r="P156" s="31"/>
      <c r="Q156" s="31"/>
      <c r="R156" s="31"/>
      <c r="S156" s="31"/>
      <c r="T156" s="31"/>
      <c r="U156" s="31"/>
      <c r="V156" s="31"/>
      <c r="W156" s="31"/>
      <c r="X156" s="31"/>
      <c r="Y156" s="31"/>
      <c r="Z156" s="31"/>
      <c r="AA156" s="31"/>
      <c r="AB156" s="31"/>
      <c r="AC156" s="31"/>
      <c r="AD156" s="31"/>
      <c r="AE156" s="31"/>
      <c r="AF156" s="31"/>
      <c r="AG156" s="31"/>
      <c r="AH156" s="31"/>
      <c r="AI156" s="31"/>
      <c r="AJ156" s="31"/>
      <c r="AK156" s="31"/>
      <c r="AL156" s="31"/>
      <c r="AM156" s="31"/>
      <c r="AN156" s="31"/>
    </row>
    <row r="157" spans="1:40">
      <c r="A157" s="31"/>
      <c r="B157" s="31"/>
      <c r="C157" s="31"/>
      <c r="D157" s="31"/>
      <c r="E157" s="31"/>
      <c r="F157" s="31"/>
      <c r="G157" s="31"/>
      <c r="H157" s="31"/>
      <c r="I157" s="31"/>
      <c r="J157" s="31"/>
      <c r="K157" s="31"/>
      <c r="L157" s="31"/>
      <c r="M157" s="31"/>
      <c r="N157" s="31"/>
      <c r="O157" s="31"/>
      <c r="P157" s="31"/>
      <c r="Q157" s="31"/>
      <c r="R157" s="31"/>
      <c r="S157" s="31"/>
      <c r="T157" s="31"/>
      <c r="U157" s="31"/>
      <c r="V157" s="31"/>
      <c r="W157" s="31"/>
      <c r="X157" s="31"/>
      <c r="Y157" s="31"/>
      <c r="Z157" s="31"/>
      <c r="AA157" s="31"/>
      <c r="AB157" s="31"/>
      <c r="AC157" s="31"/>
      <c r="AD157" s="31"/>
      <c r="AE157" s="31"/>
      <c r="AF157" s="31"/>
      <c r="AG157" s="31"/>
      <c r="AH157" s="31"/>
      <c r="AI157" s="31"/>
      <c r="AJ157" s="31"/>
      <c r="AK157" s="31"/>
      <c r="AL157" s="31"/>
      <c r="AM157" s="31"/>
      <c r="AN157" s="31"/>
    </row>
    <row r="158" spans="1:40">
      <c r="A158" s="31"/>
      <c r="B158" s="31"/>
      <c r="C158" s="31"/>
      <c r="D158" s="31"/>
      <c r="E158" s="31"/>
      <c r="F158" s="31"/>
      <c r="G158" s="31"/>
      <c r="H158" s="31"/>
      <c r="I158" s="31"/>
      <c r="J158" s="31"/>
      <c r="K158" s="31"/>
      <c r="L158" s="31"/>
      <c r="M158" s="31"/>
      <c r="N158" s="31"/>
      <c r="O158" s="31"/>
      <c r="P158" s="31"/>
      <c r="Q158" s="31"/>
      <c r="R158" s="31"/>
      <c r="S158" s="31"/>
      <c r="T158" s="31"/>
      <c r="U158" s="31"/>
      <c r="V158" s="31"/>
      <c r="W158" s="31"/>
      <c r="X158" s="31"/>
      <c r="Y158" s="31"/>
      <c r="Z158" s="31"/>
      <c r="AA158" s="31"/>
      <c r="AB158" s="31"/>
      <c r="AC158" s="31"/>
      <c r="AD158" s="31"/>
      <c r="AE158" s="31"/>
      <c r="AF158" s="31"/>
      <c r="AG158" s="31"/>
      <c r="AH158" s="31"/>
      <c r="AI158" s="31"/>
      <c r="AJ158" s="31"/>
      <c r="AK158" s="31"/>
      <c r="AL158" s="31"/>
      <c r="AM158" s="31"/>
      <c r="AN158" s="31"/>
    </row>
    <row r="159" spans="1:40">
      <c r="A159" s="31"/>
      <c r="B159" s="31"/>
      <c r="C159" s="31"/>
      <c r="D159" s="31"/>
      <c r="E159" s="31"/>
      <c r="F159" s="31"/>
      <c r="G159" s="31"/>
      <c r="H159" s="31"/>
      <c r="I159" s="31"/>
      <c r="J159" s="31"/>
      <c r="K159" s="31"/>
      <c r="L159" s="31"/>
      <c r="M159" s="31"/>
      <c r="N159" s="31"/>
      <c r="O159" s="31"/>
      <c r="P159" s="31"/>
      <c r="Q159" s="31"/>
      <c r="R159" s="31"/>
      <c r="S159" s="31"/>
      <c r="T159" s="31"/>
      <c r="U159" s="31"/>
      <c r="V159" s="31"/>
      <c r="W159" s="31"/>
      <c r="X159" s="31"/>
      <c r="Y159" s="31"/>
      <c r="Z159" s="31"/>
      <c r="AA159" s="31"/>
      <c r="AB159" s="31"/>
      <c r="AC159" s="31"/>
      <c r="AD159" s="31"/>
      <c r="AE159" s="31"/>
      <c r="AF159" s="31"/>
      <c r="AG159" s="31"/>
      <c r="AH159" s="31"/>
      <c r="AI159" s="31"/>
      <c r="AJ159" s="31"/>
      <c r="AK159" s="31"/>
      <c r="AL159" s="31"/>
      <c r="AM159" s="31"/>
      <c r="AN159" s="31"/>
    </row>
    <row r="160" spans="1:40">
      <c r="A160" s="31"/>
      <c r="B160" s="31"/>
      <c r="C160" s="31"/>
      <c r="D160" s="31"/>
      <c r="E160" s="31"/>
      <c r="F160" s="31"/>
      <c r="G160" s="31"/>
      <c r="H160" s="31"/>
      <c r="I160" s="31"/>
      <c r="J160" s="31"/>
      <c r="K160" s="31"/>
      <c r="L160" s="31"/>
      <c r="M160" s="31"/>
      <c r="N160" s="31"/>
      <c r="O160" s="31"/>
      <c r="P160" s="31"/>
      <c r="Q160" s="31"/>
      <c r="R160" s="31"/>
      <c r="S160" s="31"/>
      <c r="T160" s="31"/>
      <c r="U160" s="31"/>
      <c r="V160" s="31"/>
      <c r="W160" s="31"/>
      <c r="X160" s="31"/>
      <c r="Y160" s="31"/>
      <c r="Z160" s="31"/>
      <c r="AA160" s="31"/>
      <c r="AB160" s="31"/>
      <c r="AC160" s="31"/>
      <c r="AD160" s="31"/>
      <c r="AE160" s="31"/>
      <c r="AF160" s="31"/>
      <c r="AG160" s="31"/>
      <c r="AH160" s="31"/>
      <c r="AI160" s="31"/>
      <c r="AJ160" s="31"/>
      <c r="AK160" s="31"/>
      <c r="AL160" s="31"/>
      <c r="AM160" s="31"/>
      <c r="AN160" s="31"/>
    </row>
    <row r="161" spans="1:40">
      <c r="A161" s="31"/>
      <c r="B161" s="31"/>
      <c r="C161" s="31"/>
      <c r="D161" s="31"/>
      <c r="E161" s="31"/>
      <c r="F161" s="31"/>
      <c r="G161" s="31"/>
      <c r="H161" s="31"/>
      <c r="I161" s="31"/>
      <c r="J161" s="31"/>
      <c r="K161" s="31"/>
      <c r="L161" s="31"/>
      <c r="M161" s="31"/>
      <c r="N161" s="31"/>
      <c r="O161" s="31"/>
      <c r="P161" s="31"/>
      <c r="Q161" s="31"/>
      <c r="R161" s="31"/>
      <c r="S161" s="31"/>
      <c r="T161" s="31"/>
      <c r="U161" s="31"/>
      <c r="V161" s="31"/>
      <c r="W161" s="31"/>
      <c r="X161" s="31"/>
      <c r="Y161" s="31"/>
      <c r="Z161" s="31"/>
      <c r="AA161" s="31"/>
      <c r="AB161" s="31"/>
      <c r="AC161" s="31"/>
      <c r="AD161" s="31"/>
      <c r="AE161" s="31"/>
      <c r="AF161" s="31"/>
      <c r="AG161" s="31"/>
      <c r="AH161" s="31"/>
      <c r="AI161" s="31"/>
      <c r="AJ161" s="31"/>
      <c r="AK161" s="31"/>
      <c r="AL161" s="31"/>
      <c r="AM161" s="31"/>
      <c r="AN161" s="31"/>
    </row>
    <row r="162" spans="1:40">
      <c r="A162" s="31"/>
      <c r="B162" s="31"/>
      <c r="C162" s="31"/>
      <c r="D162" s="31"/>
      <c r="E162" s="31"/>
      <c r="F162" s="31"/>
      <c r="G162" s="31"/>
      <c r="H162" s="31"/>
      <c r="I162" s="31"/>
      <c r="J162" s="31"/>
      <c r="K162" s="31"/>
      <c r="L162" s="31"/>
      <c r="M162" s="31"/>
      <c r="N162" s="31"/>
      <c r="O162" s="31"/>
      <c r="P162" s="31"/>
      <c r="Q162" s="31"/>
      <c r="R162" s="31"/>
      <c r="S162" s="31"/>
      <c r="T162" s="31"/>
      <c r="U162" s="31"/>
      <c r="V162" s="31"/>
      <c r="W162" s="31"/>
      <c r="X162" s="31"/>
      <c r="Y162" s="31"/>
      <c r="Z162" s="31"/>
      <c r="AA162" s="31"/>
      <c r="AB162" s="31"/>
      <c r="AC162" s="31"/>
      <c r="AD162" s="31"/>
      <c r="AE162" s="31"/>
      <c r="AF162" s="31"/>
      <c r="AG162" s="31"/>
      <c r="AH162" s="31"/>
      <c r="AI162" s="31"/>
      <c r="AJ162" s="31"/>
      <c r="AK162" s="31"/>
      <c r="AL162" s="31"/>
      <c r="AM162" s="31"/>
      <c r="AN162" s="31"/>
    </row>
    <row r="163" spans="1:40">
      <c r="A163" s="31"/>
      <c r="B163" s="31"/>
      <c r="C163" s="31"/>
      <c r="D163" s="31"/>
      <c r="E163" s="31"/>
      <c r="F163" s="31"/>
      <c r="G163" s="31"/>
      <c r="H163" s="31"/>
      <c r="I163" s="31"/>
      <c r="J163" s="31"/>
      <c r="K163" s="31"/>
      <c r="L163" s="31"/>
      <c r="M163" s="31"/>
      <c r="N163" s="31"/>
      <c r="O163" s="31"/>
      <c r="P163" s="31"/>
      <c r="Q163" s="31"/>
      <c r="R163" s="31"/>
      <c r="S163" s="31"/>
      <c r="T163" s="31"/>
      <c r="U163" s="31"/>
      <c r="V163" s="31"/>
      <c r="W163" s="31"/>
      <c r="X163" s="31"/>
      <c r="Y163" s="31"/>
      <c r="Z163" s="31"/>
      <c r="AA163" s="31"/>
      <c r="AB163" s="31"/>
      <c r="AC163" s="31"/>
      <c r="AD163" s="31"/>
      <c r="AE163" s="31"/>
      <c r="AF163" s="31"/>
      <c r="AG163" s="31"/>
      <c r="AH163" s="31"/>
      <c r="AI163" s="31"/>
      <c r="AJ163" s="31"/>
      <c r="AK163" s="31"/>
      <c r="AL163" s="31"/>
      <c r="AM163" s="31"/>
      <c r="AN163" s="31"/>
    </row>
    <row r="164" spans="1:40">
      <c r="A164" s="31"/>
      <c r="B164" s="31"/>
      <c r="C164" s="31"/>
      <c r="D164" s="31"/>
      <c r="E164" s="31"/>
      <c r="F164" s="31"/>
      <c r="G164" s="31"/>
      <c r="H164" s="31"/>
      <c r="I164" s="31"/>
      <c r="J164" s="31"/>
      <c r="K164" s="31"/>
      <c r="L164" s="31"/>
      <c r="M164" s="31"/>
      <c r="N164" s="31"/>
      <c r="O164" s="31"/>
      <c r="P164" s="31"/>
      <c r="Q164" s="31"/>
      <c r="R164" s="31"/>
      <c r="S164" s="31"/>
      <c r="T164" s="31"/>
      <c r="U164" s="31"/>
      <c r="V164" s="31"/>
      <c r="W164" s="31"/>
      <c r="X164" s="31"/>
      <c r="Y164" s="31"/>
      <c r="Z164" s="31"/>
      <c r="AA164" s="31"/>
      <c r="AB164" s="31"/>
      <c r="AC164" s="31"/>
      <c r="AD164" s="31"/>
      <c r="AE164" s="31"/>
      <c r="AF164" s="31"/>
      <c r="AG164" s="31"/>
      <c r="AH164" s="31"/>
      <c r="AI164" s="31"/>
      <c r="AJ164" s="31"/>
      <c r="AK164" s="31"/>
      <c r="AL164" s="31"/>
      <c r="AM164" s="31"/>
      <c r="AN164" s="31"/>
    </row>
    <row r="165" spans="1:40">
      <c r="A165" s="31"/>
      <c r="B165" s="31"/>
      <c r="C165" s="31"/>
      <c r="D165" s="31"/>
      <c r="E165" s="31"/>
      <c r="F165" s="31"/>
      <c r="G165" s="31"/>
      <c r="H165" s="31"/>
      <c r="I165" s="31"/>
      <c r="J165" s="31"/>
      <c r="K165" s="31"/>
      <c r="L165" s="31"/>
      <c r="M165" s="31"/>
      <c r="N165" s="31"/>
      <c r="O165" s="31"/>
      <c r="P165" s="31"/>
      <c r="Q165" s="31"/>
      <c r="R165" s="31"/>
      <c r="S165" s="31"/>
      <c r="T165" s="31"/>
      <c r="U165" s="31"/>
      <c r="V165" s="31"/>
      <c r="W165" s="31"/>
      <c r="X165" s="31"/>
      <c r="Y165" s="31"/>
      <c r="Z165" s="31"/>
      <c r="AA165" s="31"/>
      <c r="AB165" s="31"/>
      <c r="AC165" s="31"/>
      <c r="AD165" s="31"/>
      <c r="AE165" s="31"/>
      <c r="AF165" s="31"/>
      <c r="AG165" s="31"/>
      <c r="AH165" s="31"/>
      <c r="AI165" s="31"/>
      <c r="AJ165" s="31"/>
      <c r="AK165" s="31"/>
      <c r="AL165" s="31"/>
      <c r="AM165" s="31"/>
      <c r="AN165" s="31"/>
    </row>
    <row r="166" spans="1:40">
      <c r="A166" s="31"/>
      <c r="B166" s="31"/>
      <c r="C166" s="31"/>
      <c r="D166" s="31"/>
      <c r="E166" s="31"/>
      <c r="F166" s="31"/>
      <c r="G166" s="31"/>
      <c r="H166" s="31"/>
      <c r="I166" s="31"/>
      <c r="J166" s="31"/>
      <c r="K166" s="31"/>
      <c r="L166" s="31"/>
      <c r="M166" s="31"/>
      <c r="N166" s="31"/>
      <c r="O166" s="31"/>
      <c r="P166" s="31"/>
      <c r="Q166" s="31"/>
      <c r="R166" s="31"/>
      <c r="S166" s="31"/>
      <c r="T166" s="31"/>
      <c r="U166" s="31"/>
      <c r="V166" s="31"/>
      <c r="W166" s="31"/>
      <c r="X166" s="31"/>
      <c r="Y166" s="31"/>
      <c r="Z166" s="31"/>
      <c r="AA166" s="31"/>
      <c r="AB166" s="31"/>
      <c r="AC166" s="31"/>
      <c r="AD166" s="31"/>
      <c r="AE166" s="31"/>
      <c r="AF166" s="31"/>
      <c r="AG166" s="31"/>
      <c r="AH166" s="31"/>
      <c r="AI166" s="31"/>
      <c r="AJ166" s="31"/>
      <c r="AK166" s="31"/>
      <c r="AL166" s="31"/>
      <c r="AM166" s="31"/>
      <c r="AN166" s="31"/>
    </row>
    <row r="167" spans="1:40">
      <c r="A167" s="31"/>
      <c r="B167" s="31"/>
      <c r="C167" s="31"/>
      <c r="D167" s="31"/>
      <c r="E167" s="31"/>
      <c r="F167" s="31"/>
      <c r="G167" s="31"/>
      <c r="H167" s="31"/>
      <c r="I167" s="31"/>
      <c r="J167" s="31"/>
      <c r="K167" s="31"/>
      <c r="L167" s="31"/>
      <c r="M167" s="31"/>
      <c r="N167" s="31"/>
      <c r="O167" s="31"/>
      <c r="P167" s="31"/>
      <c r="Q167" s="31"/>
      <c r="R167" s="31"/>
      <c r="S167" s="31"/>
      <c r="T167" s="31"/>
      <c r="U167" s="31"/>
      <c r="V167" s="31"/>
      <c r="W167" s="31"/>
      <c r="X167" s="31"/>
      <c r="Y167" s="31"/>
      <c r="Z167" s="31"/>
      <c r="AA167" s="31"/>
      <c r="AB167" s="31"/>
      <c r="AC167" s="31"/>
      <c r="AD167" s="31"/>
      <c r="AE167" s="31"/>
      <c r="AF167" s="31"/>
      <c r="AG167" s="31"/>
      <c r="AH167" s="31"/>
      <c r="AI167" s="31"/>
      <c r="AJ167" s="31"/>
      <c r="AK167" s="31"/>
      <c r="AL167" s="31"/>
      <c r="AM167" s="31"/>
      <c r="AN167" s="31"/>
    </row>
    <row r="168" spans="1:40">
      <c r="A168" s="31"/>
      <c r="B168" s="31"/>
      <c r="C168" s="31"/>
      <c r="D168" s="31"/>
      <c r="E168" s="31"/>
      <c r="F168" s="31"/>
      <c r="G168" s="31"/>
      <c r="H168" s="31"/>
      <c r="I168" s="31"/>
      <c r="J168" s="31"/>
      <c r="K168" s="31"/>
      <c r="L168" s="31"/>
      <c r="M168" s="31"/>
      <c r="N168" s="31"/>
      <c r="O168" s="31"/>
      <c r="P168" s="31"/>
      <c r="Q168" s="31"/>
      <c r="R168" s="31"/>
      <c r="S168" s="31"/>
      <c r="T168" s="31"/>
      <c r="U168" s="31"/>
      <c r="V168" s="31"/>
      <c r="W168" s="31"/>
      <c r="X168" s="31"/>
      <c r="Y168" s="31"/>
      <c r="Z168" s="31"/>
      <c r="AA168" s="31"/>
      <c r="AB168" s="31"/>
      <c r="AC168" s="31"/>
      <c r="AD168" s="31"/>
      <c r="AE168" s="31"/>
      <c r="AF168" s="31"/>
      <c r="AG168" s="31"/>
      <c r="AH168" s="31"/>
      <c r="AI168" s="31"/>
      <c r="AJ168" s="31"/>
      <c r="AK168" s="31"/>
      <c r="AL168" s="31"/>
      <c r="AM168" s="31"/>
      <c r="AN168" s="31"/>
    </row>
    <row r="169" spans="1:40">
      <c r="A169" s="31"/>
      <c r="B169" s="31"/>
      <c r="C169" s="31"/>
      <c r="D169" s="31"/>
      <c r="E169" s="31"/>
      <c r="F169" s="31"/>
      <c r="G169" s="31"/>
      <c r="H169" s="31"/>
      <c r="I169" s="31"/>
      <c r="J169" s="31"/>
      <c r="K169" s="31"/>
      <c r="L169" s="31"/>
      <c r="M169" s="31"/>
      <c r="N169" s="31"/>
      <c r="O169" s="31"/>
      <c r="P169" s="31"/>
      <c r="Q169" s="31"/>
      <c r="R169" s="31"/>
      <c r="S169" s="31"/>
      <c r="T169" s="31"/>
      <c r="U169" s="31"/>
      <c r="V169" s="31"/>
      <c r="W169" s="31"/>
      <c r="X169" s="31"/>
      <c r="Y169" s="31"/>
      <c r="Z169" s="31"/>
      <c r="AA169" s="31"/>
      <c r="AB169" s="31"/>
      <c r="AC169" s="31"/>
      <c r="AD169" s="31"/>
      <c r="AE169" s="31"/>
      <c r="AF169" s="31"/>
      <c r="AG169" s="31"/>
      <c r="AH169" s="31"/>
      <c r="AI169" s="31"/>
      <c r="AJ169" s="31"/>
      <c r="AK169" s="31"/>
      <c r="AL169" s="31"/>
      <c r="AM169" s="31"/>
      <c r="AN169" s="31"/>
    </row>
    <row r="170" spans="1:40">
      <c r="A170" s="31"/>
      <c r="B170" s="31"/>
      <c r="C170" s="31"/>
      <c r="D170" s="31"/>
      <c r="E170" s="31"/>
      <c r="F170" s="31"/>
      <c r="G170" s="31"/>
      <c r="H170" s="31"/>
      <c r="I170" s="31"/>
      <c r="J170" s="31"/>
      <c r="K170" s="31"/>
      <c r="L170" s="31"/>
      <c r="M170" s="31"/>
      <c r="N170" s="31"/>
      <c r="O170" s="31"/>
      <c r="P170" s="31"/>
      <c r="Q170" s="31"/>
      <c r="R170" s="31"/>
      <c r="S170" s="31"/>
      <c r="T170" s="31"/>
      <c r="U170" s="31"/>
      <c r="V170" s="31"/>
      <c r="W170" s="31"/>
      <c r="X170" s="31"/>
      <c r="Y170" s="31"/>
      <c r="Z170" s="31"/>
      <c r="AA170" s="31"/>
      <c r="AB170" s="31"/>
      <c r="AC170" s="31"/>
      <c r="AD170" s="31"/>
      <c r="AE170" s="31"/>
      <c r="AF170" s="31"/>
      <c r="AG170" s="31"/>
      <c r="AH170" s="31"/>
      <c r="AI170" s="31"/>
      <c r="AJ170" s="31"/>
      <c r="AK170" s="31"/>
      <c r="AL170" s="31"/>
      <c r="AM170" s="31"/>
      <c r="AN170" s="31"/>
    </row>
    <row r="171" spans="1:40">
      <c r="A171" s="31"/>
      <c r="B171" s="31"/>
      <c r="C171" s="31"/>
      <c r="D171" s="31"/>
      <c r="E171" s="31"/>
      <c r="F171" s="31"/>
      <c r="G171" s="31"/>
      <c r="H171" s="31"/>
      <c r="I171" s="31"/>
      <c r="J171" s="31"/>
      <c r="K171" s="31"/>
      <c r="L171" s="31"/>
      <c r="M171" s="31"/>
      <c r="N171" s="31"/>
      <c r="O171" s="31"/>
      <c r="P171" s="31"/>
      <c r="Q171" s="31"/>
      <c r="R171" s="31"/>
      <c r="S171" s="31"/>
      <c r="T171" s="31"/>
      <c r="U171" s="31"/>
      <c r="V171" s="31"/>
      <c r="W171" s="31"/>
      <c r="X171" s="31"/>
      <c r="Y171" s="31"/>
      <c r="Z171" s="31"/>
      <c r="AA171" s="31"/>
      <c r="AB171" s="31"/>
      <c r="AC171" s="31"/>
      <c r="AD171" s="31"/>
      <c r="AE171" s="31"/>
      <c r="AF171" s="31"/>
      <c r="AG171" s="31"/>
      <c r="AH171" s="31"/>
      <c r="AI171" s="31"/>
      <c r="AJ171" s="31"/>
      <c r="AK171" s="31"/>
      <c r="AL171" s="31"/>
      <c r="AM171" s="31"/>
      <c r="AN171" s="31"/>
    </row>
    <row r="172" spans="1:40">
      <c r="A172" s="31"/>
      <c r="B172" s="31"/>
      <c r="C172" s="31"/>
      <c r="D172" s="31"/>
      <c r="E172" s="31"/>
      <c r="F172" s="31"/>
      <c r="G172" s="31"/>
      <c r="H172" s="31"/>
      <c r="I172" s="31"/>
      <c r="J172" s="31"/>
      <c r="K172" s="31"/>
      <c r="L172" s="31"/>
      <c r="M172" s="31"/>
      <c r="N172" s="31"/>
      <c r="O172" s="31"/>
      <c r="P172" s="31"/>
      <c r="Q172" s="31"/>
      <c r="R172" s="31"/>
      <c r="S172" s="31"/>
      <c r="T172" s="31"/>
      <c r="U172" s="31"/>
      <c r="V172" s="31"/>
      <c r="W172" s="31"/>
      <c r="X172" s="31"/>
      <c r="Y172" s="31"/>
      <c r="Z172" s="31"/>
      <c r="AA172" s="31"/>
      <c r="AB172" s="31"/>
      <c r="AC172" s="31"/>
      <c r="AD172" s="31"/>
      <c r="AE172" s="31"/>
      <c r="AF172" s="31"/>
      <c r="AG172" s="31"/>
      <c r="AH172" s="31"/>
      <c r="AI172" s="31"/>
      <c r="AJ172" s="31"/>
      <c r="AK172" s="31"/>
      <c r="AL172" s="31"/>
      <c r="AM172" s="31"/>
      <c r="AN172" s="31"/>
    </row>
    <row r="173" spans="1:40">
      <c r="A173" s="31"/>
      <c r="B173" s="31"/>
      <c r="C173" s="31"/>
      <c r="D173" s="31"/>
      <c r="E173" s="31"/>
      <c r="F173" s="31"/>
      <c r="G173" s="31"/>
      <c r="H173" s="31"/>
      <c r="I173" s="31"/>
      <c r="J173" s="31"/>
      <c r="K173" s="31"/>
      <c r="L173" s="31"/>
      <c r="M173" s="31"/>
      <c r="N173" s="31"/>
      <c r="O173" s="31"/>
      <c r="P173" s="31"/>
      <c r="Q173" s="31"/>
      <c r="R173" s="31"/>
      <c r="S173" s="31"/>
      <c r="T173" s="31"/>
      <c r="U173" s="31"/>
      <c r="V173" s="31"/>
      <c r="W173" s="31"/>
      <c r="X173" s="31"/>
      <c r="Y173" s="31"/>
      <c r="Z173" s="31"/>
      <c r="AA173" s="31"/>
      <c r="AB173" s="31"/>
      <c r="AC173" s="31"/>
      <c r="AD173" s="31"/>
      <c r="AE173" s="31"/>
      <c r="AF173" s="31"/>
      <c r="AG173" s="31"/>
      <c r="AH173" s="31"/>
      <c r="AI173" s="31"/>
      <c r="AJ173" s="31"/>
      <c r="AK173" s="31"/>
      <c r="AL173" s="31"/>
      <c r="AM173" s="31"/>
      <c r="AN173" s="31"/>
    </row>
    <row r="174" spans="1:40">
      <c r="A174" s="31"/>
      <c r="B174" s="31"/>
      <c r="C174" s="31"/>
      <c r="D174" s="31"/>
      <c r="E174" s="31"/>
      <c r="F174" s="31"/>
      <c r="G174" s="31"/>
      <c r="H174" s="31"/>
      <c r="I174" s="31"/>
      <c r="J174" s="31"/>
      <c r="K174" s="31"/>
      <c r="L174" s="31"/>
      <c r="M174" s="31"/>
      <c r="N174" s="31"/>
      <c r="O174" s="31"/>
      <c r="P174" s="31"/>
      <c r="Q174" s="31"/>
      <c r="R174" s="31"/>
      <c r="S174" s="31"/>
      <c r="T174" s="31"/>
      <c r="U174" s="31"/>
      <c r="V174" s="31"/>
      <c r="W174" s="31"/>
      <c r="X174" s="31"/>
      <c r="Y174" s="31"/>
      <c r="Z174" s="31"/>
      <c r="AA174" s="31"/>
      <c r="AB174" s="31"/>
      <c r="AC174" s="31"/>
      <c r="AD174" s="31"/>
      <c r="AE174" s="31"/>
      <c r="AF174" s="31"/>
      <c r="AG174" s="31"/>
      <c r="AH174" s="31"/>
      <c r="AI174" s="31"/>
      <c r="AJ174" s="31"/>
      <c r="AK174" s="31"/>
      <c r="AL174" s="31"/>
      <c r="AM174" s="31"/>
      <c r="AN174" s="31"/>
    </row>
    <row r="175" spans="1:40">
      <c r="A175" s="31"/>
      <c r="B175" s="31"/>
      <c r="C175" s="31"/>
      <c r="D175" s="31"/>
      <c r="E175" s="31"/>
      <c r="F175" s="31"/>
      <c r="G175" s="31"/>
      <c r="H175" s="31"/>
      <c r="I175" s="31"/>
      <c r="J175" s="31"/>
      <c r="K175" s="31"/>
      <c r="L175" s="31"/>
      <c r="M175" s="31"/>
      <c r="N175" s="31"/>
      <c r="O175" s="31"/>
      <c r="P175" s="31"/>
      <c r="Q175" s="31"/>
      <c r="R175" s="31"/>
      <c r="S175" s="31"/>
      <c r="T175" s="31"/>
      <c r="U175" s="31"/>
      <c r="V175" s="31"/>
      <c r="W175" s="31"/>
      <c r="X175" s="31"/>
      <c r="Y175" s="31"/>
      <c r="Z175" s="31"/>
      <c r="AA175" s="31"/>
      <c r="AB175" s="31"/>
      <c r="AC175" s="31"/>
      <c r="AD175" s="31"/>
      <c r="AE175" s="31"/>
      <c r="AF175" s="31"/>
      <c r="AG175" s="31"/>
      <c r="AH175" s="31"/>
      <c r="AI175" s="31"/>
      <c r="AJ175" s="31"/>
      <c r="AK175" s="31"/>
      <c r="AL175" s="31"/>
      <c r="AM175" s="31"/>
      <c r="AN175" s="31"/>
    </row>
    <row r="176" spans="1:40">
      <c r="A176" s="31"/>
      <c r="B176" s="31"/>
      <c r="C176" s="31"/>
      <c r="D176" s="31"/>
      <c r="E176" s="31"/>
      <c r="F176" s="31"/>
      <c r="G176" s="31"/>
      <c r="H176" s="31"/>
      <c r="I176" s="31"/>
      <c r="J176" s="31"/>
      <c r="K176" s="31"/>
      <c r="L176" s="31"/>
      <c r="M176" s="31"/>
      <c r="N176" s="31"/>
      <c r="O176" s="31"/>
      <c r="P176" s="31"/>
      <c r="Q176" s="31"/>
      <c r="R176" s="31"/>
      <c r="S176" s="31"/>
      <c r="T176" s="31"/>
      <c r="U176" s="31"/>
      <c r="V176" s="31"/>
      <c r="W176" s="31"/>
      <c r="X176" s="31"/>
      <c r="Y176" s="31"/>
      <c r="Z176" s="31"/>
      <c r="AA176" s="31"/>
      <c r="AB176" s="31"/>
      <c r="AC176" s="31"/>
      <c r="AD176" s="31"/>
      <c r="AE176" s="31"/>
      <c r="AF176" s="31"/>
      <c r="AG176" s="31"/>
      <c r="AH176" s="31"/>
      <c r="AI176" s="31"/>
      <c r="AJ176" s="31"/>
      <c r="AK176" s="31"/>
      <c r="AL176" s="31"/>
      <c r="AM176" s="31"/>
      <c r="AN176" s="31"/>
    </row>
    <row r="177" spans="1:40">
      <c r="A177" s="31"/>
      <c r="B177" s="31"/>
      <c r="C177" s="31"/>
      <c r="D177" s="31"/>
      <c r="E177" s="31"/>
      <c r="F177" s="31"/>
      <c r="G177" s="31"/>
      <c r="H177" s="31"/>
      <c r="I177" s="31"/>
      <c r="J177" s="31"/>
      <c r="K177" s="31"/>
      <c r="L177" s="31"/>
      <c r="M177" s="31"/>
      <c r="N177" s="31"/>
      <c r="O177" s="31"/>
      <c r="P177" s="31"/>
      <c r="Q177" s="31"/>
      <c r="R177" s="31"/>
      <c r="S177" s="31"/>
      <c r="T177" s="31"/>
      <c r="U177" s="31"/>
      <c r="V177" s="31"/>
      <c r="W177" s="31"/>
      <c r="X177" s="31"/>
      <c r="Y177" s="31"/>
      <c r="Z177" s="31"/>
      <c r="AA177" s="31"/>
      <c r="AB177" s="31"/>
      <c r="AC177" s="31"/>
      <c r="AD177" s="31"/>
      <c r="AE177" s="31"/>
      <c r="AF177" s="31"/>
      <c r="AG177" s="31"/>
      <c r="AH177" s="31"/>
      <c r="AI177" s="31"/>
      <c r="AJ177" s="31"/>
      <c r="AK177" s="31"/>
      <c r="AL177" s="31"/>
      <c r="AM177" s="31"/>
      <c r="AN177" s="31"/>
    </row>
    <row r="178" spans="1:40">
      <c r="A178" s="31"/>
      <c r="B178" s="31"/>
      <c r="C178" s="31"/>
      <c r="D178" s="31"/>
      <c r="E178" s="31"/>
      <c r="F178" s="31"/>
      <c r="G178" s="31"/>
      <c r="H178" s="31"/>
      <c r="I178" s="31"/>
      <c r="J178" s="31"/>
      <c r="K178" s="31"/>
      <c r="L178" s="31"/>
      <c r="M178" s="31"/>
      <c r="N178" s="31"/>
      <c r="O178" s="31"/>
      <c r="P178" s="31"/>
      <c r="Q178" s="31"/>
      <c r="R178" s="31"/>
      <c r="S178" s="31"/>
      <c r="T178" s="31"/>
      <c r="U178" s="31"/>
      <c r="V178" s="31"/>
      <c r="W178" s="31"/>
      <c r="X178" s="31"/>
      <c r="Y178" s="31"/>
      <c r="Z178" s="31"/>
      <c r="AA178" s="31"/>
      <c r="AB178" s="31"/>
      <c r="AC178" s="31"/>
      <c r="AD178" s="31"/>
      <c r="AE178" s="31"/>
      <c r="AF178" s="31"/>
      <c r="AG178" s="31"/>
      <c r="AH178" s="31"/>
      <c r="AI178" s="31"/>
      <c r="AJ178" s="31"/>
      <c r="AK178" s="31"/>
      <c r="AL178" s="31"/>
      <c r="AM178" s="31"/>
      <c r="AN178" s="31"/>
    </row>
    <row r="179" spans="1:40">
      <c r="A179" s="31"/>
      <c r="B179" s="31"/>
      <c r="C179" s="31"/>
      <c r="D179" s="31"/>
      <c r="E179" s="31"/>
      <c r="F179" s="31"/>
      <c r="G179" s="31"/>
      <c r="H179" s="31"/>
      <c r="I179" s="31"/>
      <c r="J179" s="31"/>
      <c r="K179" s="31"/>
      <c r="L179" s="31"/>
      <c r="M179" s="31"/>
      <c r="N179" s="31"/>
      <c r="O179" s="31"/>
      <c r="P179" s="31"/>
      <c r="Q179" s="31"/>
      <c r="R179" s="31"/>
      <c r="S179" s="31"/>
      <c r="T179" s="31"/>
      <c r="U179" s="31"/>
      <c r="V179" s="31"/>
      <c r="W179" s="31"/>
      <c r="X179" s="31"/>
      <c r="Y179" s="31"/>
      <c r="Z179" s="31"/>
      <c r="AA179" s="31"/>
      <c r="AB179" s="31"/>
      <c r="AC179" s="31"/>
      <c r="AD179" s="31"/>
      <c r="AE179" s="31"/>
      <c r="AF179" s="31"/>
      <c r="AG179" s="31"/>
      <c r="AH179" s="31"/>
      <c r="AI179" s="31"/>
      <c r="AJ179" s="31"/>
      <c r="AK179" s="31"/>
      <c r="AL179" s="31"/>
      <c r="AM179" s="31"/>
      <c r="AN179" s="31"/>
    </row>
    <row r="180" spans="1:40">
      <c r="A180" s="31"/>
      <c r="B180" s="31"/>
      <c r="C180" s="31"/>
      <c r="D180" s="31"/>
      <c r="E180" s="31"/>
      <c r="F180" s="31"/>
      <c r="G180" s="31"/>
      <c r="H180" s="31"/>
      <c r="I180" s="31"/>
      <c r="J180" s="31"/>
      <c r="K180" s="31"/>
      <c r="L180" s="31"/>
      <c r="M180" s="31"/>
      <c r="N180" s="31"/>
      <c r="O180" s="31"/>
      <c r="P180" s="31"/>
      <c r="Q180" s="31"/>
      <c r="R180" s="31"/>
      <c r="S180" s="31"/>
      <c r="T180" s="31"/>
      <c r="U180" s="31"/>
      <c r="V180" s="31"/>
      <c r="W180" s="31"/>
      <c r="X180" s="31"/>
      <c r="Y180" s="31"/>
      <c r="Z180" s="31"/>
      <c r="AA180" s="31"/>
      <c r="AB180" s="31"/>
      <c r="AC180" s="31"/>
      <c r="AD180" s="31"/>
      <c r="AE180" s="31"/>
      <c r="AF180" s="31"/>
      <c r="AG180" s="31"/>
      <c r="AH180" s="31"/>
      <c r="AI180" s="31"/>
      <c r="AJ180" s="31"/>
      <c r="AK180" s="31"/>
      <c r="AL180" s="31"/>
      <c r="AM180" s="31"/>
      <c r="AN180" s="31"/>
    </row>
    <row r="181" spans="1:40">
      <c r="A181" s="31"/>
      <c r="B181" s="31"/>
      <c r="C181" s="31"/>
      <c r="D181" s="31"/>
      <c r="E181" s="31"/>
      <c r="F181" s="31"/>
      <c r="G181" s="31"/>
      <c r="H181" s="31"/>
      <c r="I181" s="31"/>
      <c r="J181" s="31"/>
      <c r="K181" s="31"/>
      <c r="L181" s="31"/>
      <c r="M181" s="31"/>
      <c r="N181" s="31"/>
      <c r="O181" s="31"/>
      <c r="P181" s="31"/>
      <c r="Q181" s="31"/>
      <c r="R181" s="31"/>
      <c r="S181" s="31"/>
      <c r="T181" s="31"/>
      <c r="U181" s="31"/>
      <c r="V181" s="31"/>
      <c r="W181" s="31"/>
      <c r="X181" s="31"/>
      <c r="Y181" s="31"/>
      <c r="Z181" s="31"/>
      <c r="AA181" s="31"/>
      <c r="AB181" s="31"/>
      <c r="AC181" s="31"/>
      <c r="AD181" s="31"/>
      <c r="AE181" s="31"/>
      <c r="AF181" s="31"/>
      <c r="AG181" s="31"/>
      <c r="AH181" s="31"/>
      <c r="AI181" s="31"/>
      <c r="AJ181" s="31"/>
      <c r="AK181" s="31"/>
      <c r="AL181" s="31"/>
      <c r="AM181" s="31"/>
      <c r="AN181" s="31"/>
    </row>
    <row r="182" spans="1:40">
      <c r="A182" s="31"/>
      <c r="B182" s="31"/>
      <c r="C182" s="31"/>
      <c r="D182" s="31"/>
      <c r="E182" s="31"/>
      <c r="F182" s="31"/>
      <c r="G182" s="31"/>
      <c r="H182" s="31"/>
      <c r="I182" s="31"/>
      <c r="J182" s="31"/>
      <c r="K182" s="31"/>
      <c r="L182" s="31"/>
      <c r="M182" s="31"/>
      <c r="N182" s="31"/>
      <c r="O182" s="31"/>
      <c r="P182" s="31"/>
      <c r="Q182" s="31"/>
      <c r="R182" s="31"/>
      <c r="S182" s="31"/>
      <c r="T182" s="31"/>
      <c r="U182" s="31"/>
      <c r="V182" s="31"/>
      <c r="W182" s="31"/>
      <c r="X182" s="31"/>
      <c r="Y182" s="31"/>
      <c r="Z182" s="31"/>
      <c r="AA182" s="31"/>
      <c r="AB182" s="31"/>
      <c r="AC182" s="31"/>
      <c r="AD182" s="31"/>
      <c r="AE182" s="31"/>
      <c r="AF182" s="31"/>
      <c r="AG182" s="31"/>
      <c r="AH182" s="31"/>
      <c r="AI182" s="31"/>
      <c r="AJ182" s="31"/>
      <c r="AK182" s="31"/>
      <c r="AL182" s="31"/>
      <c r="AM182" s="31"/>
      <c r="AN182" s="31"/>
    </row>
    <row r="183" spans="1:40">
      <c r="A183" s="31"/>
      <c r="B183" s="31"/>
      <c r="C183" s="31"/>
      <c r="D183" s="31"/>
      <c r="E183" s="31"/>
      <c r="F183" s="31"/>
      <c r="G183" s="31"/>
      <c r="H183" s="31"/>
      <c r="I183" s="31"/>
      <c r="J183" s="31"/>
      <c r="K183" s="31"/>
      <c r="L183" s="31"/>
      <c r="M183" s="31"/>
      <c r="N183" s="31"/>
      <c r="O183" s="31"/>
      <c r="P183" s="31"/>
      <c r="Q183" s="31"/>
      <c r="R183" s="31"/>
      <c r="S183" s="31"/>
      <c r="T183" s="31"/>
      <c r="U183" s="31"/>
      <c r="V183" s="31"/>
      <c r="W183" s="31"/>
      <c r="X183" s="31"/>
      <c r="Y183" s="31"/>
      <c r="Z183" s="31"/>
      <c r="AA183" s="31"/>
      <c r="AB183" s="31"/>
      <c r="AC183" s="31"/>
      <c r="AD183" s="31"/>
      <c r="AE183" s="31"/>
      <c r="AF183" s="31"/>
      <c r="AG183" s="31"/>
      <c r="AH183" s="31"/>
      <c r="AI183" s="31"/>
      <c r="AJ183" s="31"/>
      <c r="AK183" s="31"/>
      <c r="AL183" s="31"/>
      <c r="AM183" s="31"/>
      <c r="AN183" s="31"/>
    </row>
    <row r="184" spans="1:40">
      <c r="A184" s="31"/>
      <c r="B184" s="31"/>
      <c r="C184" s="31"/>
      <c r="D184" s="31"/>
      <c r="E184" s="31"/>
      <c r="F184" s="31"/>
      <c r="G184" s="31"/>
      <c r="H184" s="31"/>
      <c r="I184" s="31"/>
      <c r="J184" s="31"/>
      <c r="K184" s="31"/>
      <c r="L184" s="31"/>
      <c r="M184" s="31"/>
      <c r="N184" s="31"/>
      <c r="O184" s="31"/>
      <c r="P184" s="31"/>
      <c r="Q184" s="31"/>
      <c r="R184" s="31"/>
      <c r="S184" s="31"/>
      <c r="T184" s="31"/>
      <c r="U184" s="31"/>
      <c r="V184" s="31"/>
      <c r="W184" s="31"/>
      <c r="X184" s="31"/>
      <c r="Y184" s="31"/>
      <c r="Z184" s="31"/>
      <c r="AA184" s="31"/>
      <c r="AB184" s="31"/>
      <c r="AC184" s="31"/>
      <c r="AD184" s="31"/>
      <c r="AE184" s="31"/>
      <c r="AF184" s="31"/>
      <c r="AG184" s="31"/>
      <c r="AH184" s="31"/>
      <c r="AI184" s="31"/>
      <c r="AJ184" s="31"/>
      <c r="AK184" s="31"/>
      <c r="AL184" s="31"/>
      <c r="AM184" s="31"/>
      <c r="AN184" s="31"/>
    </row>
    <row r="185" spans="1:40">
      <c r="A185" s="31"/>
      <c r="B185" s="31"/>
      <c r="C185" s="31"/>
      <c r="D185" s="31"/>
      <c r="E185" s="31"/>
      <c r="F185" s="31"/>
      <c r="G185" s="31"/>
      <c r="H185" s="31"/>
      <c r="I185" s="31"/>
      <c r="J185" s="31"/>
      <c r="K185" s="31"/>
      <c r="L185" s="31"/>
      <c r="M185" s="31"/>
      <c r="N185" s="31"/>
      <c r="O185" s="31"/>
      <c r="P185" s="31"/>
      <c r="Q185" s="31"/>
      <c r="R185" s="31"/>
      <c r="S185" s="31"/>
      <c r="T185" s="31"/>
      <c r="U185" s="31"/>
      <c r="V185" s="31"/>
      <c r="W185" s="31"/>
      <c r="X185" s="31"/>
      <c r="Y185" s="31"/>
      <c r="Z185" s="31"/>
      <c r="AA185" s="31"/>
      <c r="AB185" s="31"/>
      <c r="AC185" s="31"/>
      <c r="AD185" s="31"/>
      <c r="AE185" s="31"/>
      <c r="AF185" s="31"/>
      <c r="AG185" s="31"/>
      <c r="AH185" s="31"/>
      <c r="AI185" s="31"/>
      <c r="AJ185" s="31"/>
      <c r="AK185" s="31"/>
      <c r="AL185" s="31"/>
      <c r="AM185" s="31"/>
      <c r="AN185" s="31"/>
    </row>
    <row r="186" spans="1:40">
      <c r="A186" s="31"/>
      <c r="B186" s="31"/>
      <c r="C186" s="31"/>
      <c r="D186" s="31"/>
      <c r="E186" s="31"/>
      <c r="F186" s="31"/>
      <c r="G186" s="31"/>
      <c r="H186" s="31"/>
      <c r="I186" s="31"/>
      <c r="J186" s="31"/>
      <c r="K186" s="31"/>
      <c r="L186" s="31"/>
      <c r="M186" s="31"/>
      <c r="N186" s="31"/>
      <c r="O186" s="31"/>
      <c r="P186" s="31"/>
      <c r="Q186" s="31"/>
      <c r="R186" s="31"/>
      <c r="S186" s="31"/>
      <c r="T186" s="31"/>
      <c r="U186" s="31"/>
      <c r="V186" s="31"/>
      <c r="W186" s="31"/>
      <c r="X186" s="31"/>
      <c r="Y186" s="31"/>
      <c r="Z186" s="31"/>
      <c r="AA186" s="31"/>
      <c r="AB186" s="31"/>
      <c r="AC186" s="31"/>
      <c r="AD186" s="31"/>
      <c r="AE186" s="31"/>
      <c r="AF186" s="31"/>
      <c r="AG186" s="31"/>
      <c r="AH186" s="31"/>
      <c r="AI186" s="31"/>
      <c r="AJ186" s="31"/>
      <c r="AK186" s="31"/>
      <c r="AL186" s="31"/>
      <c r="AM186" s="31"/>
      <c r="AN186" s="31"/>
    </row>
    <row r="187" spans="1:40">
      <c r="A187" s="31"/>
      <c r="B187" s="31"/>
      <c r="C187" s="31"/>
      <c r="D187" s="31"/>
      <c r="E187" s="31"/>
      <c r="F187" s="31"/>
      <c r="G187" s="31"/>
      <c r="H187" s="31"/>
      <c r="I187" s="31"/>
      <c r="J187" s="31"/>
      <c r="K187" s="31"/>
      <c r="L187" s="31"/>
      <c r="M187" s="31"/>
      <c r="N187" s="31"/>
      <c r="O187" s="31"/>
      <c r="P187" s="31"/>
      <c r="Q187" s="31"/>
      <c r="R187" s="31"/>
      <c r="S187" s="31"/>
      <c r="T187" s="31"/>
      <c r="U187" s="31"/>
      <c r="V187" s="31"/>
      <c r="W187" s="31"/>
      <c r="X187" s="31"/>
      <c r="Y187" s="31"/>
      <c r="Z187" s="31"/>
      <c r="AA187" s="31"/>
      <c r="AB187" s="31"/>
      <c r="AC187" s="31"/>
      <c r="AD187" s="31"/>
      <c r="AE187" s="31"/>
      <c r="AF187" s="31"/>
      <c r="AG187" s="31"/>
      <c r="AH187" s="31"/>
      <c r="AI187" s="31"/>
      <c r="AJ187" s="31"/>
      <c r="AK187" s="31"/>
      <c r="AL187" s="31"/>
      <c r="AM187" s="31"/>
      <c r="AN187" s="31"/>
    </row>
    <row r="188" spans="1:40">
      <c r="A188" s="31"/>
      <c r="B188" s="31"/>
      <c r="C188" s="31"/>
      <c r="D188" s="31"/>
      <c r="E188" s="31"/>
      <c r="F188" s="31"/>
      <c r="G188" s="31"/>
      <c r="H188" s="31"/>
      <c r="I188" s="31"/>
      <c r="J188" s="31"/>
      <c r="K188" s="31"/>
      <c r="L188" s="31"/>
      <c r="M188" s="31"/>
      <c r="N188" s="31"/>
      <c r="O188" s="31"/>
      <c r="P188" s="31"/>
      <c r="Q188" s="31"/>
      <c r="R188" s="31"/>
      <c r="S188" s="31"/>
      <c r="T188" s="31"/>
      <c r="U188" s="31"/>
      <c r="V188" s="31"/>
      <c r="W188" s="31"/>
      <c r="X188" s="31"/>
      <c r="Y188" s="31"/>
      <c r="Z188" s="31"/>
      <c r="AA188" s="31"/>
      <c r="AB188" s="31"/>
      <c r="AC188" s="31"/>
      <c r="AD188" s="31"/>
      <c r="AE188" s="31"/>
      <c r="AF188" s="31"/>
      <c r="AG188" s="31"/>
      <c r="AH188" s="31"/>
      <c r="AI188" s="31"/>
      <c r="AJ188" s="31"/>
      <c r="AK188" s="31"/>
      <c r="AL188" s="31"/>
      <c r="AM188" s="31"/>
      <c r="AN188" s="31"/>
    </row>
    <row r="189" spans="1:40">
      <c r="A189" s="31"/>
      <c r="B189" s="31"/>
      <c r="C189" s="31"/>
      <c r="D189" s="31"/>
      <c r="E189" s="31"/>
      <c r="F189" s="31"/>
      <c r="G189" s="31"/>
      <c r="H189" s="31"/>
      <c r="I189" s="31"/>
      <c r="J189" s="31"/>
      <c r="K189" s="31"/>
      <c r="L189" s="31"/>
      <c r="M189" s="31"/>
      <c r="N189" s="31"/>
      <c r="O189" s="31"/>
      <c r="P189" s="31"/>
      <c r="Q189" s="31"/>
      <c r="R189" s="31"/>
      <c r="S189" s="31"/>
      <c r="T189" s="31"/>
      <c r="U189" s="31"/>
      <c r="V189" s="31"/>
      <c r="W189" s="31"/>
      <c r="X189" s="31"/>
      <c r="Y189" s="31"/>
      <c r="Z189" s="31"/>
      <c r="AA189" s="31"/>
      <c r="AB189" s="31"/>
      <c r="AC189" s="31"/>
      <c r="AD189" s="31"/>
      <c r="AE189" s="31"/>
      <c r="AF189" s="31"/>
      <c r="AG189" s="31"/>
      <c r="AH189" s="31"/>
      <c r="AI189" s="31"/>
      <c r="AJ189" s="31"/>
      <c r="AK189" s="31"/>
      <c r="AL189" s="31"/>
      <c r="AM189" s="31"/>
      <c r="AN189" s="31"/>
    </row>
    <row r="190" spans="1:40">
      <c r="A190" s="31"/>
      <c r="B190" s="31"/>
      <c r="C190" s="31"/>
      <c r="D190" s="31"/>
      <c r="E190" s="31"/>
      <c r="F190" s="31"/>
      <c r="G190" s="31"/>
      <c r="H190" s="31"/>
      <c r="I190" s="31"/>
      <c r="J190" s="31"/>
      <c r="K190" s="31"/>
      <c r="L190" s="31"/>
      <c r="M190" s="31"/>
      <c r="N190" s="31"/>
      <c r="O190" s="31"/>
      <c r="P190" s="31"/>
      <c r="Q190" s="31"/>
      <c r="R190" s="31"/>
      <c r="S190" s="31"/>
      <c r="T190" s="31"/>
      <c r="U190" s="31"/>
      <c r="V190" s="31"/>
      <c r="W190" s="31"/>
      <c r="X190" s="31"/>
      <c r="Y190" s="31"/>
      <c r="Z190" s="31"/>
      <c r="AA190" s="31"/>
      <c r="AB190" s="31"/>
      <c r="AC190" s="31"/>
      <c r="AD190" s="31"/>
      <c r="AE190" s="31"/>
      <c r="AF190" s="31"/>
      <c r="AG190" s="31"/>
      <c r="AH190" s="31"/>
      <c r="AI190" s="31"/>
      <c r="AJ190" s="31"/>
      <c r="AK190" s="31"/>
      <c r="AL190" s="31"/>
      <c r="AM190" s="31"/>
      <c r="AN190" s="31"/>
    </row>
    <row r="191" spans="1:40">
      <c r="A191" s="31"/>
      <c r="B191" s="31"/>
      <c r="C191" s="31"/>
      <c r="D191" s="31"/>
      <c r="E191" s="31"/>
      <c r="F191" s="31"/>
      <c r="G191" s="31"/>
      <c r="H191" s="31"/>
      <c r="I191" s="31"/>
      <c r="J191" s="31"/>
      <c r="K191" s="31"/>
      <c r="L191" s="31"/>
      <c r="M191" s="31"/>
      <c r="N191" s="31"/>
      <c r="O191" s="31"/>
      <c r="P191" s="31"/>
      <c r="Q191" s="31"/>
      <c r="R191" s="31"/>
      <c r="S191" s="31"/>
      <c r="T191" s="31"/>
      <c r="U191" s="31"/>
      <c r="V191" s="31"/>
      <c r="W191" s="31"/>
      <c r="X191" s="31"/>
      <c r="Y191" s="31"/>
      <c r="Z191" s="31"/>
      <c r="AA191" s="31"/>
      <c r="AB191" s="31"/>
      <c r="AC191" s="31"/>
      <c r="AD191" s="31"/>
      <c r="AE191" s="31"/>
      <c r="AF191" s="31"/>
      <c r="AG191" s="31"/>
      <c r="AH191" s="31"/>
      <c r="AI191" s="31"/>
      <c r="AJ191" s="31"/>
      <c r="AK191" s="31"/>
      <c r="AL191" s="31"/>
      <c r="AM191" s="31"/>
      <c r="AN191" s="31"/>
    </row>
    <row r="192" spans="1:40">
      <c r="A192" s="31"/>
      <c r="B192" s="31"/>
      <c r="C192" s="31"/>
      <c r="D192" s="31"/>
      <c r="E192" s="31"/>
      <c r="F192" s="31"/>
      <c r="G192" s="31"/>
      <c r="H192" s="31"/>
      <c r="I192" s="31"/>
      <c r="J192" s="31"/>
      <c r="K192" s="31"/>
      <c r="L192" s="31"/>
      <c r="M192" s="31"/>
      <c r="N192" s="31"/>
      <c r="O192" s="31"/>
      <c r="P192" s="31"/>
      <c r="Q192" s="31"/>
      <c r="R192" s="31"/>
      <c r="S192" s="31"/>
      <c r="T192" s="31"/>
      <c r="U192" s="31"/>
      <c r="V192" s="31"/>
      <c r="W192" s="31"/>
      <c r="X192" s="31"/>
      <c r="Y192" s="31"/>
      <c r="Z192" s="31"/>
      <c r="AA192" s="31"/>
      <c r="AB192" s="31"/>
      <c r="AC192" s="31"/>
      <c r="AD192" s="31"/>
      <c r="AE192" s="31"/>
      <c r="AF192" s="31"/>
      <c r="AG192" s="31"/>
      <c r="AH192" s="31"/>
      <c r="AI192" s="31"/>
      <c r="AJ192" s="31"/>
      <c r="AK192" s="31"/>
      <c r="AL192" s="31"/>
      <c r="AM192" s="31"/>
      <c r="AN192" s="31"/>
    </row>
    <row r="193" spans="1:40">
      <c r="A193" s="31"/>
      <c r="B193" s="31"/>
      <c r="C193" s="31"/>
      <c r="D193" s="31"/>
      <c r="E193" s="31"/>
      <c r="F193" s="31"/>
      <c r="G193" s="31"/>
      <c r="H193" s="31"/>
      <c r="I193" s="31"/>
      <c r="J193" s="31"/>
      <c r="K193" s="31"/>
      <c r="L193" s="31"/>
      <c r="M193" s="31"/>
      <c r="N193" s="31"/>
      <c r="O193" s="31"/>
      <c r="P193" s="31"/>
      <c r="Q193" s="31"/>
      <c r="R193" s="31"/>
      <c r="S193" s="31"/>
      <c r="T193" s="31"/>
      <c r="U193" s="31"/>
      <c r="V193" s="31"/>
      <c r="W193" s="31"/>
      <c r="X193" s="31"/>
      <c r="Y193" s="31"/>
      <c r="Z193" s="31"/>
      <c r="AA193" s="31"/>
      <c r="AB193" s="31"/>
      <c r="AC193" s="31"/>
      <c r="AD193" s="31"/>
      <c r="AE193" s="31"/>
      <c r="AF193" s="31"/>
      <c r="AG193" s="31"/>
      <c r="AH193" s="31"/>
      <c r="AI193" s="31"/>
      <c r="AJ193" s="31"/>
      <c r="AK193" s="31"/>
      <c r="AL193" s="31"/>
      <c r="AM193" s="31"/>
      <c r="AN193" s="31"/>
    </row>
    <row r="194" spans="1:40">
      <c r="A194" s="31"/>
      <c r="B194" s="31"/>
      <c r="C194" s="31"/>
      <c r="D194" s="31"/>
      <c r="E194" s="31"/>
      <c r="F194" s="31"/>
      <c r="G194" s="31"/>
      <c r="H194" s="31"/>
      <c r="I194" s="31"/>
      <c r="J194" s="31"/>
      <c r="K194" s="31"/>
      <c r="L194" s="31"/>
      <c r="M194" s="31"/>
      <c r="N194" s="31"/>
      <c r="O194" s="31"/>
      <c r="P194" s="31"/>
      <c r="Q194" s="31"/>
      <c r="R194" s="31"/>
      <c r="S194" s="31"/>
      <c r="T194" s="31"/>
      <c r="U194" s="31"/>
      <c r="V194" s="31"/>
      <c r="W194" s="31"/>
      <c r="X194" s="31"/>
      <c r="Y194" s="31"/>
      <c r="Z194" s="31"/>
      <c r="AA194" s="31"/>
      <c r="AB194" s="31"/>
      <c r="AC194" s="31"/>
      <c r="AD194" s="31"/>
      <c r="AE194" s="31"/>
      <c r="AF194" s="31"/>
      <c r="AG194" s="31"/>
      <c r="AH194" s="31"/>
      <c r="AI194" s="31"/>
      <c r="AJ194" s="31"/>
      <c r="AK194" s="31"/>
      <c r="AL194" s="31"/>
      <c r="AM194" s="31"/>
      <c r="AN194" s="31"/>
    </row>
    <row r="195" spans="1:40">
      <c r="A195" s="31"/>
      <c r="B195" s="31"/>
      <c r="C195" s="31"/>
      <c r="D195" s="31"/>
      <c r="E195" s="31"/>
      <c r="F195" s="31"/>
      <c r="G195" s="31"/>
      <c r="H195" s="31"/>
      <c r="I195" s="31"/>
      <c r="J195" s="31"/>
      <c r="K195" s="31"/>
      <c r="L195" s="31"/>
      <c r="M195" s="31"/>
      <c r="N195" s="31"/>
      <c r="O195" s="31"/>
      <c r="P195" s="31"/>
      <c r="Q195" s="31"/>
      <c r="R195" s="31"/>
      <c r="S195" s="31"/>
      <c r="T195" s="31"/>
      <c r="U195" s="31"/>
      <c r="V195" s="31"/>
      <c r="W195" s="31"/>
      <c r="X195" s="31"/>
      <c r="Y195" s="31"/>
      <c r="Z195" s="31"/>
      <c r="AA195" s="31"/>
      <c r="AB195" s="31"/>
      <c r="AC195" s="31"/>
      <c r="AD195" s="31"/>
      <c r="AE195" s="31"/>
      <c r="AF195" s="31"/>
      <c r="AG195" s="31"/>
      <c r="AH195" s="31"/>
      <c r="AI195" s="31"/>
      <c r="AJ195" s="31"/>
      <c r="AK195" s="31"/>
      <c r="AL195" s="31"/>
      <c r="AM195" s="31"/>
      <c r="AN195" s="31"/>
    </row>
    <row r="196" spans="1:40">
      <c r="A196" s="31"/>
      <c r="B196" s="31"/>
      <c r="C196" s="31"/>
      <c r="D196" s="31"/>
      <c r="E196" s="31"/>
      <c r="F196" s="31"/>
      <c r="G196" s="31"/>
      <c r="H196" s="31"/>
      <c r="I196" s="31"/>
      <c r="J196" s="31"/>
      <c r="K196" s="31"/>
      <c r="L196" s="31"/>
      <c r="M196" s="31"/>
      <c r="N196" s="31"/>
      <c r="O196" s="31"/>
      <c r="P196" s="31"/>
      <c r="Q196" s="31"/>
      <c r="R196" s="31"/>
      <c r="S196" s="31"/>
      <c r="T196" s="31"/>
      <c r="U196" s="31"/>
      <c r="V196" s="31"/>
      <c r="W196" s="31"/>
      <c r="X196" s="31"/>
      <c r="Y196" s="31"/>
      <c r="Z196" s="31"/>
      <c r="AA196" s="31"/>
      <c r="AB196" s="31"/>
      <c r="AC196" s="31"/>
      <c r="AD196" s="31"/>
      <c r="AE196" s="31"/>
      <c r="AF196" s="31"/>
      <c r="AG196" s="31"/>
      <c r="AH196" s="31"/>
      <c r="AI196" s="31"/>
      <c r="AJ196" s="31"/>
      <c r="AK196" s="31"/>
      <c r="AL196" s="31"/>
      <c r="AM196" s="31"/>
      <c r="AN196" s="31"/>
    </row>
    <row r="197" spans="1:40">
      <c r="A197" s="31"/>
      <c r="B197" s="31"/>
      <c r="C197" s="31"/>
      <c r="D197" s="31"/>
      <c r="E197" s="31"/>
      <c r="F197" s="31"/>
      <c r="G197" s="31"/>
      <c r="H197" s="31"/>
      <c r="I197" s="31"/>
      <c r="J197" s="31"/>
      <c r="K197" s="31"/>
      <c r="L197" s="31"/>
      <c r="M197" s="31"/>
      <c r="N197" s="31"/>
      <c r="O197" s="31"/>
      <c r="P197" s="31"/>
      <c r="Q197" s="31"/>
      <c r="R197" s="31"/>
      <c r="S197" s="31"/>
      <c r="T197" s="31"/>
      <c r="U197" s="31"/>
      <c r="V197" s="31"/>
      <c r="W197" s="31"/>
      <c r="X197" s="31"/>
      <c r="Y197" s="31"/>
      <c r="Z197" s="31"/>
      <c r="AA197" s="31"/>
      <c r="AB197" s="31"/>
      <c r="AC197" s="31"/>
      <c r="AD197" s="31"/>
      <c r="AE197" s="31"/>
      <c r="AF197" s="31"/>
      <c r="AG197" s="31"/>
      <c r="AH197" s="31"/>
      <c r="AI197" s="31"/>
      <c r="AJ197" s="31"/>
      <c r="AK197" s="31"/>
      <c r="AL197" s="31"/>
      <c r="AM197" s="31"/>
      <c r="AN197" s="31"/>
    </row>
    <row r="198" spans="1:40">
      <c r="A198" s="31"/>
      <c r="B198" s="31"/>
      <c r="C198" s="31"/>
      <c r="D198" s="31"/>
      <c r="E198" s="31"/>
      <c r="F198" s="31"/>
      <c r="G198" s="31"/>
      <c r="H198" s="31"/>
      <c r="I198" s="31"/>
      <c r="J198" s="31"/>
      <c r="K198" s="31"/>
      <c r="L198" s="31"/>
      <c r="M198" s="31"/>
      <c r="N198" s="31"/>
      <c r="O198" s="31"/>
      <c r="P198" s="31"/>
      <c r="Q198" s="31"/>
      <c r="R198" s="31"/>
      <c r="S198" s="31"/>
      <c r="T198" s="31"/>
      <c r="U198" s="31"/>
      <c r="V198" s="31"/>
      <c r="W198" s="31"/>
      <c r="X198" s="31"/>
      <c r="Y198" s="31"/>
      <c r="Z198" s="31"/>
      <c r="AA198" s="31"/>
      <c r="AB198" s="31"/>
      <c r="AC198" s="31"/>
      <c r="AD198" s="31"/>
      <c r="AE198" s="31"/>
      <c r="AF198" s="31"/>
      <c r="AG198" s="31"/>
      <c r="AH198" s="31"/>
      <c r="AI198" s="31"/>
      <c r="AJ198" s="31"/>
      <c r="AK198" s="31"/>
      <c r="AL198" s="31"/>
      <c r="AM198" s="31"/>
      <c r="AN198" s="31"/>
    </row>
    <row r="199" spans="1:40">
      <c r="A199" s="31"/>
      <c r="B199" s="31"/>
      <c r="C199" s="31"/>
      <c r="D199" s="31"/>
      <c r="E199" s="31"/>
      <c r="F199" s="31"/>
      <c r="G199" s="31"/>
      <c r="H199" s="31"/>
      <c r="I199" s="31"/>
      <c r="J199" s="31"/>
      <c r="K199" s="31"/>
      <c r="L199" s="31"/>
      <c r="M199" s="31"/>
      <c r="N199" s="31"/>
      <c r="O199" s="31"/>
      <c r="P199" s="31"/>
      <c r="Q199" s="31"/>
      <c r="R199" s="31"/>
      <c r="S199" s="31"/>
      <c r="T199" s="31"/>
      <c r="U199" s="31"/>
      <c r="V199" s="31"/>
      <c r="W199" s="31"/>
      <c r="X199" s="31"/>
      <c r="Y199" s="31"/>
      <c r="Z199" s="31"/>
      <c r="AA199" s="31"/>
      <c r="AB199" s="31"/>
      <c r="AC199" s="31"/>
      <c r="AD199" s="31"/>
      <c r="AE199" s="31"/>
      <c r="AF199" s="31"/>
      <c r="AG199" s="31"/>
      <c r="AH199" s="31"/>
      <c r="AI199" s="31"/>
      <c r="AJ199" s="31"/>
      <c r="AK199" s="31"/>
      <c r="AL199" s="31"/>
      <c r="AM199" s="31"/>
      <c r="AN199" s="31"/>
    </row>
    <row r="200" spans="1:40">
      <c r="A200" s="31"/>
      <c r="B200" s="31"/>
      <c r="C200" s="31"/>
      <c r="D200" s="31"/>
      <c r="E200" s="31"/>
      <c r="F200" s="31"/>
      <c r="G200" s="31"/>
      <c r="H200" s="31"/>
      <c r="I200" s="31"/>
      <c r="J200" s="31"/>
      <c r="K200" s="31"/>
      <c r="L200" s="31"/>
      <c r="M200" s="31"/>
      <c r="N200" s="31"/>
      <c r="O200" s="31"/>
      <c r="P200" s="31"/>
      <c r="Q200" s="31"/>
      <c r="R200" s="31"/>
      <c r="S200" s="31"/>
      <c r="T200" s="31"/>
      <c r="U200" s="31"/>
      <c r="V200" s="31"/>
      <c r="W200" s="31"/>
      <c r="X200" s="31"/>
      <c r="Y200" s="31"/>
      <c r="Z200" s="31"/>
      <c r="AA200" s="31"/>
      <c r="AB200" s="31"/>
      <c r="AC200" s="31"/>
      <c r="AD200" s="31"/>
      <c r="AE200" s="31"/>
      <c r="AF200" s="31"/>
      <c r="AG200" s="31"/>
      <c r="AH200" s="31"/>
      <c r="AI200" s="31"/>
      <c r="AJ200" s="31"/>
      <c r="AK200" s="31"/>
      <c r="AL200" s="31"/>
      <c r="AM200" s="31"/>
      <c r="AN200" s="31"/>
    </row>
    <row r="201" spans="1:40">
      <c r="A201" s="31"/>
      <c r="B201" s="31"/>
      <c r="C201" s="31"/>
      <c r="D201" s="31"/>
      <c r="E201" s="31"/>
      <c r="F201" s="31"/>
      <c r="G201" s="31"/>
      <c r="H201" s="31"/>
      <c r="I201" s="31"/>
      <c r="J201" s="31"/>
      <c r="K201" s="31"/>
      <c r="L201" s="31"/>
      <c r="M201" s="31"/>
      <c r="N201" s="31"/>
      <c r="O201" s="31"/>
      <c r="P201" s="31"/>
      <c r="Q201" s="31"/>
      <c r="R201" s="31"/>
      <c r="S201" s="31"/>
      <c r="T201" s="31"/>
      <c r="U201" s="31"/>
      <c r="V201" s="31"/>
      <c r="W201" s="31"/>
      <c r="X201" s="31"/>
      <c r="Y201" s="31"/>
      <c r="Z201" s="31"/>
      <c r="AA201" s="31"/>
      <c r="AB201" s="31"/>
      <c r="AC201" s="31"/>
      <c r="AD201" s="31"/>
      <c r="AE201" s="31"/>
      <c r="AF201" s="31"/>
      <c r="AG201" s="31"/>
      <c r="AH201" s="31"/>
      <c r="AI201" s="31"/>
      <c r="AJ201" s="31"/>
      <c r="AK201" s="31"/>
      <c r="AL201" s="31"/>
      <c r="AM201" s="31"/>
      <c r="AN201" s="31"/>
    </row>
    <row r="202" spans="1:40">
      <c r="A202" s="31"/>
      <c r="B202" s="31"/>
      <c r="C202" s="31"/>
      <c r="D202" s="31"/>
      <c r="E202" s="31"/>
      <c r="F202" s="31"/>
      <c r="G202" s="31"/>
      <c r="H202" s="31"/>
      <c r="I202" s="31"/>
      <c r="J202" s="31"/>
      <c r="K202" s="31"/>
      <c r="L202" s="31"/>
      <c r="M202" s="31"/>
      <c r="N202" s="31"/>
      <c r="O202" s="31"/>
      <c r="P202" s="31"/>
      <c r="Q202" s="31"/>
      <c r="R202" s="31"/>
      <c r="S202" s="31"/>
      <c r="T202" s="31"/>
      <c r="U202" s="31"/>
      <c r="V202" s="31"/>
      <c r="W202" s="31"/>
      <c r="X202" s="31"/>
      <c r="Y202" s="31"/>
      <c r="Z202" s="31"/>
      <c r="AA202" s="31"/>
      <c r="AB202" s="31"/>
      <c r="AC202" s="31"/>
      <c r="AD202" s="31"/>
      <c r="AE202" s="31"/>
      <c r="AF202" s="31"/>
      <c r="AG202" s="31"/>
      <c r="AH202" s="31"/>
      <c r="AI202" s="31"/>
      <c r="AJ202" s="31"/>
      <c r="AK202" s="31"/>
      <c r="AL202" s="31"/>
      <c r="AM202" s="31"/>
      <c r="AN202" s="31"/>
    </row>
    <row r="203" spans="1:40">
      <c r="A203" s="31"/>
      <c r="B203" s="31"/>
      <c r="C203" s="31"/>
      <c r="D203" s="31"/>
      <c r="E203" s="31"/>
      <c r="F203" s="31"/>
      <c r="G203" s="31"/>
      <c r="H203" s="31"/>
      <c r="I203" s="31"/>
      <c r="J203" s="31"/>
      <c r="K203" s="31"/>
      <c r="L203" s="31"/>
      <c r="M203" s="31"/>
      <c r="N203" s="31"/>
      <c r="O203" s="31"/>
      <c r="P203" s="31"/>
      <c r="Q203" s="31"/>
      <c r="R203" s="31"/>
      <c r="S203" s="31"/>
      <c r="T203" s="31"/>
      <c r="U203" s="31"/>
      <c r="V203" s="31"/>
      <c r="W203" s="31"/>
      <c r="X203" s="31"/>
      <c r="Y203" s="31"/>
      <c r="Z203" s="31"/>
      <c r="AA203" s="31"/>
      <c r="AB203" s="31"/>
      <c r="AC203" s="31"/>
      <c r="AD203" s="31"/>
      <c r="AE203" s="31"/>
      <c r="AF203" s="31"/>
      <c r="AG203" s="31"/>
      <c r="AH203" s="31"/>
      <c r="AI203" s="31"/>
      <c r="AJ203" s="31"/>
      <c r="AK203" s="31"/>
      <c r="AL203" s="31"/>
      <c r="AM203" s="31"/>
      <c r="AN203" s="31"/>
    </row>
    <row r="204" spans="1:40">
      <c r="A204" s="31"/>
      <c r="B204" s="31"/>
      <c r="C204" s="31"/>
      <c r="D204" s="31"/>
      <c r="E204" s="31"/>
      <c r="F204" s="31"/>
      <c r="G204" s="31"/>
      <c r="H204" s="31"/>
      <c r="I204" s="31"/>
      <c r="J204" s="31"/>
      <c r="K204" s="31"/>
      <c r="L204" s="31"/>
      <c r="M204" s="31"/>
      <c r="N204" s="31"/>
      <c r="O204" s="31"/>
      <c r="P204" s="31"/>
      <c r="Q204" s="31"/>
      <c r="R204" s="31"/>
      <c r="S204" s="31"/>
      <c r="T204" s="31"/>
      <c r="U204" s="31"/>
      <c r="V204" s="31"/>
      <c r="W204" s="31"/>
      <c r="X204" s="31"/>
      <c r="Y204" s="31"/>
      <c r="Z204" s="31"/>
      <c r="AA204" s="31"/>
      <c r="AB204" s="31"/>
      <c r="AC204" s="31"/>
      <c r="AD204" s="31"/>
      <c r="AE204" s="31"/>
      <c r="AF204" s="31"/>
      <c r="AG204" s="31"/>
      <c r="AH204" s="31"/>
      <c r="AI204" s="31"/>
      <c r="AJ204" s="31"/>
      <c r="AK204" s="31"/>
      <c r="AL204" s="31"/>
      <c r="AM204" s="31"/>
      <c r="AN204" s="31"/>
    </row>
    <row r="205" spans="1:40">
      <c r="A205" s="31"/>
      <c r="B205" s="31"/>
      <c r="C205" s="31"/>
      <c r="D205" s="31"/>
      <c r="E205" s="31"/>
      <c r="F205" s="31"/>
      <c r="G205" s="31"/>
      <c r="H205" s="31"/>
      <c r="I205" s="31"/>
      <c r="J205" s="31"/>
      <c r="K205" s="31"/>
      <c r="L205" s="31"/>
      <c r="M205" s="31"/>
      <c r="N205" s="31"/>
      <c r="O205" s="31"/>
      <c r="P205" s="31"/>
      <c r="Q205" s="31"/>
      <c r="R205" s="31"/>
      <c r="S205" s="31"/>
      <c r="T205" s="31"/>
      <c r="U205" s="31"/>
      <c r="V205" s="31"/>
      <c r="W205" s="31"/>
      <c r="X205" s="31"/>
      <c r="Y205" s="31"/>
      <c r="Z205" s="31"/>
      <c r="AA205" s="31"/>
      <c r="AB205" s="31"/>
      <c r="AC205" s="31"/>
      <c r="AD205" s="31"/>
      <c r="AE205" s="31"/>
      <c r="AF205" s="31"/>
      <c r="AG205" s="31"/>
      <c r="AH205" s="31"/>
      <c r="AI205" s="31"/>
      <c r="AJ205" s="31"/>
      <c r="AK205" s="31"/>
      <c r="AL205" s="31"/>
      <c r="AM205" s="31"/>
      <c r="AN205" s="31"/>
    </row>
    <row r="206" spans="1:40">
      <c r="A206" s="31"/>
      <c r="B206" s="31"/>
      <c r="C206" s="31"/>
      <c r="D206" s="31"/>
      <c r="E206" s="31"/>
      <c r="F206" s="31"/>
      <c r="G206" s="31"/>
      <c r="H206" s="31"/>
      <c r="I206" s="31"/>
      <c r="J206" s="31"/>
      <c r="K206" s="31"/>
      <c r="L206" s="31"/>
      <c r="M206" s="31"/>
      <c r="N206" s="31"/>
      <c r="O206" s="31"/>
      <c r="P206" s="31"/>
      <c r="Q206" s="31"/>
      <c r="R206" s="31"/>
      <c r="S206" s="31"/>
      <c r="T206" s="31"/>
      <c r="U206" s="31"/>
      <c r="V206" s="31"/>
      <c r="W206" s="31"/>
      <c r="X206" s="31"/>
      <c r="Y206" s="31"/>
      <c r="Z206" s="31"/>
      <c r="AA206" s="31"/>
      <c r="AB206" s="31"/>
      <c r="AC206" s="31"/>
      <c r="AD206" s="31"/>
      <c r="AE206" s="31"/>
      <c r="AF206" s="31"/>
      <c r="AG206" s="31"/>
      <c r="AH206" s="31"/>
      <c r="AI206" s="31"/>
      <c r="AJ206" s="31"/>
      <c r="AK206" s="31"/>
      <c r="AL206" s="31"/>
      <c r="AM206" s="31"/>
      <c r="AN206" s="31"/>
    </row>
    <row r="207" spans="1:40">
      <c r="A207" s="31"/>
      <c r="B207" s="31"/>
      <c r="C207" s="31"/>
      <c r="D207" s="31"/>
      <c r="E207" s="31"/>
      <c r="F207" s="31"/>
      <c r="G207" s="31"/>
      <c r="H207" s="31"/>
      <c r="I207" s="31"/>
      <c r="J207" s="31"/>
      <c r="K207" s="31"/>
      <c r="L207" s="31"/>
      <c r="M207" s="31"/>
      <c r="N207" s="31"/>
      <c r="O207" s="31"/>
      <c r="P207" s="31"/>
      <c r="Q207" s="31"/>
      <c r="R207" s="31"/>
      <c r="S207" s="31"/>
      <c r="T207" s="31"/>
      <c r="U207" s="31"/>
      <c r="V207" s="31"/>
      <c r="W207" s="31"/>
      <c r="X207" s="31"/>
      <c r="Y207" s="31"/>
      <c r="Z207" s="31"/>
      <c r="AA207" s="31"/>
      <c r="AB207" s="31"/>
      <c r="AC207" s="31"/>
      <c r="AD207" s="31"/>
      <c r="AE207" s="31"/>
      <c r="AF207" s="31"/>
      <c r="AG207" s="31"/>
      <c r="AH207" s="31"/>
      <c r="AI207" s="31"/>
      <c r="AJ207" s="31"/>
      <c r="AK207" s="31"/>
      <c r="AL207" s="31"/>
      <c r="AM207" s="31"/>
      <c r="AN207" s="31"/>
    </row>
    <row r="208" spans="1:40">
      <c r="A208" s="31"/>
      <c r="B208" s="31"/>
      <c r="C208" s="31"/>
      <c r="D208" s="31"/>
      <c r="E208" s="31"/>
      <c r="F208" s="31"/>
      <c r="G208" s="31"/>
      <c r="H208" s="31"/>
      <c r="I208" s="31"/>
      <c r="J208" s="31"/>
      <c r="K208" s="31"/>
      <c r="L208" s="31"/>
      <c r="M208" s="31"/>
      <c r="N208" s="31"/>
      <c r="O208" s="31"/>
      <c r="P208" s="31"/>
      <c r="Q208" s="31"/>
      <c r="R208" s="31"/>
      <c r="S208" s="31"/>
      <c r="T208" s="31"/>
      <c r="U208" s="31"/>
      <c r="V208" s="31"/>
      <c r="W208" s="31"/>
      <c r="X208" s="31"/>
      <c r="Y208" s="31"/>
      <c r="Z208" s="31"/>
      <c r="AA208" s="31"/>
      <c r="AB208" s="31"/>
      <c r="AC208" s="31"/>
      <c r="AD208" s="31"/>
      <c r="AE208" s="31"/>
      <c r="AF208" s="31"/>
      <c r="AG208" s="31"/>
      <c r="AH208" s="31"/>
      <c r="AI208" s="31"/>
      <c r="AJ208" s="31"/>
      <c r="AK208" s="31"/>
      <c r="AL208" s="31"/>
      <c r="AM208" s="31"/>
      <c r="AN208" s="31"/>
    </row>
    <row r="209" spans="1:40">
      <c r="A209" s="31"/>
      <c r="B209" s="31"/>
      <c r="C209" s="31"/>
      <c r="D209" s="31"/>
      <c r="E209" s="31"/>
      <c r="F209" s="31"/>
      <c r="G209" s="31"/>
      <c r="H209" s="31"/>
      <c r="I209" s="31"/>
      <c r="J209" s="31"/>
      <c r="K209" s="31"/>
      <c r="L209" s="31"/>
      <c r="M209" s="31"/>
      <c r="N209" s="31"/>
      <c r="O209" s="31"/>
      <c r="P209" s="31"/>
      <c r="Q209" s="31"/>
      <c r="R209" s="31"/>
      <c r="S209" s="31"/>
      <c r="T209" s="31"/>
      <c r="U209" s="31"/>
      <c r="V209" s="31"/>
      <c r="W209" s="31"/>
      <c r="X209" s="31"/>
      <c r="Y209" s="31"/>
      <c r="Z209" s="31"/>
      <c r="AA209" s="31"/>
      <c r="AB209" s="31"/>
      <c r="AC209" s="31"/>
      <c r="AD209" s="31"/>
      <c r="AE209" s="31"/>
      <c r="AF209" s="31"/>
      <c r="AG209" s="31"/>
      <c r="AH209" s="31"/>
      <c r="AI209" s="31"/>
      <c r="AJ209" s="31"/>
      <c r="AK209" s="31"/>
      <c r="AL209" s="31"/>
      <c r="AM209" s="31"/>
      <c r="AN209" s="31"/>
    </row>
    <row r="210" spans="1:40">
      <c r="A210" s="31"/>
      <c r="B210" s="31"/>
      <c r="C210" s="31"/>
      <c r="D210" s="31"/>
      <c r="E210" s="31"/>
      <c r="F210" s="31"/>
      <c r="G210" s="31"/>
      <c r="H210" s="31"/>
      <c r="I210" s="31"/>
      <c r="J210" s="31"/>
      <c r="K210" s="31"/>
      <c r="L210" s="31"/>
      <c r="M210" s="31"/>
      <c r="N210" s="31"/>
      <c r="O210" s="31"/>
      <c r="P210" s="31"/>
      <c r="Q210" s="31"/>
      <c r="R210" s="31"/>
      <c r="S210" s="31"/>
      <c r="T210" s="31"/>
      <c r="U210" s="31"/>
      <c r="V210" s="31"/>
      <c r="W210" s="31"/>
      <c r="X210" s="31"/>
      <c r="Y210" s="31"/>
      <c r="Z210" s="31"/>
      <c r="AA210" s="31"/>
      <c r="AB210" s="31"/>
      <c r="AC210" s="31"/>
      <c r="AD210" s="31"/>
      <c r="AE210" s="31"/>
      <c r="AF210" s="31"/>
      <c r="AG210" s="31"/>
      <c r="AH210" s="31"/>
      <c r="AI210" s="31"/>
      <c r="AJ210" s="31"/>
      <c r="AK210" s="31"/>
      <c r="AL210" s="31"/>
      <c r="AM210" s="31"/>
      <c r="AN210" s="31"/>
    </row>
    <row r="211" spans="1:40">
      <c r="A211" s="31"/>
      <c r="B211" s="31"/>
      <c r="C211" s="31"/>
      <c r="D211" s="31"/>
      <c r="E211" s="31"/>
      <c r="F211" s="31"/>
      <c r="G211" s="31"/>
      <c r="H211" s="31"/>
      <c r="I211" s="31"/>
      <c r="J211" s="31"/>
      <c r="K211" s="31"/>
      <c r="L211" s="31"/>
      <c r="M211" s="31"/>
      <c r="N211" s="31"/>
      <c r="O211" s="31"/>
      <c r="P211" s="31"/>
      <c r="Q211" s="31"/>
      <c r="R211" s="31"/>
      <c r="S211" s="31"/>
      <c r="T211" s="31"/>
      <c r="U211" s="31"/>
      <c r="V211" s="31"/>
      <c r="W211" s="31"/>
      <c r="X211" s="31"/>
      <c r="Y211" s="31"/>
      <c r="Z211" s="31"/>
      <c r="AA211" s="31"/>
      <c r="AB211" s="31"/>
      <c r="AC211" s="31"/>
      <c r="AD211" s="31"/>
      <c r="AE211" s="31"/>
      <c r="AF211" s="31"/>
      <c r="AG211" s="31"/>
      <c r="AH211" s="31"/>
      <c r="AI211" s="31"/>
      <c r="AJ211" s="31"/>
      <c r="AK211" s="31"/>
      <c r="AL211" s="31"/>
      <c r="AM211" s="31"/>
      <c r="AN211" s="31"/>
    </row>
    <row r="212" spans="1:40">
      <c r="A212" s="31"/>
      <c r="B212" s="31"/>
      <c r="C212" s="31"/>
      <c r="D212" s="31"/>
      <c r="E212" s="31"/>
      <c r="F212" s="31"/>
      <c r="G212" s="31"/>
      <c r="H212" s="31"/>
      <c r="I212" s="31"/>
      <c r="J212" s="31"/>
      <c r="K212" s="31"/>
      <c r="L212" s="31"/>
      <c r="M212" s="31"/>
      <c r="N212" s="31"/>
      <c r="O212" s="31"/>
      <c r="P212" s="31"/>
      <c r="Q212" s="31"/>
      <c r="R212" s="31"/>
      <c r="S212" s="31"/>
      <c r="T212" s="31"/>
      <c r="U212" s="31"/>
      <c r="V212" s="31"/>
      <c r="W212" s="31"/>
      <c r="X212" s="31"/>
      <c r="Y212" s="31"/>
      <c r="Z212" s="31"/>
      <c r="AA212" s="31"/>
      <c r="AB212" s="31"/>
      <c r="AC212" s="31"/>
      <c r="AD212" s="31"/>
      <c r="AE212" s="31"/>
      <c r="AF212" s="31"/>
      <c r="AG212" s="31"/>
      <c r="AH212" s="31"/>
      <c r="AI212" s="31"/>
      <c r="AJ212" s="31"/>
      <c r="AK212" s="31"/>
      <c r="AL212" s="31"/>
      <c r="AM212" s="31"/>
      <c r="AN212" s="31"/>
    </row>
    <row r="213" spans="1:40">
      <c r="A213" s="31"/>
      <c r="B213" s="31"/>
      <c r="C213" s="31"/>
      <c r="D213" s="31"/>
      <c r="E213" s="31"/>
      <c r="F213" s="31"/>
      <c r="G213" s="31"/>
      <c r="H213" s="31"/>
      <c r="I213" s="31"/>
      <c r="J213" s="31"/>
      <c r="K213" s="31"/>
      <c r="L213" s="31"/>
      <c r="M213" s="31"/>
      <c r="N213" s="31"/>
      <c r="O213" s="31"/>
      <c r="P213" s="31"/>
      <c r="Q213" s="31"/>
      <c r="R213" s="31"/>
      <c r="S213" s="31"/>
      <c r="T213" s="31"/>
      <c r="U213" s="31"/>
      <c r="V213" s="31"/>
      <c r="W213" s="31"/>
      <c r="X213" s="31"/>
      <c r="Y213" s="31"/>
      <c r="Z213" s="31"/>
      <c r="AA213" s="31"/>
      <c r="AB213" s="31"/>
      <c r="AC213" s="31"/>
      <c r="AD213" s="31"/>
      <c r="AE213" s="31"/>
      <c r="AF213" s="31"/>
      <c r="AG213" s="31"/>
      <c r="AH213" s="31"/>
      <c r="AI213" s="31"/>
      <c r="AJ213" s="31"/>
      <c r="AK213" s="31"/>
      <c r="AL213" s="31"/>
      <c r="AM213" s="31"/>
      <c r="AN213" s="31"/>
    </row>
    <row r="214" spans="1:40">
      <c r="A214" s="31"/>
      <c r="B214" s="31"/>
      <c r="C214" s="31"/>
      <c r="D214" s="31"/>
      <c r="E214" s="31"/>
      <c r="F214" s="31"/>
      <c r="G214" s="31"/>
      <c r="H214" s="31"/>
      <c r="I214" s="31"/>
      <c r="J214" s="31"/>
      <c r="K214" s="31"/>
      <c r="L214" s="31"/>
      <c r="M214" s="31"/>
      <c r="N214" s="31"/>
      <c r="O214" s="31"/>
      <c r="P214" s="31"/>
      <c r="Q214" s="31"/>
      <c r="R214" s="31"/>
      <c r="S214" s="31"/>
      <c r="T214" s="31"/>
      <c r="U214" s="31"/>
      <c r="V214" s="31"/>
      <c r="W214" s="31"/>
      <c r="X214" s="31"/>
      <c r="Y214" s="31"/>
      <c r="Z214" s="31"/>
      <c r="AA214" s="31"/>
      <c r="AB214" s="31"/>
      <c r="AC214" s="31"/>
      <c r="AD214" s="31"/>
      <c r="AE214" s="31"/>
      <c r="AF214" s="31"/>
      <c r="AG214" s="31"/>
      <c r="AH214" s="31"/>
      <c r="AI214" s="31"/>
      <c r="AJ214" s="31"/>
      <c r="AK214" s="31"/>
      <c r="AL214" s="31"/>
      <c r="AM214" s="31"/>
      <c r="AN214" s="31"/>
    </row>
    <row r="215" spans="1:40">
      <c r="A215" s="31"/>
      <c r="B215" s="31"/>
      <c r="C215" s="31"/>
      <c r="D215" s="31"/>
      <c r="E215" s="31"/>
      <c r="F215" s="31"/>
      <c r="G215" s="31"/>
      <c r="H215" s="31"/>
      <c r="I215" s="31"/>
      <c r="J215" s="31"/>
      <c r="K215" s="31"/>
      <c r="L215" s="31"/>
      <c r="M215" s="31"/>
      <c r="N215" s="31"/>
      <c r="O215" s="31"/>
      <c r="P215" s="31"/>
      <c r="Q215" s="31"/>
      <c r="R215" s="31"/>
      <c r="S215" s="31"/>
      <c r="T215" s="31"/>
      <c r="U215" s="31"/>
      <c r="V215" s="31"/>
      <c r="W215" s="31"/>
      <c r="X215" s="31"/>
      <c r="Y215" s="31"/>
      <c r="Z215" s="31"/>
      <c r="AA215" s="31"/>
      <c r="AB215" s="31"/>
      <c r="AC215" s="31"/>
      <c r="AD215" s="31"/>
      <c r="AE215" s="31"/>
      <c r="AF215" s="31"/>
      <c r="AG215" s="31"/>
      <c r="AH215" s="31"/>
      <c r="AI215" s="31"/>
      <c r="AJ215" s="31"/>
      <c r="AK215" s="31"/>
      <c r="AL215" s="31"/>
      <c r="AM215" s="31"/>
      <c r="AN215" s="31"/>
    </row>
    <row r="216" spans="1:40">
      <c r="A216" s="31"/>
      <c r="B216" s="31"/>
      <c r="C216" s="31"/>
      <c r="D216" s="31"/>
      <c r="E216" s="31"/>
      <c r="F216" s="31"/>
      <c r="G216" s="31"/>
      <c r="H216" s="31"/>
      <c r="I216" s="31"/>
      <c r="J216" s="31"/>
      <c r="K216" s="31"/>
      <c r="L216" s="31"/>
      <c r="M216" s="31"/>
      <c r="N216" s="31"/>
      <c r="O216" s="31"/>
      <c r="P216" s="31"/>
      <c r="Q216" s="31"/>
      <c r="R216" s="31"/>
      <c r="S216" s="31"/>
      <c r="T216" s="31"/>
      <c r="U216" s="31"/>
      <c r="V216" s="31"/>
      <c r="W216" s="31"/>
      <c r="X216" s="31"/>
      <c r="Y216" s="31"/>
      <c r="Z216" s="31"/>
      <c r="AA216" s="31"/>
      <c r="AB216" s="31"/>
      <c r="AC216" s="31"/>
      <c r="AD216" s="31"/>
      <c r="AE216" s="31"/>
      <c r="AF216" s="31"/>
      <c r="AG216" s="31"/>
      <c r="AH216" s="31"/>
      <c r="AI216" s="31"/>
      <c r="AJ216" s="31"/>
      <c r="AK216" s="31"/>
      <c r="AL216" s="31"/>
      <c r="AM216" s="31"/>
      <c r="AN216" s="31"/>
    </row>
    <row r="217" spans="1:40">
      <c r="A217" s="31"/>
      <c r="B217" s="31"/>
      <c r="C217" s="31"/>
      <c r="D217" s="31"/>
      <c r="E217" s="31"/>
      <c r="F217" s="31"/>
      <c r="G217" s="31"/>
      <c r="H217" s="31"/>
      <c r="I217" s="31"/>
      <c r="J217" s="31"/>
      <c r="K217" s="31"/>
      <c r="L217" s="31"/>
      <c r="M217" s="31"/>
      <c r="N217" s="31"/>
      <c r="O217" s="31"/>
      <c r="P217" s="31"/>
      <c r="Q217" s="31"/>
      <c r="R217" s="31"/>
      <c r="S217" s="31"/>
      <c r="T217" s="31"/>
      <c r="U217" s="31"/>
      <c r="V217" s="31"/>
      <c r="W217" s="31"/>
      <c r="X217" s="31"/>
      <c r="Y217" s="31"/>
      <c r="Z217" s="31"/>
      <c r="AA217" s="31"/>
      <c r="AB217" s="31"/>
      <c r="AC217" s="31"/>
      <c r="AD217" s="31"/>
      <c r="AE217" s="31"/>
      <c r="AF217" s="31"/>
      <c r="AG217" s="31"/>
      <c r="AH217" s="31"/>
      <c r="AI217" s="31"/>
      <c r="AJ217" s="31"/>
      <c r="AK217" s="31"/>
      <c r="AL217" s="31"/>
      <c r="AM217" s="31"/>
      <c r="AN217" s="31"/>
    </row>
    <row r="218" spans="1:40">
      <c r="A218" s="31"/>
      <c r="B218" s="31"/>
      <c r="C218" s="31"/>
      <c r="D218" s="31"/>
      <c r="E218" s="31"/>
      <c r="F218" s="31"/>
      <c r="G218" s="31"/>
      <c r="H218" s="31"/>
      <c r="I218" s="31"/>
      <c r="J218" s="31"/>
      <c r="K218" s="31"/>
      <c r="L218" s="31"/>
      <c r="M218" s="31"/>
      <c r="N218" s="31"/>
      <c r="O218" s="31"/>
      <c r="P218" s="31"/>
      <c r="Q218" s="31"/>
      <c r="R218" s="31"/>
      <c r="S218" s="31"/>
      <c r="T218" s="31"/>
      <c r="U218" s="31"/>
      <c r="V218" s="31"/>
      <c r="W218" s="31"/>
      <c r="X218" s="31"/>
      <c r="Y218" s="31"/>
      <c r="Z218" s="31"/>
      <c r="AA218" s="31"/>
      <c r="AB218" s="31"/>
      <c r="AC218" s="31"/>
      <c r="AD218" s="31"/>
      <c r="AE218" s="31"/>
      <c r="AF218" s="31"/>
      <c r="AG218" s="31"/>
      <c r="AH218" s="31"/>
      <c r="AI218" s="31"/>
      <c r="AJ218" s="31"/>
      <c r="AK218" s="31"/>
      <c r="AL218" s="31"/>
      <c r="AM218" s="31"/>
      <c r="AN218" s="31"/>
    </row>
    <row r="219" spans="1:40">
      <c r="A219" s="31"/>
      <c r="B219" s="31"/>
      <c r="C219" s="31"/>
      <c r="D219" s="31"/>
      <c r="E219" s="31"/>
      <c r="F219" s="31"/>
      <c r="G219" s="31"/>
      <c r="H219" s="31"/>
      <c r="I219" s="31"/>
      <c r="J219" s="31"/>
      <c r="K219" s="31"/>
      <c r="L219" s="31"/>
      <c r="M219" s="31"/>
      <c r="N219" s="31"/>
      <c r="O219" s="31"/>
      <c r="P219" s="31"/>
      <c r="Q219" s="31"/>
      <c r="R219" s="31"/>
      <c r="S219" s="31"/>
      <c r="T219" s="31"/>
      <c r="U219" s="31"/>
      <c r="V219" s="31"/>
      <c r="W219" s="31"/>
      <c r="X219" s="31"/>
      <c r="Y219" s="31"/>
      <c r="Z219" s="31"/>
      <c r="AA219" s="31"/>
      <c r="AB219" s="31"/>
      <c r="AC219" s="31"/>
      <c r="AD219" s="31"/>
      <c r="AE219" s="31"/>
      <c r="AF219" s="31"/>
      <c r="AG219" s="31"/>
      <c r="AH219" s="31"/>
      <c r="AI219" s="31"/>
      <c r="AJ219" s="31"/>
      <c r="AK219" s="31"/>
      <c r="AL219" s="31"/>
      <c r="AM219" s="31"/>
      <c r="AN219" s="31"/>
    </row>
    <row r="220" spans="1:40">
      <c r="A220" s="31"/>
      <c r="B220" s="31"/>
      <c r="C220" s="31"/>
      <c r="D220" s="31"/>
      <c r="E220" s="31"/>
      <c r="F220" s="31"/>
      <c r="G220" s="31"/>
      <c r="H220" s="31"/>
      <c r="I220" s="31"/>
      <c r="J220" s="31"/>
      <c r="K220" s="31"/>
      <c r="L220" s="31"/>
      <c r="M220" s="31"/>
      <c r="N220" s="31"/>
      <c r="O220" s="31"/>
      <c r="P220" s="31"/>
      <c r="Q220" s="31"/>
      <c r="R220" s="31"/>
      <c r="S220" s="31"/>
      <c r="T220" s="31"/>
      <c r="U220" s="31"/>
      <c r="V220" s="31"/>
      <c r="W220" s="31"/>
      <c r="X220" s="31"/>
      <c r="Y220" s="31"/>
      <c r="Z220" s="31"/>
      <c r="AA220" s="31"/>
      <c r="AB220" s="31"/>
      <c r="AC220" s="31"/>
      <c r="AD220" s="31"/>
      <c r="AE220" s="31"/>
      <c r="AF220" s="31"/>
      <c r="AG220" s="31"/>
      <c r="AH220" s="31"/>
      <c r="AI220" s="31"/>
      <c r="AJ220" s="31"/>
      <c r="AK220" s="31"/>
      <c r="AL220" s="31"/>
      <c r="AM220" s="31"/>
      <c r="AN220" s="31"/>
    </row>
    <row r="221" spans="1:40">
      <c r="A221" s="31"/>
      <c r="B221" s="31"/>
      <c r="C221" s="31"/>
      <c r="D221" s="31"/>
      <c r="E221" s="31"/>
      <c r="F221" s="31"/>
      <c r="G221" s="31"/>
      <c r="H221" s="31"/>
      <c r="I221" s="31"/>
      <c r="J221" s="31"/>
      <c r="K221" s="31"/>
      <c r="L221" s="31"/>
      <c r="M221" s="31"/>
      <c r="N221" s="31"/>
      <c r="O221" s="31"/>
      <c r="P221" s="31"/>
      <c r="Q221" s="31"/>
      <c r="R221" s="31"/>
      <c r="S221" s="31"/>
      <c r="T221" s="31"/>
      <c r="U221" s="31"/>
      <c r="V221" s="31"/>
      <c r="W221" s="31"/>
      <c r="X221" s="31"/>
      <c r="Y221" s="31"/>
      <c r="Z221" s="31"/>
      <c r="AA221" s="31"/>
      <c r="AB221" s="31"/>
      <c r="AC221" s="31"/>
      <c r="AD221" s="31"/>
      <c r="AE221" s="31"/>
      <c r="AF221" s="31"/>
      <c r="AG221" s="31"/>
      <c r="AH221" s="31"/>
      <c r="AI221" s="31"/>
      <c r="AJ221" s="31"/>
      <c r="AK221" s="31"/>
      <c r="AL221" s="31"/>
      <c r="AM221" s="31"/>
      <c r="AN221" s="31"/>
    </row>
    <row r="222" spans="1:40">
      <c r="A222" s="31"/>
      <c r="B222" s="31"/>
      <c r="C222" s="31"/>
      <c r="D222" s="31"/>
      <c r="E222" s="31"/>
      <c r="F222" s="31"/>
      <c r="G222" s="31"/>
      <c r="H222" s="31"/>
      <c r="I222" s="31"/>
      <c r="J222" s="31"/>
      <c r="K222" s="31"/>
      <c r="L222" s="31"/>
      <c r="M222" s="31"/>
      <c r="N222" s="31"/>
      <c r="O222" s="31"/>
      <c r="P222" s="31"/>
      <c r="Q222" s="31"/>
      <c r="R222" s="31"/>
      <c r="S222" s="31"/>
      <c r="T222" s="31"/>
      <c r="U222" s="31"/>
      <c r="V222" s="31"/>
      <c r="W222" s="31"/>
      <c r="X222" s="31"/>
      <c r="Y222" s="31"/>
      <c r="Z222" s="31"/>
      <c r="AA222" s="31"/>
      <c r="AB222" s="31"/>
      <c r="AC222" s="31"/>
      <c r="AD222" s="31"/>
      <c r="AE222" s="31"/>
      <c r="AF222" s="31"/>
      <c r="AG222" s="31"/>
      <c r="AH222" s="31"/>
      <c r="AI222" s="31"/>
      <c r="AJ222" s="31"/>
      <c r="AK222" s="31"/>
      <c r="AL222" s="31"/>
      <c r="AM222" s="31"/>
      <c r="AN222" s="31"/>
    </row>
    <row r="223" spans="1:40">
      <c r="A223" s="31"/>
      <c r="B223" s="31"/>
      <c r="C223" s="31"/>
      <c r="D223" s="31"/>
      <c r="E223" s="31"/>
      <c r="F223" s="31"/>
      <c r="G223" s="31"/>
      <c r="H223" s="31"/>
      <c r="I223" s="31"/>
      <c r="J223" s="31"/>
      <c r="K223" s="31"/>
      <c r="L223" s="31"/>
      <c r="M223" s="31"/>
      <c r="N223" s="31"/>
      <c r="O223" s="31"/>
      <c r="P223" s="31"/>
      <c r="Q223" s="31"/>
      <c r="R223" s="31"/>
      <c r="S223" s="31"/>
      <c r="T223" s="31"/>
      <c r="U223" s="31"/>
      <c r="V223" s="31"/>
      <c r="W223" s="31"/>
      <c r="X223" s="31"/>
      <c r="Y223" s="31"/>
      <c r="Z223" s="31"/>
      <c r="AA223" s="31"/>
      <c r="AB223" s="31"/>
      <c r="AC223" s="31"/>
      <c r="AD223" s="31"/>
      <c r="AE223" s="31"/>
      <c r="AF223" s="31"/>
      <c r="AG223" s="31"/>
      <c r="AH223" s="31"/>
      <c r="AI223" s="31"/>
      <c r="AJ223" s="31"/>
      <c r="AK223" s="31"/>
      <c r="AL223" s="31"/>
      <c r="AM223" s="31"/>
      <c r="AN223" s="31"/>
    </row>
    <row r="224" spans="1:40">
      <c r="A224" s="31"/>
      <c r="B224" s="31"/>
      <c r="C224" s="31"/>
      <c r="D224" s="31"/>
      <c r="E224" s="31"/>
      <c r="F224" s="31"/>
      <c r="G224" s="31"/>
      <c r="H224" s="31"/>
      <c r="I224" s="31"/>
      <c r="J224" s="31"/>
      <c r="K224" s="31"/>
      <c r="L224" s="31"/>
      <c r="M224" s="31"/>
      <c r="N224" s="31"/>
      <c r="O224" s="31"/>
      <c r="P224" s="31"/>
      <c r="Q224" s="31"/>
      <c r="R224" s="31"/>
      <c r="S224" s="31"/>
      <c r="T224" s="31"/>
      <c r="U224" s="31"/>
      <c r="V224" s="31"/>
      <c r="W224" s="31"/>
      <c r="X224" s="31"/>
      <c r="Y224" s="31"/>
      <c r="Z224" s="31"/>
      <c r="AA224" s="31"/>
      <c r="AB224" s="31"/>
      <c r="AC224" s="31"/>
      <c r="AD224" s="31"/>
      <c r="AE224" s="31"/>
      <c r="AF224" s="31"/>
      <c r="AG224" s="31"/>
      <c r="AH224" s="31"/>
      <c r="AI224" s="31"/>
      <c r="AJ224" s="31"/>
      <c r="AK224" s="31"/>
      <c r="AL224" s="31"/>
      <c r="AM224" s="31"/>
      <c r="AN224" s="31"/>
    </row>
    <row r="225" spans="1:40">
      <c r="A225" s="31"/>
      <c r="B225" s="31"/>
      <c r="C225" s="31"/>
      <c r="D225" s="31"/>
      <c r="E225" s="31"/>
      <c r="F225" s="31"/>
      <c r="G225" s="31"/>
      <c r="H225" s="31"/>
      <c r="I225" s="31"/>
      <c r="J225" s="31"/>
      <c r="K225" s="31"/>
      <c r="L225" s="31"/>
      <c r="M225" s="31"/>
      <c r="N225" s="31"/>
      <c r="O225" s="31"/>
      <c r="P225" s="31"/>
      <c r="Q225" s="31"/>
      <c r="R225" s="31"/>
      <c r="S225" s="31"/>
      <c r="T225" s="31"/>
      <c r="U225" s="31"/>
      <c r="V225" s="31"/>
      <c r="W225" s="31"/>
      <c r="X225" s="31"/>
      <c r="Y225" s="31"/>
      <c r="Z225" s="31"/>
      <c r="AA225" s="31"/>
      <c r="AB225" s="31"/>
      <c r="AC225" s="31"/>
      <c r="AD225" s="31"/>
      <c r="AE225" s="31"/>
      <c r="AF225" s="31"/>
      <c r="AG225" s="31"/>
      <c r="AH225" s="31"/>
      <c r="AI225" s="31"/>
      <c r="AJ225" s="31"/>
      <c r="AK225" s="31"/>
      <c r="AL225" s="31"/>
      <c r="AM225" s="31"/>
      <c r="AN225" s="31"/>
    </row>
    <row r="226" spans="1:40">
      <c r="A226" s="31"/>
      <c r="B226" s="31"/>
      <c r="C226" s="31"/>
      <c r="D226" s="31"/>
      <c r="E226" s="31"/>
      <c r="F226" s="31"/>
      <c r="G226" s="31"/>
      <c r="H226" s="31"/>
      <c r="I226" s="31"/>
      <c r="J226" s="31"/>
      <c r="K226" s="31"/>
      <c r="L226" s="31"/>
      <c r="M226" s="31"/>
      <c r="N226" s="31"/>
      <c r="O226" s="31"/>
      <c r="P226" s="31"/>
      <c r="Q226" s="31"/>
      <c r="R226" s="31"/>
      <c r="S226" s="31"/>
      <c r="T226" s="31"/>
      <c r="U226" s="31"/>
      <c r="V226" s="31"/>
      <c r="W226" s="31"/>
      <c r="X226" s="31"/>
      <c r="Y226" s="31"/>
      <c r="Z226" s="31"/>
      <c r="AA226" s="31"/>
      <c r="AB226" s="31"/>
      <c r="AC226" s="31"/>
      <c r="AD226" s="31"/>
      <c r="AE226" s="31"/>
      <c r="AF226" s="31"/>
      <c r="AG226" s="31"/>
      <c r="AH226" s="31"/>
      <c r="AI226" s="31"/>
      <c r="AJ226" s="31"/>
      <c r="AK226" s="31"/>
      <c r="AL226" s="31"/>
      <c r="AM226" s="31"/>
      <c r="AN226" s="31"/>
    </row>
    <row r="227" spans="1:40">
      <c r="A227" s="31"/>
      <c r="B227" s="31"/>
      <c r="C227" s="31"/>
      <c r="D227" s="31"/>
      <c r="E227" s="31"/>
      <c r="F227" s="31"/>
      <c r="G227" s="31"/>
      <c r="H227" s="31"/>
      <c r="I227" s="31"/>
      <c r="J227" s="31"/>
      <c r="K227" s="31"/>
      <c r="L227" s="31"/>
      <c r="M227" s="31"/>
      <c r="N227" s="31"/>
      <c r="O227" s="31"/>
      <c r="P227" s="31"/>
      <c r="Q227" s="31"/>
      <c r="R227" s="31"/>
      <c r="S227" s="31"/>
      <c r="T227" s="31"/>
      <c r="U227" s="31"/>
      <c r="V227" s="31"/>
      <c r="W227" s="31"/>
      <c r="X227" s="31"/>
      <c r="Y227" s="31"/>
      <c r="Z227" s="31"/>
      <c r="AA227" s="31"/>
      <c r="AB227" s="31"/>
      <c r="AC227" s="31"/>
      <c r="AD227" s="31"/>
      <c r="AE227" s="31"/>
      <c r="AF227" s="31"/>
      <c r="AG227" s="31"/>
      <c r="AH227" s="31"/>
      <c r="AI227" s="31"/>
      <c r="AJ227" s="31"/>
      <c r="AK227" s="31"/>
      <c r="AL227" s="31"/>
      <c r="AM227" s="31"/>
      <c r="AN227" s="31"/>
    </row>
    <row r="228" spans="1:40">
      <c r="A228" s="31"/>
      <c r="B228" s="31"/>
      <c r="C228" s="31"/>
      <c r="D228" s="31"/>
      <c r="E228" s="31"/>
      <c r="F228" s="31"/>
      <c r="G228" s="31"/>
      <c r="H228" s="31"/>
      <c r="I228" s="31"/>
      <c r="J228" s="31"/>
      <c r="K228" s="31"/>
      <c r="L228" s="31"/>
      <c r="M228" s="31"/>
      <c r="N228" s="31"/>
      <c r="O228" s="31"/>
      <c r="P228" s="31"/>
      <c r="Q228" s="31"/>
      <c r="R228" s="31"/>
      <c r="S228" s="31"/>
      <c r="T228" s="31"/>
      <c r="U228" s="31"/>
      <c r="V228" s="31"/>
      <c r="W228" s="31"/>
      <c r="X228" s="31"/>
      <c r="Y228" s="31"/>
      <c r="Z228" s="31"/>
      <c r="AA228" s="31"/>
      <c r="AB228" s="31"/>
      <c r="AC228" s="31"/>
      <c r="AD228" s="31"/>
      <c r="AE228" s="31"/>
      <c r="AF228" s="31"/>
      <c r="AG228" s="31"/>
      <c r="AH228" s="31"/>
      <c r="AI228" s="31"/>
      <c r="AJ228" s="31"/>
      <c r="AK228" s="31"/>
      <c r="AL228" s="31"/>
      <c r="AM228" s="31"/>
      <c r="AN228" s="31"/>
    </row>
    <row r="229" spans="1:40">
      <c r="A229" s="31"/>
      <c r="B229" s="31"/>
      <c r="C229" s="31"/>
      <c r="D229" s="31"/>
      <c r="E229" s="31"/>
      <c r="F229" s="31"/>
      <c r="G229" s="31"/>
      <c r="H229" s="31"/>
      <c r="I229" s="31"/>
      <c r="J229" s="31"/>
      <c r="K229" s="31"/>
      <c r="L229" s="31"/>
      <c r="M229" s="31"/>
      <c r="N229" s="31"/>
      <c r="O229" s="31"/>
      <c r="P229" s="31"/>
      <c r="Q229" s="31"/>
      <c r="R229" s="31"/>
      <c r="S229" s="31"/>
      <c r="T229" s="31"/>
      <c r="U229" s="31"/>
      <c r="V229" s="31"/>
      <c r="W229" s="31"/>
      <c r="X229" s="31"/>
      <c r="Y229" s="31"/>
      <c r="Z229" s="31"/>
      <c r="AA229" s="31"/>
      <c r="AB229" s="31"/>
      <c r="AC229" s="31"/>
      <c r="AD229" s="31"/>
      <c r="AE229" s="31"/>
      <c r="AF229" s="31"/>
      <c r="AG229" s="31"/>
      <c r="AH229" s="31"/>
      <c r="AI229" s="31"/>
      <c r="AJ229" s="31"/>
      <c r="AK229" s="31"/>
      <c r="AL229" s="31"/>
      <c r="AM229" s="31"/>
      <c r="AN229" s="31"/>
    </row>
    <row r="230" spans="1:40">
      <c r="A230" s="31"/>
      <c r="B230" s="31"/>
      <c r="C230" s="31"/>
      <c r="D230" s="31"/>
      <c r="E230" s="31"/>
      <c r="F230" s="31"/>
      <c r="G230" s="31"/>
      <c r="H230" s="31"/>
      <c r="I230" s="31"/>
      <c r="J230" s="31"/>
      <c r="K230" s="31"/>
      <c r="L230" s="31"/>
      <c r="M230" s="31"/>
      <c r="N230" s="31"/>
      <c r="O230" s="31"/>
      <c r="P230" s="31"/>
      <c r="Q230" s="31"/>
      <c r="R230" s="31"/>
      <c r="S230" s="31"/>
      <c r="T230" s="31"/>
      <c r="U230" s="31"/>
      <c r="V230" s="31"/>
      <c r="W230" s="31"/>
      <c r="X230" s="31"/>
      <c r="Y230" s="31"/>
      <c r="Z230" s="31"/>
      <c r="AA230" s="31"/>
      <c r="AB230" s="31"/>
      <c r="AC230" s="31"/>
      <c r="AD230" s="31"/>
      <c r="AE230" s="31"/>
      <c r="AF230" s="31"/>
      <c r="AG230" s="31"/>
      <c r="AH230" s="31"/>
      <c r="AI230" s="31"/>
      <c r="AJ230" s="31"/>
      <c r="AK230" s="31"/>
      <c r="AL230" s="31"/>
      <c r="AM230" s="31"/>
      <c r="AN230" s="31"/>
    </row>
    <row r="231" spans="1:40">
      <c r="A231" s="31"/>
      <c r="B231" s="31"/>
      <c r="C231" s="31"/>
      <c r="D231" s="31"/>
      <c r="E231" s="31"/>
      <c r="F231" s="31"/>
      <c r="G231" s="31"/>
      <c r="H231" s="31"/>
      <c r="I231" s="31"/>
      <c r="J231" s="31"/>
      <c r="K231" s="31"/>
      <c r="L231" s="31"/>
      <c r="M231" s="31"/>
      <c r="N231" s="31"/>
      <c r="O231" s="31"/>
      <c r="P231" s="31"/>
      <c r="Q231" s="31"/>
      <c r="R231" s="31"/>
      <c r="S231" s="31"/>
      <c r="T231" s="31"/>
      <c r="U231" s="31"/>
      <c r="V231" s="31"/>
      <c r="W231" s="31"/>
      <c r="X231" s="31"/>
      <c r="Y231" s="31"/>
      <c r="Z231" s="31"/>
      <c r="AA231" s="31"/>
      <c r="AB231" s="31"/>
      <c r="AC231" s="31"/>
      <c r="AD231" s="31"/>
      <c r="AE231" s="31"/>
      <c r="AF231" s="31"/>
      <c r="AG231" s="31"/>
      <c r="AH231" s="31"/>
      <c r="AI231" s="31"/>
      <c r="AJ231" s="31"/>
      <c r="AK231" s="31"/>
      <c r="AL231" s="31"/>
      <c r="AM231" s="31"/>
      <c r="AN231" s="31"/>
    </row>
    <row r="232" spans="1:40">
      <c r="A232" s="31"/>
      <c r="B232" s="31"/>
      <c r="C232" s="31"/>
      <c r="D232" s="31"/>
      <c r="E232" s="31"/>
      <c r="F232" s="31"/>
      <c r="G232" s="31"/>
      <c r="H232" s="31"/>
      <c r="I232" s="31"/>
      <c r="J232" s="31"/>
      <c r="K232" s="31"/>
      <c r="L232" s="31"/>
      <c r="M232" s="31"/>
      <c r="N232" s="31"/>
      <c r="O232" s="31"/>
      <c r="P232" s="31"/>
      <c r="Q232" s="31"/>
      <c r="R232" s="31"/>
      <c r="S232" s="31"/>
      <c r="T232" s="31"/>
      <c r="U232" s="31"/>
      <c r="V232" s="31"/>
      <c r="W232" s="31"/>
      <c r="X232" s="31"/>
      <c r="Y232" s="31"/>
      <c r="Z232" s="31"/>
      <c r="AA232" s="31"/>
      <c r="AB232" s="31"/>
      <c r="AC232" s="31"/>
      <c r="AD232" s="31"/>
      <c r="AE232" s="31"/>
      <c r="AF232" s="31"/>
      <c r="AG232" s="31"/>
      <c r="AH232" s="31"/>
      <c r="AI232" s="31"/>
      <c r="AJ232" s="31"/>
      <c r="AK232" s="31"/>
      <c r="AL232" s="31"/>
      <c r="AM232" s="31"/>
      <c r="AN232" s="31"/>
    </row>
    <row r="233" spans="1:40">
      <c r="A233" s="31"/>
      <c r="B233" s="31"/>
      <c r="C233" s="31"/>
      <c r="D233" s="31"/>
      <c r="E233" s="31"/>
      <c r="F233" s="31"/>
      <c r="G233" s="31"/>
      <c r="H233" s="31"/>
      <c r="I233" s="31"/>
      <c r="J233" s="31"/>
      <c r="K233" s="31"/>
      <c r="L233" s="31"/>
      <c r="M233" s="31"/>
      <c r="N233" s="31"/>
      <c r="O233" s="31"/>
      <c r="P233" s="31"/>
      <c r="Q233" s="31"/>
      <c r="R233" s="31"/>
      <c r="S233" s="31"/>
      <c r="T233" s="31"/>
      <c r="U233" s="31"/>
      <c r="V233" s="31"/>
      <c r="W233" s="31"/>
      <c r="X233" s="31"/>
      <c r="Y233" s="31"/>
      <c r="Z233" s="31"/>
      <c r="AA233" s="31"/>
      <c r="AB233" s="31"/>
      <c r="AC233" s="31"/>
      <c r="AD233" s="31"/>
      <c r="AE233" s="31"/>
      <c r="AF233" s="31"/>
      <c r="AG233" s="31"/>
      <c r="AH233" s="31"/>
      <c r="AI233" s="31"/>
      <c r="AJ233" s="31"/>
      <c r="AK233" s="31"/>
      <c r="AL233" s="31"/>
      <c r="AM233" s="31"/>
      <c r="AN233" s="31"/>
    </row>
    <row r="234" spans="1:40">
      <c r="A234" s="31"/>
      <c r="B234" s="31"/>
      <c r="C234" s="31"/>
      <c r="D234" s="31"/>
      <c r="E234" s="31"/>
      <c r="F234" s="31"/>
      <c r="G234" s="31"/>
      <c r="H234" s="31"/>
      <c r="I234" s="31"/>
      <c r="J234" s="31"/>
      <c r="K234" s="31"/>
      <c r="L234" s="31"/>
      <c r="M234" s="31"/>
      <c r="N234" s="31"/>
      <c r="O234" s="31"/>
      <c r="P234" s="31"/>
      <c r="Q234" s="31"/>
      <c r="R234" s="31"/>
      <c r="S234" s="31"/>
      <c r="T234" s="31"/>
      <c r="U234" s="31"/>
      <c r="V234" s="31"/>
      <c r="W234" s="31"/>
      <c r="X234" s="31"/>
      <c r="Y234" s="31"/>
      <c r="Z234" s="31"/>
      <c r="AA234" s="31"/>
      <c r="AB234" s="31"/>
      <c r="AC234" s="31"/>
      <c r="AD234" s="31"/>
      <c r="AE234" s="31"/>
      <c r="AF234" s="31"/>
      <c r="AG234" s="31"/>
      <c r="AH234" s="31"/>
      <c r="AI234" s="31"/>
      <c r="AJ234" s="31"/>
      <c r="AK234" s="31"/>
      <c r="AL234" s="31"/>
      <c r="AM234" s="31"/>
      <c r="AN234" s="31"/>
    </row>
    <row r="235" spans="1:40">
      <c r="A235" s="31"/>
      <c r="B235" s="31"/>
      <c r="C235" s="31"/>
      <c r="D235" s="31"/>
      <c r="E235" s="31"/>
      <c r="F235" s="31"/>
      <c r="G235" s="31"/>
      <c r="H235" s="31"/>
      <c r="I235" s="31"/>
      <c r="J235" s="31"/>
      <c r="K235" s="31"/>
      <c r="L235" s="31"/>
      <c r="M235" s="31"/>
      <c r="N235" s="31"/>
      <c r="O235" s="31"/>
      <c r="P235" s="31"/>
      <c r="Q235" s="31"/>
      <c r="R235" s="31"/>
      <c r="S235" s="31"/>
      <c r="T235" s="31"/>
      <c r="U235" s="31"/>
      <c r="V235" s="31"/>
      <c r="W235" s="31"/>
      <c r="X235" s="31"/>
      <c r="Y235" s="31"/>
      <c r="Z235" s="31"/>
      <c r="AA235" s="31"/>
      <c r="AB235" s="31"/>
      <c r="AC235" s="31"/>
      <c r="AD235" s="31"/>
      <c r="AE235" s="31"/>
      <c r="AF235" s="31"/>
      <c r="AG235" s="31"/>
      <c r="AH235" s="31"/>
      <c r="AI235" s="31"/>
      <c r="AJ235" s="31"/>
      <c r="AK235" s="31"/>
      <c r="AL235" s="31"/>
      <c r="AM235" s="31"/>
      <c r="AN235" s="31"/>
    </row>
    <row r="236" spans="1:40">
      <c r="A236" s="31"/>
      <c r="B236" s="31"/>
      <c r="C236" s="31"/>
      <c r="D236" s="31"/>
      <c r="E236" s="31"/>
      <c r="F236" s="31"/>
      <c r="G236" s="31"/>
      <c r="H236" s="31"/>
      <c r="I236" s="31"/>
      <c r="J236" s="31"/>
      <c r="K236" s="31"/>
      <c r="L236" s="31"/>
      <c r="M236" s="31"/>
      <c r="N236" s="31"/>
      <c r="O236" s="31"/>
      <c r="P236" s="31"/>
      <c r="Q236" s="31"/>
      <c r="R236" s="31"/>
      <c r="S236" s="31"/>
      <c r="T236" s="31"/>
      <c r="U236" s="31"/>
      <c r="V236" s="31"/>
      <c r="W236" s="31"/>
      <c r="X236" s="31"/>
      <c r="Y236" s="31"/>
      <c r="Z236" s="31"/>
      <c r="AA236" s="31"/>
      <c r="AB236" s="31"/>
      <c r="AC236" s="31"/>
      <c r="AD236" s="31"/>
      <c r="AE236" s="31"/>
      <c r="AF236" s="31"/>
      <c r="AG236" s="31"/>
      <c r="AH236" s="31"/>
      <c r="AI236" s="31"/>
      <c r="AJ236" s="31"/>
      <c r="AK236" s="31"/>
      <c r="AL236" s="31"/>
      <c r="AM236" s="31"/>
      <c r="AN236" s="31"/>
    </row>
    <row r="237" spans="1:40">
      <c r="A237" s="31"/>
      <c r="B237" s="31"/>
      <c r="C237" s="31"/>
      <c r="D237" s="31"/>
      <c r="E237" s="31"/>
      <c r="F237" s="31"/>
      <c r="G237" s="31"/>
      <c r="H237" s="31"/>
      <c r="I237" s="31"/>
      <c r="J237" s="31"/>
      <c r="K237" s="31"/>
      <c r="L237" s="31"/>
      <c r="M237" s="31"/>
      <c r="N237" s="31"/>
      <c r="O237" s="31"/>
      <c r="P237" s="31"/>
      <c r="Q237" s="31"/>
      <c r="R237" s="31"/>
      <c r="S237" s="31"/>
      <c r="T237" s="31"/>
      <c r="U237" s="31"/>
      <c r="V237" s="31"/>
      <c r="W237" s="31"/>
      <c r="X237" s="31"/>
      <c r="Y237" s="31"/>
      <c r="Z237" s="31"/>
      <c r="AA237" s="31"/>
      <c r="AB237" s="31"/>
      <c r="AC237" s="31"/>
      <c r="AD237" s="31"/>
      <c r="AE237" s="31"/>
      <c r="AF237" s="31"/>
      <c r="AG237" s="31"/>
      <c r="AH237" s="31"/>
      <c r="AI237" s="31"/>
      <c r="AJ237" s="31"/>
      <c r="AK237" s="31"/>
      <c r="AL237" s="31"/>
      <c r="AM237" s="31"/>
      <c r="AN237" s="31"/>
    </row>
    <row r="238" spans="1:40">
      <c r="A238" s="31"/>
      <c r="B238" s="31"/>
      <c r="C238" s="31"/>
      <c r="D238" s="31"/>
      <c r="E238" s="31"/>
      <c r="F238" s="31"/>
      <c r="G238" s="31"/>
      <c r="H238" s="31"/>
      <c r="I238" s="31"/>
      <c r="J238" s="31"/>
      <c r="K238" s="31"/>
      <c r="L238" s="31"/>
      <c r="M238" s="31"/>
      <c r="N238" s="31"/>
      <c r="O238" s="31"/>
      <c r="P238" s="31"/>
      <c r="Q238" s="31"/>
      <c r="R238" s="31"/>
      <c r="S238" s="31"/>
      <c r="T238" s="31"/>
      <c r="U238" s="31"/>
      <c r="V238" s="31"/>
      <c r="W238" s="31"/>
      <c r="X238" s="31"/>
      <c r="Y238" s="31"/>
      <c r="Z238" s="31"/>
      <c r="AA238" s="31"/>
      <c r="AB238" s="31"/>
      <c r="AC238" s="31"/>
      <c r="AD238" s="31"/>
      <c r="AE238" s="31"/>
      <c r="AF238" s="31"/>
      <c r="AG238" s="31"/>
      <c r="AH238" s="31"/>
      <c r="AI238" s="31"/>
      <c r="AJ238" s="31"/>
      <c r="AK238" s="31"/>
      <c r="AL238" s="31"/>
      <c r="AM238" s="31"/>
      <c r="AN238" s="31"/>
    </row>
    <row r="239" spans="1:40">
      <c r="A239" s="31"/>
      <c r="B239" s="31"/>
      <c r="C239" s="31"/>
      <c r="D239" s="31"/>
      <c r="E239" s="31"/>
      <c r="F239" s="31"/>
      <c r="G239" s="31"/>
      <c r="H239" s="31"/>
      <c r="I239" s="31"/>
      <c r="J239" s="31"/>
      <c r="K239" s="31"/>
      <c r="L239" s="31"/>
      <c r="M239" s="31"/>
      <c r="N239" s="31"/>
      <c r="O239" s="31"/>
      <c r="P239" s="31"/>
      <c r="Q239" s="31"/>
      <c r="R239" s="31"/>
      <c r="S239" s="31"/>
      <c r="T239" s="31"/>
      <c r="U239" s="31"/>
      <c r="V239" s="31"/>
      <c r="W239" s="31"/>
      <c r="X239" s="31"/>
      <c r="Y239" s="31"/>
      <c r="Z239" s="31"/>
      <c r="AA239" s="31"/>
      <c r="AB239" s="31"/>
      <c r="AC239" s="31"/>
      <c r="AD239" s="31"/>
      <c r="AE239" s="31"/>
      <c r="AF239" s="31"/>
      <c r="AG239" s="31"/>
      <c r="AH239" s="31"/>
      <c r="AI239" s="31"/>
      <c r="AJ239" s="31"/>
      <c r="AK239" s="31"/>
      <c r="AL239" s="31"/>
      <c r="AM239" s="31"/>
      <c r="AN239" s="31"/>
    </row>
    <row r="240" spans="1:40">
      <c r="A240" s="31"/>
      <c r="B240" s="31"/>
      <c r="C240" s="31"/>
      <c r="D240" s="31"/>
      <c r="E240" s="31"/>
      <c r="F240" s="31"/>
      <c r="G240" s="31"/>
      <c r="H240" s="31"/>
      <c r="I240" s="31"/>
      <c r="J240" s="31"/>
      <c r="K240" s="31"/>
      <c r="L240" s="31"/>
      <c r="M240" s="31"/>
      <c r="N240" s="31"/>
      <c r="O240" s="31"/>
      <c r="P240" s="31"/>
      <c r="Q240" s="31"/>
      <c r="R240" s="31"/>
      <c r="S240" s="31"/>
      <c r="T240" s="31"/>
      <c r="U240" s="31"/>
      <c r="V240" s="31"/>
      <c r="W240" s="31"/>
      <c r="X240" s="31"/>
      <c r="Y240" s="31"/>
      <c r="Z240" s="31"/>
      <c r="AA240" s="31"/>
      <c r="AB240" s="31"/>
      <c r="AC240" s="31"/>
      <c r="AD240" s="31"/>
      <c r="AE240" s="31"/>
      <c r="AF240" s="31"/>
      <c r="AG240" s="31"/>
      <c r="AH240" s="31"/>
      <c r="AI240" s="31"/>
      <c r="AJ240" s="31"/>
      <c r="AK240" s="31"/>
      <c r="AL240" s="31"/>
      <c r="AM240" s="31"/>
      <c r="AN240" s="31"/>
    </row>
    <row r="241" spans="1:40">
      <c r="A241" s="31"/>
      <c r="B241" s="31"/>
      <c r="C241" s="31"/>
      <c r="D241" s="31"/>
      <c r="E241" s="31"/>
      <c r="F241" s="31"/>
      <c r="G241" s="31"/>
      <c r="H241" s="31"/>
      <c r="I241" s="31"/>
      <c r="J241" s="31"/>
      <c r="K241" s="31"/>
      <c r="L241" s="31"/>
      <c r="M241" s="31"/>
      <c r="N241" s="31"/>
      <c r="O241" s="31"/>
      <c r="P241" s="31"/>
      <c r="Q241" s="31"/>
      <c r="R241" s="31"/>
      <c r="S241" s="31"/>
      <c r="T241" s="31"/>
      <c r="U241" s="31"/>
      <c r="V241" s="31"/>
      <c r="W241" s="31"/>
      <c r="X241" s="31"/>
      <c r="Y241" s="31"/>
      <c r="Z241" s="31"/>
      <c r="AA241" s="31"/>
      <c r="AB241" s="31"/>
      <c r="AC241" s="31"/>
      <c r="AD241" s="31"/>
      <c r="AE241" s="31"/>
      <c r="AF241" s="31"/>
      <c r="AG241" s="31"/>
      <c r="AH241" s="31"/>
      <c r="AI241" s="31"/>
      <c r="AJ241" s="31"/>
      <c r="AK241" s="31"/>
      <c r="AL241" s="31"/>
      <c r="AM241" s="31"/>
      <c r="AN241" s="31"/>
    </row>
    <row r="242" spans="1:40">
      <c r="A242" s="31"/>
      <c r="B242" s="31"/>
      <c r="C242" s="31"/>
      <c r="D242" s="31"/>
      <c r="E242" s="31"/>
      <c r="F242" s="31"/>
      <c r="G242" s="31"/>
      <c r="H242" s="31"/>
      <c r="I242" s="31"/>
      <c r="J242" s="31"/>
      <c r="K242" s="31"/>
      <c r="L242" s="31"/>
      <c r="M242" s="31"/>
      <c r="N242" s="31"/>
      <c r="O242" s="31"/>
      <c r="P242" s="31"/>
      <c r="Q242" s="31"/>
      <c r="R242" s="31"/>
      <c r="S242" s="31"/>
      <c r="T242" s="31"/>
      <c r="U242" s="31"/>
      <c r="V242" s="31"/>
      <c r="W242" s="31"/>
      <c r="X242" s="31"/>
      <c r="Y242" s="31"/>
      <c r="Z242" s="31"/>
      <c r="AA242" s="31"/>
      <c r="AB242" s="31"/>
      <c r="AC242" s="31"/>
      <c r="AD242" s="31"/>
      <c r="AE242" s="31"/>
      <c r="AF242" s="31"/>
      <c r="AG242" s="31"/>
      <c r="AH242" s="31"/>
      <c r="AI242" s="31"/>
      <c r="AJ242" s="31"/>
      <c r="AK242" s="31"/>
      <c r="AL242" s="31"/>
      <c r="AM242" s="31"/>
      <c r="AN242" s="31"/>
    </row>
    <row r="243" spans="1:40">
      <c r="A243" s="31"/>
      <c r="B243" s="31"/>
      <c r="C243" s="31"/>
      <c r="D243" s="31"/>
      <c r="E243" s="31"/>
      <c r="F243" s="31"/>
      <c r="G243" s="31"/>
      <c r="H243" s="31"/>
      <c r="I243" s="31"/>
      <c r="J243" s="31"/>
      <c r="K243" s="31"/>
      <c r="L243" s="31"/>
      <c r="M243" s="31"/>
      <c r="N243" s="31"/>
      <c r="O243" s="31"/>
      <c r="P243" s="31"/>
      <c r="Q243" s="31"/>
      <c r="R243" s="31"/>
      <c r="S243" s="31"/>
      <c r="T243" s="31"/>
      <c r="U243" s="31"/>
      <c r="V243" s="31"/>
      <c r="W243" s="31"/>
      <c r="X243" s="31"/>
      <c r="Y243" s="31"/>
      <c r="Z243" s="31"/>
      <c r="AA243" s="31"/>
      <c r="AB243" s="31"/>
      <c r="AC243" s="31"/>
      <c r="AD243" s="31"/>
      <c r="AE243" s="31"/>
      <c r="AF243" s="31"/>
      <c r="AG243" s="31"/>
      <c r="AH243" s="31"/>
      <c r="AI243" s="31"/>
      <c r="AJ243" s="31"/>
      <c r="AK243" s="31"/>
      <c r="AL243" s="31"/>
      <c r="AM243" s="31"/>
      <c r="AN243" s="31"/>
    </row>
    <row r="244" spans="1:40">
      <c r="A244" s="31"/>
      <c r="B244" s="31"/>
      <c r="C244" s="31"/>
      <c r="D244" s="31"/>
      <c r="E244" s="31"/>
      <c r="F244" s="31"/>
      <c r="G244" s="31"/>
      <c r="H244" s="31"/>
      <c r="I244" s="31"/>
      <c r="J244" s="31"/>
      <c r="K244" s="31"/>
      <c r="L244" s="31"/>
      <c r="M244" s="31"/>
      <c r="N244" s="31"/>
      <c r="O244" s="31"/>
      <c r="P244" s="31"/>
      <c r="Q244" s="31"/>
      <c r="R244" s="31"/>
      <c r="S244" s="31"/>
      <c r="T244" s="31"/>
      <c r="U244" s="31"/>
      <c r="V244" s="31"/>
      <c r="W244" s="31"/>
      <c r="X244" s="31"/>
      <c r="Y244" s="31"/>
      <c r="Z244" s="31"/>
      <c r="AA244" s="31"/>
      <c r="AB244" s="31"/>
      <c r="AC244" s="31"/>
      <c r="AD244" s="31"/>
      <c r="AE244" s="31"/>
      <c r="AF244" s="31"/>
      <c r="AG244" s="31"/>
      <c r="AH244" s="31"/>
      <c r="AI244" s="31"/>
      <c r="AJ244" s="31"/>
      <c r="AK244" s="31"/>
      <c r="AL244" s="31"/>
      <c r="AM244" s="31"/>
      <c r="AN244" s="31"/>
    </row>
    <row r="245" spans="1:40">
      <c r="A245" s="31"/>
      <c r="B245" s="31"/>
      <c r="C245" s="31"/>
      <c r="D245" s="31"/>
      <c r="E245" s="31"/>
      <c r="F245" s="31"/>
      <c r="G245" s="31"/>
      <c r="H245" s="31"/>
      <c r="I245" s="31"/>
      <c r="J245" s="31"/>
      <c r="K245" s="31"/>
      <c r="L245" s="31"/>
      <c r="M245" s="31"/>
      <c r="N245" s="31"/>
      <c r="O245" s="31"/>
      <c r="P245" s="31"/>
      <c r="Q245" s="31"/>
      <c r="R245" s="31"/>
      <c r="S245" s="31"/>
      <c r="T245" s="31"/>
      <c r="U245" s="31"/>
      <c r="V245" s="31"/>
      <c r="W245" s="31"/>
      <c r="X245" s="31"/>
      <c r="Y245" s="31"/>
      <c r="Z245" s="31"/>
      <c r="AA245" s="31"/>
      <c r="AB245" s="31"/>
      <c r="AC245" s="31"/>
      <c r="AD245" s="31"/>
      <c r="AE245" s="31"/>
      <c r="AF245" s="31"/>
      <c r="AG245" s="31"/>
      <c r="AH245" s="31"/>
      <c r="AI245" s="31"/>
      <c r="AJ245" s="31"/>
      <c r="AK245" s="31"/>
      <c r="AL245" s="31"/>
      <c r="AM245" s="31"/>
      <c r="AN245" s="31"/>
    </row>
    <row r="246" spans="1:40">
      <c r="A246" s="31"/>
      <c r="B246" s="31"/>
      <c r="C246" s="31"/>
      <c r="D246" s="31"/>
      <c r="E246" s="31"/>
      <c r="F246" s="31"/>
      <c r="G246" s="31"/>
      <c r="H246" s="31"/>
      <c r="I246" s="31"/>
      <c r="J246" s="31"/>
      <c r="K246" s="31"/>
      <c r="L246" s="31"/>
      <c r="M246" s="31"/>
      <c r="N246" s="31"/>
      <c r="O246" s="31"/>
      <c r="P246" s="31"/>
      <c r="Q246" s="31"/>
      <c r="R246" s="31"/>
      <c r="S246" s="31"/>
      <c r="T246" s="31"/>
      <c r="U246" s="31"/>
      <c r="V246" s="31"/>
      <c r="W246" s="31"/>
      <c r="X246" s="31"/>
      <c r="Y246" s="31"/>
      <c r="Z246" s="31"/>
      <c r="AA246" s="31"/>
      <c r="AB246" s="31"/>
      <c r="AC246" s="31"/>
      <c r="AD246" s="31"/>
      <c r="AE246" s="31"/>
      <c r="AF246" s="31"/>
      <c r="AG246" s="31"/>
      <c r="AH246" s="31"/>
      <c r="AI246" s="31"/>
      <c r="AJ246" s="31"/>
      <c r="AK246" s="31"/>
      <c r="AL246" s="31"/>
      <c r="AM246" s="31"/>
      <c r="AN246" s="31"/>
    </row>
    <row r="247" spans="1:40">
      <c r="A247" s="31"/>
      <c r="B247" s="31"/>
      <c r="C247" s="31"/>
      <c r="D247" s="31"/>
      <c r="E247" s="31"/>
      <c r="F247" s="31"/>
      <c r="G247" s="31"/>
      <c r="H247" s="31"/>
      <c r="I247" s="31"/>
      <c r="J247" s="31"/>
      <c r="K247" s="31"/>
      <c r="L247" s="31"/>
      <c r="M247" s="31"/>
      <c r="N247" s="31"/>
      <c r="O247" s="31"/>
      <c r="P247" s="31"/>
      <c r="Q247" s="31"/>
      <c r="R247" s="31"/>
      <c r="S247" s="31"/>
      <c r="T247" s="31"/>
      <c r="U247" s="31"/>
      <c r="V247" s="31"/>
      <c r="W247" s="31"/>
      <c r="X247" s="31"/>
      <c r="Y247" s="31"/>
      <c r="Z247" s="31"/>
      <c r="AA247" s="31"/>
      <c r="AB247" s="31"/>
      <c r="AC247" s="31"/>
      <c r="AD247" s="31"/>
      <c r="AE247" s="31"/>
      <c r="AF247" s="31"/>
      <c r="AG247" s="31"/>
      <c r="AH247" s="31"/>
      <c r="AI247" s="31"/>
      <c r="AJ247" s="31"/>
      <c r="AK247" s="31"/>
      <c r="AL247" s="31"/>
      <c r="AM247" s="31"/>
      <c r="AN247" s="31"/>
    </row>
    <row r="248" spans="1:40">
      <c r="A248" s="31"/>
      <c r="B248" s="31"/>
      <c r="C248" s="31"/>
      <c r="D248" s="31"/>
      <c r="E248" s="31"/>
      <c r="F248" s="31"/>
      <c r="G248" s="31"/>
      <c r="H248" s="31"/>
      <c r="I248" s="31"/>
      <c r="J248" s="31"/>
      <c r="K248" s="31"/>
      <c r="L248" s="31"/>
      <c r="M248" s="31"/>
      <c r="N248" s="31"/>
      <c r="O248" s="31"/>
      <c r="P248" s="31"/>
      <c r="Q248" s="31"/>
      <c r="R248" s="31"/>
      <c r="S248" s="31"/>
      <c r="T248" s="31"/>
      <c r="U248" s="31"/>
      <c r="V248" s="31"/>
      <c r="W248" s="31"/>
      <c r="X248" s="31"/>
      <c r="Y248" s="31"/>
      <c r="Z248" s="31"/>
      <c r="AA248" s="31"/>
      <c r="AB248" s="31"/>
      <c r="AC248" s="31"/>
      <c r="AD248" s="31"/>
      <c r="AE248" s="31"/>
      <c r="AF248" s="31"/>
      <c r="AG248" s="31"/>
      <c r="AH248" s="31"/>
      <c r="AI248" s="31"/>
      <c r="AJ248" s="31"/>
      <c r="AK248" s="31"/>
      <c r="AL248" s="31"/>
      <c r="AM248" s="31"/>
      <c r="AN248" s="31"/>
    </row>
    <row r="249" spans="1:40">
      <c r="A249" s="31"/>
      <c r="B249" s="31"/>
      <c r="C249" s="31"/>
      <c r="D249" s="31"/>
      <c r="E249" s="31"/>
      <c r="F249" s="31"/>
      <c r="G249" s="31"/>
      <c r="H249" s="31"/>
      <c r="I249" s="31"/>
      <c r="J249" s="31"/>
      <c r="K249" s="31"/>
      <c r="L249" s="31"/>
      <c r="M249" s="31"/>
      <c r="N249" s="31"/>
      <c r="O249" s="31"/>
      <c r="P249" s="31"/>
      <c r="Q249" s="31"/>
      <c r="R249" s="31"/>
      <c r="S249" s="31"/>
      <c r="T249" s="31"/>
      <c r="U249" s="31"/>
      <c r="V249" s="31"/>
      <c r="W249" s="31"/>
      <c r="X249" s="31"/>
      <c r="Y249" s="31"/>
      <c r="Z249" s="31"/>
      <c r="AA249" s="31"/>
      <c r="AB249" s="31"/>
      <c r="AC249" s="31"/>
      <c r="AD249" s="31"/>
      <c r="AE249" s="31"/>
      <c r="AF249" s="31"/>
      <c r="AG249" s="31"/>
      <c r="AH249" s="31"/>
      <c r="AI249" s="31"/>
      <c r="AJ249" s="31"/>
      <c r="AK249" s="31"/>
      <c r="AL249" s="31"/>
      <c r="AM249" s="31"/>
      <c r="AN249" s="31"/>
    </row>
    <row r="250" spans="1:40">
      <c r="A250" s="31"/>
      <c r="B250" s="31"/>
      <c r="C250" s="31"/>
      <c r="D250" s="31"/>
      <c r="E250" s="31"/>
      <c r="F250" s="31"/>
      <c r="G250" s="31"/>
      <c r="H250" s="31"/>
      <c r="I250" s="31"/>
      <c r="J250" s="31"/>
      <c r="K250" s="31"/>
      <c r="L250" s="31"/>
      <c r="M250" s="31"/>
      <c r="N250" s="31"/>
      <c r="O250" s="31"/>
      <c r="P250" s="31"/>
      <c r="Q250" s="31"/>
      <c r="R250" s="31"/>
      <c r="S250" s="31"/>
      <c r="T250" s="31"/>
      <c r="U250" s="31"/>
      <c r="V250" s="31"/>
      <c r="W250" s="31"/>
      <c r="X250" s="31"/>
      <c r="Y250" s="31"/>
      <c r="Z250" s="31"/>
      <c r="AA250" s="31"/>
      <c r="AB250" s="31"/>
      <c r="AC250" s="31"/>
      <c r="AD250" s="31"/>
      <c r="AE250" s="31"/>
      <c r="AF250" s="31"/>
      <c r="AG250" s="31"/>
      <c r="AH250" s="31"/>
      <c r="AI250" s="31"/>
      <c r="AJ250" s="31"/>
      <c r="AK250" s="31"/>
      <c r="AL250" s="31"/>
      <c r="AM250" s="31"/>
      <c r="AN250" s="31"/>
    </row>
    <row r="251" spans="1:40">
      <c r="A251" s="31"/>
      <c r="B251" s="31"/>
      <c r="C251" s="31"/>
      <c r="D251" s="31"/>
      <c r="E251" s="31"/>
      <c r="F251" s="31"/>
      <c r="G251" s="31"/>
      <c r="H251" s="31"/>
      <c r="I251" s="31"/>
      <c r="J251" s="31"/>
      <c r="K251" s="31"/>
      <c r="L251" s="31"/>
      <c r="M251" s="31"/>
      <c r="N251" s="31"/>
      <c r="O251" s="31"/>
      <c r="P251" s="31"/>
      <c r="Q251" s="31"/>
      <c r="R251" s="31"/>
      <c r="S251" s="31"/>
      <c r="T251" s="31"/>
      <c r="U251" s="31"/>
      <c r="V251" s="31"/>
      <c r="W251" s="31"/>
      <c r="X251" s="31"/>
      <c r="Y251" s="31"/>
      <c r="Z251" s="31"/>
      <c r="AA251" s="31"/>
      <c r="AB251" s="31"/>
      <c r="AC251" s="31"/>
      <c r="AD251" s="31"/>
      <c r="AE251" s="31"/>
      <c r="AF251" s="31"/>
      <c r="AG251" s="31"/>
      <c r="AH251" s="31"/>
      <c r="AI251" s="31"/>
      <c r="AJ251" s="31"/>
      <c r="AK251" s="31"/>
      <c r="AL251" s="31"/>
      <c r="AM251" s="31"/>
      <c r="AN251" s="31"/>
    </row>
    <row r="252" spans="1:40">
      <c r="A252" s="31"/>
      <c r="B252" s="31"/>
      <c r="C252" s="31"/>
      <c r="D252" s="31"/>
      <c r="E252" s="31"/>
      <c r="F252" s="31"/>
      <c r="G252" s="31"/>
      <c r="H252" s="31"/>
      <c r="I252" s="31"/>
      <c r="J252" s="31"/>
      <c r="K252" s="31"/>
      <c r="L252" s="31"/>
      <c r="M252" s="31"/>
      <c r="N252" s="31"/>
      <c r="O252" s="31"/>
      <c r="P252" s="31"/>
      <c r="Q252" s="31"/>
      <c r="R252" s="31"/>
      <c r="S252" s="31"/>
      <c r="T252" s="31"/>
      <c r="U252" s="31"/>
      <c r="V252" s="31"/>
      <c r="W252" s="31"/>
      <c r="X252" s="31"/>
      <c r="Y252" s="31"/>
      <c r="Z252" s="31"/>
      <c r="AA252" s="31"/>
      <c r="AB252" s="31"/>
      <c r="AC252" s="31"/>
      <c r="AD252" s="31"/>
      <c r="AE252" s="31"/>
      <c r="AF252" s="31"/>
      <c r="AG252" s="31"/>
      <c r="AH252" s="31"/>
      <c r="AI252" s="31"/>
      <c r="AJ252" s="31"/>
      <c r="AK252" s="31"/>
      <c r="AL252" s="31"/>
      <c r="AM252" s="31"/>
      <c r="AN252" s="31"/>
    </row>
    <row r="253" spans="1:40">
      <c r="A253" s="31"/>
      <c r="B253" s="31"/>
      <c r="C253" s="31"/>
      <c r="D253" s="31"/>
      <c r="E253" s="31"/>
      <c r="F253" s="31"/>
      <c r="G253" s="31"/>
      <c r="H253" s="31"/>
      <c r="I253" s="31"/>
      <c r="J253" s="31"/>
      <c r="K253" s="31"/>
      <c r="L253" s="31"/>
      <c r="M253" s="31"/>
      <c r="N253" s="31"/>
      <c r="O253" s="31"/>
      <c r="P253" s="31"/>
      <c r="Q253" s="31"/>
      <c r="R253" s="31"/>
      <c r="S253" s="31"/>
      <c r="T253" s="31"/>
      <c r="U253" s="31"/>
      <c r="V253" s="31"/>
      <c r="W253" s="31"/>
      <c r="X253" s="31"/>
      <c r="Y253" s="31"/>
      <c r="Z253" s="31"/>
      <c r="AA253" s="31"/>
      <c r="AB253" s="31"/>
      <c r="AC253" s="31"/>
      <c r="AD253" s="31"/>
      <c r="AE253" s="31"/>
      <c r="AF253" s="31"/>
      <c r="AG253" s="31"/>
      <c r="AH253" s="31"/>
      <c r="AI253" s="31"/>
      <c r="AJ253" s="31"/>
      <c r="AK253" s="31"/>
      <c r="AL253" s="31"/>
      <c r="AM253" s="31"/>
      <c r="AN253" s="31"/>
    </row>
    <row r="254" spans="1:40">
      <c r="A254" s="31"/>
      <c r="B254" s="31"/>
      <c r="C254" s="31"/>
      <c r="D254" s="31"/>
      <c r="E254" s="31"/>
      <c r="F254" s="31"/>
      <c r="G254" s="31"/>
      <c r="H254" s="31"/>
      <c r="I254" s="31"/>
      <c r="J254" s="31"/>
      <c r="K254" s="31"/>
      <c r="L254" s="31"/>
      <c r="M254" s="31"/>
      <c r="N254" s="31"/>
      <c r="O254" s="31"/>
      <c r="P254" s="31"/>
      <c r="Q254" s="31"/>
      <c r="R254" s="31"/>
      <c r="S254" s="31"/>
      <c r="T254" s="31"/>
      <c r="U254" s="31"/>
      <c r="V254" s="31"/>
      <c r="W254" s="31"/>
      <c r="X254" s="31"/>
      <c r="Y254" s="31"/>
      <c r="Z254" s="31"/>
      <c r="AA254" s="31"/>
      <c r="AB254" s="31"/>
      <c r="AC254" s="31"/>
      <c r="AD254" s="31"/>
      <c r="AE254" s="31"/>
      <c r="AF254" s="31"/>
      <c r="AG254" s="31"/>
      <c r="AH254" s="31"/>
      <c r="AI254" s="31"/>
      <c r="AJ254" s="31"/>
      <c r="AK254" s="31"/>
      <c r="AL254" s="31"/>
      <c r="AM254" s="31"/>
      <c r="AN254" s="31"/>
    </row>
    <row r="255" spans="1:40">
      <c r="A255" s="31"/>
      <c r="B255" s="31"/>
      <c r="C255" s="31"/>
      <c r="D255" s="31"/>
      <c r="E255" s="31"/>
      <c r="F255" s="31"/>
      <c r="G255" s="31"/>
      <c r="H255" s="31"/>
      <c r="I255" s="31"/>
      <c r="J255" s="31"/>
      <c r="K255" s="31"/>
      <c r="L255" s="31"/>
      <c r="M255" s="31"/>
      <c r="N255" s="31"/>
      <c r="O255" s="31"/>
      <c r="P255" s="31"/>
      <c r="Q255" s="31"/>
      <c r="R255" s="31"/>
      <c r="S255" s="31"/>
      <c r="T255" s="31"/>
      <c r="U255" s="31"/>
      <c r="V255" s="31"/>
      <c r="W255" s="31"/>
      <c r="X255" s="31"/>
      <c r="Y255" s="31"/>
      <c r="Z255" s="31"/>
      <c r="AA255" s="31"/>
      <c r="AB255" s="31"/>
      <c r="AC255" s="31"/>
      <c r="AD255" s="31"/>
      <c r="AE255" s="31"/>
      <c r="AF255" s="31"/>
      <c r="AG255" s="31"/>
      <c r="AH255" s="31"/>
      <c r="AI255" s="31"/>
      <c r="AJ255" s="31"/>
      <c r="AK255" s="31"/>
      <c r="AL255" s="31"/>
      <c r="AM255" s="31"/>
      <c r="AN255" s="31"/>
    </row>
    <row r="256" spans="1:40">
      <c r="A256" s="31"/>
      <c r="B256" s="31"/>
      <c r="C256" s="31"/>
      <c r="D256" s="31"/>
      <c r="E256" s="31"/>
      <c r="F256" s="31"/>
      <c r="G256" s="31"/>
      <c r="H256" s="31"/>
      <c r="I256" s="31"/>
      <c r="J256" s="31"/>
      <c r="K256" s="31"/>
      <c r="L256" s="31"/>
      <c r="M256" s="31"/>
      <c r="N256" s="31"/>
      <c r="O256" s="31"/>
      <c r="P256" s="31"/>
      <c r="Q256" s="31"/>
      <c r="R256" s="31"/>
      <c r="S256" s="31"/>
      <c r="T256" s="31"/>
      <c r="U256" s="31"/>
      <c r="V256" s="31"/>
      <c r="W256" s="31"/>
      <c r="X256" s="31"/>
      <c r="Y256" s="31"/>
      <c r="Z256" s="31"/>
      <c r="AA256" s="31"/>
      <c r="AB256" s="31"/>
      <c r="AC256" s="31"/>
      <c r="AD256" s="31"/>
      <c r="AE256" s="31"/>
      <c r="AF256" s="31"/>
      <c r="AG256" s="31"/>
      <c r="AH256" s="31"/>
      <c r="AI256" s="31"/>
      <c r="AJ256" s="31"/>
      <c r="AK256" s="31"/>
      <c r="AL256" s="31"/>
      <c r="AM256" s="31"/>
      <c r="AN256" s="31"/>
    </row>
    <row r="257" spans="1:40">
      <c r="A257" s="31"/>
      <c r="B257" s="31"/>
      <c r="C257" s="31"/>
      <c r="D257" s="31"/>
      <c r="E257" s="31"/>
      <c r="F257" s="31"/>
      <c r="G257" s="31"/>
      <c r="H257" s="31"/>
      <c r="I257" s="31"/>
      <c r="J257" s="31"/>
      <c r="K257" s="31"/>
      <c r="L257" s="31"/>
      <c r="M257" s="31"/>
      <c r="N257" s="31"/>
      <c r="O257" s="31"/>
      <c r="P257" s="31"/>
      <c r="Q257" s="31"/>
      <c r="R257" s="31"/>
      <c r="S257" s="31"/>
      <c r="T257" s="31"/>
      <c r="U257" s="31"/>
      <c r="V257" s="31"/>
      <c r="W257" s="31"/>
      <c r="X257" s="31"/>
      <c r="Y257" s="31"/>
      <c r="Z257" s="31"/>
      <c r="AA257" s="31"/>
      <c r="AB257" s="31"/>
      <c r="AC257" s="31"/>
      <c r="AD257" s="31"/>
      <c r="AE257" s="31"/>
      <c r="AF257" s="31"/>
      <c r="AG257" s="31"/>
      <c r="AH257" s="31"/>
      <c r="AI257" s="31"/>
      <c r="AJ257" s="31"/>
      <c r="AK257" s="31"/>
      <c r="AL257" s="31"/>
      <c r="AM257" s="31"/>
      <c r="AN257" s="31"/>
    </row>
    <row r="258" spans="1:40">
      <c r="A258" s="31"/>
      <c r="B258" s="31"/>
      <c r="C258" s="31"/>
      <c r="D258" s="31"/>
      <c r="E258" s="31"/>
      <c r="F258" s="31"/>
      <c r="G258" s="31"/>
      <c r="H258" s="31"/>
      <c r="I258" s="31"/>
      <c r="J258" s="31"/>
      <c r="K258" s="31"/>
      <c r="L258" s="31"/>
      <c r="M258" s="31"/>
      <c r="N258" s="31"/>
      <c r="O258" s="31"/>
      <c r="P258" s="31"/>
      <c r="Q258" s="31"/>
      <c r="R258" s="31"/>
      <c r="S258" s="31"/>
      <c r="T258" s="31"/>
      <c r="U258" s="31"/>
      <c r="V258" s="31"/>
      <c r="W258" s="31"/>
      <c r="X258" s="31"/>
      <c r="Y258" s="31"/>
      <c r="Z258" s="31"/>
      <c r="AA258" s="31"/>
      <c r="AB258" s="31"/>
      <c r="AC258" s="31"/>
      <c r="AD258" s="31"/>
      <c r="AE258" s="31"/>
      <c r="AF258" s="31"/>
      <c r="AG258" s="31"/>
      <c r="AH258" s="31"/>
      <c r="AI258" s="31"/>
      <c r="AJ258" s="31"/>
      <c r="AK258" s="31"/>
      <c r="AL258" s="31"/>
      <c r="AM258" s="31"/>
      <c r="AN258" s="31"/>
    </row>
    <row r="259" spans="1:40">
      <c r="A259" s="31"/>
      <c r="B259" s="31"/>
      <c r="C259" s="31"/>
      <c r="D259" s="31"/>
      <c r="E259" s="31"/>
      <c r="F259" s="31"/>
      <c r="G259" s="31"/>
      <c r="H259" s="31"/>
      <c r="I259" s="31"/>
      <c r="J259" s="31"/>
      <c r="K259" s="31"/>
      <c r="L259" s="31"/>
      <c r="M259" s="31"/>
      <c r="N259" s="31"/>
      <c r="O259" s="31"/>
      <c r="P259" s="31"/>
      <c r="Q259" s="31"/>
      <c r="R259" s="31"/>
      <c r="S259" s="31"/>
      <c r="T259" s="31"/>
      <c r="U259" s="31"/>
      <c r="V259" s="31"/>
      <c r="W259" s="31"/>
      <c r="X259" s="31"/>
      <c r="Y259" s="31"/>
      <c r="Z259" s="31"/>
      <c r="AA259" s="31"/>
      <c r="AB259" s="31"/>
      <c r="AC259" s="31"/>
      <c r="AD259" s="31"/>
      <c r="AE259" s="31"/>
      <c r="AF259" s="31"/>
      <c r="AG259" s="31"/>
      <c r="AH259" s="31"/>
      <c r="AI259" s="31"/>
      <c r="AJ259" s="31"/>
      <c r="AK259" s="31"/>
      <c r="AL259" s="31"/>
      <c r="AM259" s="31"/>
      <c r="AN259" s="31"/>
    </row>
    <row r="260" spans="1:40">
      <c r="A260" s="31"/>
      <c r="B260" s="31"/>
      <c r="C260" s="31"/>
      <c r="D260" s="31"/>
      <c r="E260" s="31"/>
      <c r="F260" s="31"/>
      <c r="G260" s="31"/>
      <c r="H260" s="31"/>
      <c r="I260" s="31"/>
      <c r="J260" s="31"/>
      <c r="K260" s="31"/>
      <c r="L260" s="31"/>
      <c r="M260" s="31"/>
      <c r="N260" s="31"/>
      <c r="O260" s="31"/>
      <c r="P260" s="31"/>
      <c r="Q260" s="31"/>
      <c r="R260" s="31"/>
      <c r="S260" s="31"/>
      <c r="T260" s="31"/>
      <c r="U260" s="31"/>
      <c r="V260" s="31"/>
      <c r="W260" s="31"/>
      <c r="X260" s="31"/>
      <c r="Y260" s="31"/>
      <c r="Z260" s="31"/>
      <c r="AA260" s="31"/>
      <c r="AB260" s="31"/>
      <c r="AC260" s="31"/>
      <c r="AD260" s="31"/>
      <c r="AE260" s="31"/>
      <c r="AF260" s="31"/>
      <c r="AG260" s="31"/>
      <c r="AH260" s="31"/>
      <c r="AI260" s="31"/>
      <c r="AJ260" s="31"/>
      <c r="AK260" s="31"/>
      <c r="AL260" s="31"/>
      <c r="AM260" s="31"/>
      <c r="AN260" s="31"/>
    </row>
    <row r="261" spans="1:40">
      <c r="A261" s="31"/>
      <c r="B261" s="31"/>
      <c r="C261" s="31"/>
      <c r="D261" s="31"/>
      <c r="E261" s="31"/>
      <c r="F261" s="31"/>
      <c r="G261" s="31"/>
      <c r="H261" s="31"/>
      <c r="I261" s="31"/>
      <c r="J261" s="31"/>
      <c r="K261" s="31"/>
      <c r="L261" s="31"/>
      <c r="M261" s="31"/>
      <c r="N261" s="31"/>
      <c r="O261" s="31"/>
      <c r="P261" s="31"/>
      <c r="Q261" s="31"/>
      <c r="R261" s="31"/>
      <c r="S261" s="31"/>
      <c r="T261" s="31"/>
      <c r="U261" s="31"/>
      <c r="V261" s="31"/>
      <c r="W261" s="31"/>
      <c r="X261" s="31"/>
      <c r="Y261" s="31"/>
      <c r="Z261" s="31"/>
      <c r="AA261" s="31"/>
      <c r="AB261" s="31"/>
      <c r="AC261" s="31"/>
      <c r="AD261" s="31"/>
      <c r="AE261" s="31"/>
      <c r="AF261" s="31"/>
      <c r="AG261" s="31"/>
      <c r="AH261" s="31"/>
      <c r="AI261" s="31"/>
      <c r="AJ261" s="31"/>
      <c r="AK261" s="31"/>
      <c r="AL261" s="31"/>
      <c r="AM261" s="31"/>
      <c r="AN261" s="31"/>
    </row>
    <row r="262" spans="1:40">
      <c r="A262" s="31"/>
      <c r="B262" s="31"/>
      <c r="C262" s="31"/>
      <c r="D262" s="31"/>
      <c r="E262" s="31"/>
      <c r="F262" s="31"/>
      <c r="G262" s="31"/>
      <c r="H262" s="31"/>
      <c r="I262" s="31"/>
      <c r="J262" s="31"/>
      <c r="K262" s="31"/>
      <c r="L262" s="31"/>
      <c r="M262" s="31"/>
      <c r="N262" s="31"/>
      <c r="O262" s="31"/>
      <c r="P262" s="31"/>
      <c r="Q262" s="31"/>
      <c r="R262" s="31"/>
      <c r="S262" s="31"/>
      <c r="T262" s="31"/>
      <c r="U262" s="31"/>
      <c r="V262" s="31"/>
      <c r="W262" s="31"/>
      <c r="X262" s="31"/>
      <c r="Y262" s="31"/>
      <c r="Z262" s="31"/>
      <c r="AA262" s="31"/>
      <c r="AB262" s="31"/>
      <c r="AC262" s="31"/>
      <c r="AD262" s="31"/>
      <c r="AE262" s="31"/>
      <c r="AF262" s="31"/>
      <c r="AG262" s="31"/>
      <c r="AH262" s="31"/>
      <c r="AI262" s="31"/>
      <c r="AJ262" s="31"/>
      <c r="AK262" s="31"/>
      <c r="AL262" s="31"/>
      <c r="AM262" s="31"/>
      <c r="AN262" s="31"/>
    </row>
    <row r="263" spans="1:40">
      <c r="A263" s="31"/>
      <c r="B263" s="31"/>
      <c r="C263" s="31"/>
      <c r="D263" s="31"/>
      <c r="E263" s="31"/>
      <c r="F263" s="31"/>
      <c r="G263" s="31"/>
      <c r="H263" s="31"/>
      <c r="I263" s="31"/>
      <c r="J263" s="31"/>
      <c r="K263" s="31"/>
      <c r="L263" s="31"/>
      <c r="M263" s="31"/>
      <c r="N263" s="31"/>
      <c r="O263" s="31"/>
      <c r="P263" s="31"/>
      <c r="Q263" s="31"/>
      <c r="R263" s="31"/>
      <c r="S263" s="31"/>
      <c r="T263" s="31"/>
      <c r="U263" s="31"/>
      <c r="V263" s="31"/>
      <c r="W263" s="31"/>
      <c r="X263" s="31"/>
      <c r="Y263" s="31"/>
      <c r="Z263" s="31"/>
      <c r="AA263" s="31"/>
      <c r="AB263" s="31"/>
      <c r="AC263" s="31"/>
      <c r="AD263" s="31"/>
      <c r="AE263" s="31"/>
      <c r="AF263" s="31"/>
      <c r="AG263" s="31"/>
      <c r="AH263" s="31"/>
      <c r="AI263" s="31"/>
      <c r="AJ263" s="31"/>
      <c r="AK263" s="31"/>
      <c r="AL263" s="31"/>
      <c r="AM263" s="31"/>
      <c r="AN263" s="31"/>
    </row>
    <row r="264" spans="1:40">
      <c r="A264" s="31"/>
      <c r="B264" s="31"/>
      <c r="C264" s="31"/>
      <c r="D264" s="31"/>
      <c r="E264" s="31"/>
      <c r="F264" s="31"/>
      <c r="G264" s="31"/>
      <c r="H264" s="31"/>
      <c r="I264" s="31"/>
      <c r="J264" s="31"/>
      <c r="K264" s="31"/>
      <c r="L264" s="31"/>
      <c r="M264" s="31"/>
      <c r="N264" s="31"/>
      <c r="O264" s="31"/>
      <c r="P264" s="31"/>
      <c r="Q264" s="31"/>
      <c r="R264" s="31"/>
      <c r="S264" s="31"/>
      <c r="T264" s="31"/>
      <c r="U264" s="31"/>
      <c r="V264" s="31"/>
      <c r="W264" s="31"/>
      <c r="X264" s="31"/>
      <c r="Y264" s="31"/>
      <c r="Z264" s="31"/>
      <c r="AA264" s="31"/>
      <c r="AB264" s="31"/>
      <c r="AC264" s="31"/>
      <c r="AD264" s="31"/>
      <c r="AE264" s="31"/>
      <c r="AF264" s="31"/>
      <c r="AG264" s="31"/>
      <c r="AH264" s="31"/>
      <c r="AI264" s="31"/>
      <c r="AJ264" s="31"/>
      <c r="AK264" s="31"/>
      <c r="AL264" s="31"/>
      <c r="AM264" s="31"/>
      <c r="AN264" s="31"/>
    </row>
    <row r="265" spans="1:40">
      <c r="A265" s="31"/>
      <c r="B265" s="31"/>
      <c r="C265" s="31"/>
      <c r="D265" s="31"/>
      <c r="E265" s="31"/>
      <c r="F265" s="31"/>
      <c r="G265" s="31"/>
      <c r="H265" s="31"/>
      <c r="I265" s="31"/>
      <c r="J265" s="31"/>
      <c r="K265" s="31"/>
      <c r="L265" s="31"/>
      <c r="M265" s="31"/>
      <c r="N265" s="31"/>
      <c r="O265" s="31"/>
      <c r="P265" s="31"/>
      <c r="Q265" s="31"/>
      <c r="R265" s="31"/>
      <c r="S265" s="31"/>
      <c r="T265" s="31"/>
      <c r="U265" s="31"/>
      <c r="V265" s="31"/>
      <c r="W265" s="31"/>
      <c r="X265" s="31"/>
      <c r="Y265" s="31"/>
      <c r="Z265" s="31"/>
      <c r="AA265" s="31"/>
      <c r="AB265" s="31"/>
      <c r="AC265" s="31"/>
      <c r="AD265" s="31"/>
      <c r="AE265" s="31"/>
      <c r="AF265" s="31"/>
      <c r="AG265" s="31"/>
      <c r="AH265" s="31"/>
      <c r="AI265" s="31"/>
      <c r="AJ265" s="31"/>
      <c r="AK265" s="31"/>
      <c r="AL265" s="31"/>
      <c r="AM265" s="31"/>
      <c r="AN265" s="31"/>
    </row>
    <row r="266" spans="1:40">
      <c r="A266" s="31"/>
      <c r="B266" s="31"/>
      <c r="C266" s="31"/>
      <c r="D266" s="31"/>
      <c r="E266" s="31"/>
      <c r="F266" s="31"/>
      <c r="G266" s="31"/>
      <c r="H266" s="31"/>
      <c r="I266" s="31"/>
      <c r="J266" s="31"/>
      <c r="K266" s="31"/>
      <c r="L266" s="31"/>
      <c r="M266" s="31"/>
      <c r="N266" s="31"/>
      <c r="O266" s="31"/>
      <c r="P266" s="31"/>
      <c r="Q266" s="31"/>
      <c r="R266" s="31"/>
      <c r="S266" s="31"/>
      <c r="T266" s="31"/>
      <c r="U266" s="31"/>
      <c r="V266" s="31"/>
      <c r="W266" s="31"/>
      <c r="X266" s="31"/>
      <c r="Y266" s="31"/>
      <c r="Z266" s="31"/>
      <c r="AA266" s="31"/>
      <c r="AB266" s="31"/>
      <c r="AC266" s="31"/>
      <c r="AD266" s="31"/>
      <c r="AE266" s="31"/>
      <c r="AF266" s="31"/>
      <c r="AG266" s="31"/>
      <c r="AH266" s="31"/>
      <c r="AI266" s="31"/>
      <c r="AJ266" s="31"/>
      <c r="AK266" s="31"/>
      <c r="AL266" s="31"/>
      <c r="AM266" s="31"/>
      <c r="AN266" s="31"/>
    </row>
    <row r="267" spans="1:40">
      <c r="A267" s="31"/>
      <c r="B267" s="31"/>
      <c r="C267" s="31"/>
      <c r="D267" s="31"/>
      <c r="E267" s="31"/>
      <c r="F267" s="31"/>
      <c r="G267" s="31"/>
      <c r="H267" s="31"/>
      <c r="I267" s="31"/>
      <c r="J267" s="31"/>
      <c r="K267" s="31"/>
      <c r="L267" s="31"/>
      <c r="M267" s="31"/>
      <c r="N267" s="31"/>
      <c r="O267" s="31"/>
      <c r="P267" s="31"/>
      <c r="Q267" s="31"/>
      <c r="R267" s="31"/>
      <c r="S267" s="31"/>
      <c r="T267" s="31"/>
      <c r="U267" s="31"/>
      <c r="V267" s="31"/>
      <c r="W267" s="31"/>
      <c r="X267" s="31"/>
      <c r="Y267" s="31"/>
      <c r="Z267" s="31"/>
      <c r="AA267" s="31"/>
      <c r="AB267" s="31"/>
      <c r="AC267" s="31"/>
      <c r="AD267" s="31"/>
      <c r="AE267" s="31"/>
      <c r="AF267" s="31"/>
      <c r="AG267" s="31"/>
      <c r="AH267" s="31"/>
      <c r="AI267" s="31"/>
      <c r="AJ267" s="31"/>
      <c r="AK267" s="31"/>
      <c r="AL267" s="31"/>
      <c r="AM267" s="31"/>
      <c r="AN267" s="31"/>
    </row>
    <row r="268" spans="1:40">
      <c r="A268" s="31"/>
      <c r="B268" s="31"/>
      <c r="C268" s="31"/>
      <c r="D268" s="31"/>
      <c r="E268" s="31"/>
      <c r="F268" s="31"/>
      <c r="G268" s="31"/>
      <c r="H268" s="31"/>
      <c r="I268" s="31"/>
      <c r="J268" s="31"/>
      <c r="K268" s="31"/>
      <c r="L268" s="31"/>
      <c r="M268" s="31"/>
      <c r="N268" s="31"/>
      <c r="O268" s="31"/>
      <c r="P268" s="31"/>
      <c r="Q268" s="31"/>
      <c r="R268" s="31"/>
      <c r="S268" s="31"/>
      <c r="T268" s="31"/>
      <c r="U268" s="31"/>
      <c r="V268" s="31"/>
      <c r="W268" s="31"/>
      <c r="X268" s="31"/>
      <c r="Y268" s="31"/>
      <c r="Z268" s="31"/>
      <c r="AA268" s="31"/>
      <c r="AB268" s="31"/>
      <c r="AC268" s="31"/>
      <c r="AD268" s="31"/>
      <c r="AE268" s="31"/>
      <c r="AF268" s="31"/>
      <c r="AG268" s="31"/>
      <c r="AH268" s="31"/>
      <c r="AI268" s="31"/>
      <c r="AJ268" s="31"/>
      <c r="AK268" s="31"/>
      <c r="AL268" s="31"/>
      <c r="AM268" s="31"/>
      <c r="AN268" s="31"/>
    </row>
    <row r="269" spans="1:40">
      <c r="A269" s="31"/>
      <c r="B269" s="31"/>
      <c r="C269" s="31"/>
      <c r="D269" s="31"/>
      <c r="E269" s="31"/>
      <c r="F269" s="31"/>
      <c r="G269" s="31"/>
      <c r="H269" s="31"/>
      <c r="I269" s="31"/>
      <c r="J269" s="31"/>
      <c r="K269" s="31"/>
      <c r="L269" s="31"/>
      <c r="M269" s="31"/>
      <c r="N269" s="31"/>
      <c r="O269" s="31"/>
      <c r="P269" s="31"/>
      <c r="Q269" s="31"/>
      <c r="R269" s="31"/>
      <c r="S269" s="31"/>
      <c r="T269" s="31"/>
      <c r="U269" s="31"/>
      <c r="V269" s="31"/>
      <c r="W269" s="31"/>
      <c r="X269" s="31"/>
      <c r="Y269" s="31"/>
      <c r="Z269" s="31"/>
      <c r="AA269" s="31"/>
      <c r="AB269" s="31"/>
      <c r="AC269" s="31"/>
      <c r="AD269" s="31"/>
      <c r="AE269" s="31"/>
      <c r="AF269" s="31"/>
      <c r="AG269" s="31"/>
      <c r="AH269" s="31"/>
      <c r="AI269" s="31"/>
      <c r="AJ269" s="31"/>
      <c r="AK269" s="31"/>
      <c r="AL269" s="31"/>
      <c r="AM269" s="31"/>
      <c r="AN269" s="31"/>
    </row>
    <row r="270" spans="1:40">
      <c r="A270" s="31"/>
      <c r="B270" s="31"/>
      <c r="C270" s="31"/>
      <c r="D270" s="31"/>
      <c r="E270" s="31"/>
      <c r="F270" s="31"/>
      <c r="G270" s="31"/>
      <c r="H270" s="31"/>
      <c r="I270" s="31"/>
      <c r="J270" s="31"/>
      <c r="K270" s="31"/>
      <c r="L270" s="31"/>
      <c r="M270" s="31"/>
      <c r="N270" s="31"/>
      <c r="O270" s="31"/>
      <c r="P270" s="31"/>
      <c r="Q270" s="31"/>
      <c r="R270" s="31"/>
      <c r="S270" s="31"/>
      <c r="T270" s="31"/>
      <c r="U270" s="31"/>
      <c r="V270" s="31"/>
      <c r="W270" s="31"/>
      <c r="X270" s="31"/>
      <c r="Y270" s="31"/>
      <c r="Z270" s="31"/>
      <c r="AA270" s="31"/>
      <c r="AB270" s="31"/>
      <c r="AC270" s="31"/>
      <c r="AD270" s="31"/>
      <c r="AE270" s="31"/>
      <c r="AF270" s="31"/>
      <c r="AG270" s="31"/>
      <c r="AH270" s="31"/>
      <c r="AI270" s="31"/>
      <c r="AJ270" s="31"/>
      <c r="AK270" s="31"/>
      <c r="AL270" s="31"/>
      <c r="AM270" s="31"/>
      <c r="AN270" s="31"/>
    </row>
    <row r="271" spans="1:40">
      <c r="A271" s="31"/>
      <c r="B271" s="31"/>
      <c r="C271" s="31"/>
      <c r="D271" s="31"/>
      <c r="E271" s="31"/>
      <c r="F271" s="31"/>
      <c r="G271" s="31"/>
      <c r="H271" s="31"/>
      <c r="I271" s="31"/>
      <c r="J271" s="31"/>
      <c r="K271" s="31"/>
      <c r="L271" s="31"/>
      <c r="M271" s="31"/>
      <c r="N271" s="31"/>
      <c r="O271" s="31"/>
      <c r="P271" s="31"/>
      <c r="Q271" s="31"/>
      <c r="R271" s="31"/>
      <c r="S271" s="31"/>
      <c r="T271" s="31"/>
      <c r="U271" s="31"/>
      <c r="V271" s="31"/>
      <c r="W271" s="31"/>
      <c r="X271" s="31"/>
      <c r="Y271" s="31"/>
      <c r="Z271" s="31"/>
      <c r="AA271" s="31"/>
      <c r="AB271" s="31"/>
      <c r="AC271" s="31"/>
      <c r="AD271" s="31"/>
      <c r="AE271" s="31"/>
      <c r="AF271" s="31"/>
      <c r="AG271" s="31"/>
      <c r="AH271" s="31"/>
      <c r="AI271" s="31"/>
      <c r="AJ271" s="31"/>
      <c r="AK271" s="31"/>
      <c r="AL271" s="31"/>
      <c r="AM271" s="31"/>
      <c r="AN271" s="31"/>
    </row>
    <row r="272" spans="1:40">
      <c r="A272" s="31"/>
      <c r="B272" s="31"/>
      <c r="C272" s="31"/>
      <c r="D272" s="31"/>
      <c r="E272" s="31"/>
      <c r="F272" s="31"/>
      <c r="G272" s="31"/>
      <c r="H272" s="31"/>
      <c r="I272" s="31"/>
      <c r="J272" s="31"/>
      <c r="K272" s="31"/>
      <c r="L272" s="31"/>
      <c r="M272" s="31"/>
      <c r="N272" s="31"/>
      <c r="O272" s="31"/>
      <c r="P272" s="31"/>
      <c r="Q272" s="31"/>
      <c r="R272" s="31"/>
      <c r="S272" s="31"/>
      <c r="T272" s="31"/>
      <c r="U272" s="31"/>
      <c r="V272" s="31"/>
      <c r="W272" s="31"/>
      <c r="X272" s="31"/>
      <c r="Y272" s="31"/>
      <c r="Z272" s="31"/>
      <c r="AA272" s="31"/>
      <c r="AB272" s="31"/>
      <c r="AC272" s="31"/>
      <c r="AD272" s="31"/>
      <c r="AE272" s="31"/>
      <c r="AF272" s="31"/>
      <c r="AG272" s="31"/>
      <c r="AH272" s="31"/>
      <c r="AI272" s="31"/>
      <c r="AJ272" s="31"/>
      <c r="AK272" s="31"/>
      <c r="AL272" s="31"/>
      <c r="AM272" s="31"/>
      <c r="AN272" s="31"/>
    </row>
    <row r="273" spans="1:40">
      <c r="A273" s="31"/>
      <c r="B273" s="31"/>
      <c r="C273" s="31"/>
      <c r="D273" s="31"/>
      <c r="E273" s="31"/>
      <c r="F273" s="31"/>
      <c r="G273" s="31"/>
      <c r="H273" s="31"/>
      <c r="I273" s="31"/>
      <c r="J273" s="31"/>
      <c r="K273" s="31"/>
      <c r="L273" s="31"/>
      <c r="M273" s="31"/>
      <c r="N273" s="31"/>
      <c r="O273" s="31"/>
      <c r="P273" s="31"/>
      <c r="Q273" s="31"/>
      <c r="R273" s="31"/>
      <c r="S273" s="31"/>
      <c r="T273" s="31"/>
      <c r="U273" s="31"/>
      <c r="V273" s="31"/>
      <c r="W273" s="31"/>
      <c r="X273" s="31"/>
      <c r="Y273" s="31"/>
      <c r="Z273" s="31"/>
      <c r="AA273" s="31"/>
      <c r="AB273" s="31"/>
      <c r="AC273" s="31"/>
      <c r="AD273" s="31"/>
      <c r="AE273" s="31"/>
      <c r="AF273" s="31"/>
      <c r="AG273" s="31"/>
      <c r="AH273" s="31"/>
      <c r="AI273" s="31"/>
      <c r="AJ273" s="31"/>
      <c r="AK273" s="31"/>
      <c r="AL273" s="31"/>
      <c r="AM273" s="31"/>
      <c r="AN273" s="31"/>
    </row>
    <row r="274" spans="1:40">
      <c r="A274" s="31"/>
      <c r="B274" s="31"/>
      <c r="C274" s="31"/>
      <c r="D274" s="31"/>
      <c r="E274" s="31"/>
      <c r="F274" s="31"/>
      <c r="G274" s="31"/>
      <c r="H274" s="31"/>
      <c r="I274" s="31"/>
      <c r="J274" s="31"/>
      <c r="K274" s="31"/>
      <c r="L274" s="31"/>
      <c r="M274" s="31"/>
      <c r="N274" s="31"/>
      <c r="O274" s="31"/>
      <c r="P274" s="31"/>
      <c r="Q274" s="31"/>
      <c r="R274" s="31"/>
      <c r="S274" s="31"/>
      <c r="T274" s="31"/>
      <c r="U274" s="31"/>
      <c r="V274" s="31"/>
      <c r="W274" s="31"/>
      <c r="X274" s="31"/>
      <c r="Y274" s="31"/>
      <c r="Z274" s="31"/>
      <c r="AA274" s="31"/>
      <c r="AB274" s="31"/>
      <c r="AC274" s="31"/>
      <c r="AD274" s="31"/>
      <c r="AE274" s="31"/>
      <c r="AF274" s="31"/>
      <c r="AG274" s="31"/>
      <c r="AH274" s="31"/>
      <c r="AI274" s="31"/>
      <c r="AJ274" s="31"/>
      <c r="AK274" s="31"/>
      <c r="AL274" s="31"/>
      <c r="AM274" s="31"/>
      <c r="AN274" s="31"/>
    </row>
    <row r="275" spans="1:40">
      <c r="A275" s="31"/>
      <c r="B275" s="31"/>
      <c r="C275" s="31"/>
      <c r="D275" s="31"/>
      <c r="E275" s="31"/>
      <c r="F275" s="31"/>
      <c r="G275" s="31"/>
      <c r="H275" s="31"/>
      <c r="I275" s="31"/>
      <c r="J275" s="31"/>
      <c r="K275" s="31"/>
      <c r="L275" s="31"/>
      <c r="M275" s="31"/>
      <c r="N275" s="31"/>
      <c r="O275" s="31"/>
      <c r="P275" s="31"/>
      <c r="Q275" s="31"/>
      <c r="R275" s="31"/>
      <c r="S275" s="31"/>
      <c r="T275" s="31"/>
      <c r="U275" s="31"/>
      <c r="V275" s="31"/>
      <c r="W275" s="31"/>
      <c r="X275" s="31"/>
      <c r="Y275" s="31"/>
      <c r="Z275" s="31"/>
      <c r="AA275" s="31"/>
      <c r="AB275" s="31"/>
      <c r="AC275" s="31"/>
      <c r="AD275" s="31"/>
      <c r="AE275" s="31"/>
      <c r="AF275" s="31"/>
      <c r="AG275" s="31"/>
      <c r="AH275" s="31"/>
      <c r="AI275" s="31"/>
      <c r="AJ275" s="31"/>
      <c r="AK275" s="31"/>
      <c r="AL275" s="31"/>
      <c r="AM275" s="31"/>
      <c r="AN275" s="31"/>
    </row>
    <row r="276" spans="1:40">
      <c r="A276" s="31"/>
      <c r="B276" s="31"/>
      <c r="C276" s="31"/>
      <c r="D276" s="31"/>
      <c r="E276" s="31"/>
      <c r="F276" s="31"/>
      <c r="G276" s="31"/>
      <c r="H276" s="31"/>
      <c r="I276" s="31"/>
      <c r="J276" s="31"/>
      <c r="K276" s="31"/>
      <c r="L276" s="31"/>
      <c r="M276" s="31"/>
      <c r="N276" s="31"/>
      <c r="O276" s="31"/>
      <c r="P276" s="31"/>
      <c r="Q276" s="31"/>
      <c r="R276" s="31"/>
      <c r="S276" s="31"/>
      <c r="T276" s="31"/>
      <c r="U276" s="31"/>
      <c r="V276" s="31"/>
      <c r="W276" s="31"/>
      <c r="X276" s="31"/>
      <c r="Y276" s="31"/>
      <c r="Z276" s="31"/>
      <c r="AA276" s="31"/>
      <c r="AB276" s="31"/>
      <c r="AC276" s="31"/>
      <c r="AD276" s="31"/>
      <c r="AE276" s="31"/>
      <c r="AF276" s="31"/>
      <c r="AG276" s="31"/>
      <c r="AH276" s="31"/>
      <c r="AI276" s="31"/>
      <c r="AJ276" s="31"/>
      <c r="AK276" s="31"/>
      <c r="AL276" s="31"/>
      <c r="AM276" s="31"/>
      <c r="AN276" s="31"/>
    </row>
    <row r="277" spans="1:40">
      <c r="A277" s="31"/>
      <c r="B277" s="31"/>
      <c r="C277" s="31"/>
      <c r="D277" s="31"/>
      <c r="E277" s="31"/>
      <c r="F277" s="31"/>
      <c r="G277" s="31"/>
      <c r="H277" s="31"/>
      <c r="I277" s="31"/>
      <c r="J277" s="31"/>
      <c r="K277" s="31"/>
      <c r="L277" s="31"/>
      <c r="M277" s="31"/>
      <c r="N277" s="31"/>
      <c r="O277" s="31"/>
      <c r="P277" s="31"/>
      <c r="Q277" s="31"/>
      <c r="R277" s="31"/>
      <c r="S277" s="31"/>
      <c r="T277" s="31"/>
      <c r="U277" s="31"/>
      <c r="V277" s="31"/>
      <c r="W277" s="31"/>
      <c r="X277" s="31"/>
      <c r="Y277" s="31"/>
      <c r="Z277" s="31"/>
      <c r="AA277" s="31"/>
      <c r="AB277" s="31"/>
      <c r="AC277" s="31"/>
      <c r="AD277" s="31"/>
      <c r="AE277" s="31"/>
      <c r="AF277" s="31"/>
      <c r="AG277" s="31"/>
      <c r="AH277" s="31"/>
      <c r="AI277" s="31"/>
      <c r="AJ277" s="31"/>
      <c r="AK277" s="31"/>
      <c r="AL277" s="31"/>
      <c r="AM277" s="31"/>
      <c r="AN277" s="31"/>
    </row>
    <row r="278" spans="1:40">
      <c r="A278" s="31"/>
      <c r="B278" s="31"/>
      <c r="C278" s="31"/>
      <c r="D278" s="31"/>
      <c r="E278" s="31"/>
      <c r="F278" s="31"/>
      <c r="G278" s="31"/>
      <c r="H278" s="31"/>
      <c r="I278" s="31"/>
      <c r="J278" s="31"/>
      <c r="K278" s="31"/>
      <c r="L278" s="31"/>
      <c r="M278" s="31"/>
      <c r="N278" s="31"/>
      <c r="O278" s="31"/>
      <c r="P278" s="31"/>
      <c r="Q278" s="31"/>
      <c r="R278" s="31"/>
      <c r="S278" s="31"/>
      <c r="T278" s="31"/>
      <c r="U278" s="31"/>
      <c r="V278" s="31"/>
      <c r="W278" s="31"/>
      <c r="X278" s="31"/>
      <c r="Y278" s="31"/>
      <c r="Z278" s="31"/>
      <c r="AA278" s="31"/>
      <c r="AB278" s="31"/>
      <c r="AC278" s="31"/>
      <c r="AD278" s="31"/>
      <c r="AE278" s="31"/>
      <c r="AF278" s="31"/>
      <c r="AG278" s="31"/>
      <c r="AH278" s="31"/>
      <c r="AI278" s="31"/>
      <c r="AJ278" s="31"/>
      <c r="AK278" s="31"/>
      <c r="AL278" s="31"/>
      <c r="AM278" s="31"/>
      <c r="AN278" s="31"/>
    </row>
    <row r="279" spans="1:40">
      <c r="A279" s="31"/>
      <c r="B279" s="31"/>
      <c r="C279" s="31"/>
      <c r="D279" s="31"/>
      <c r="E279" s="31"/>
      <c r="F279" s="31"/>
      <c r="G279" s="31"/>
      <c r="H279" s="31"/>
      <c r="I279" s="31"/>
      <c r="J279" s="31"/>
      <c r="K279" s="31"/>
      <c r="L279" s="31"/>
      <c r="M279" s="31"/>
      <c r="N279" s="31"/>
      <c r="O279" s="31"/>
      <c r="P279" s="31"/>
      <c r="Q279" s="31"/>
      <c r="R279" s="31"/>
      <c r="S279" s="31"/>
      <c r="T279" s="31"/>
      <c r="U279" s="31"/>
      <c r="V279" s="31"/>
      <c r="W279" s="31"/>
      <c r="X279" s="31"/>
      <c r="Y279" s="31"/>
      <c r="Z279" s="31"/>
      <c r="AA279" s="31"/>
      <c r="AB279" s="31"/>
      <c r="AC279" s="31"/>
      <c r="AD279" s="31"/>
      <c r="AE279" s="31"/>
      <c r="AF279" s="31"/>
      <c r="AG279" s="31"/>
      <c r="AH279" s="31"/>
      <c r="AI279" s="31"/>
      <c r="AJ279" s="31"/>
      <c r="AK279" s="31"/>
      <c r="AL279" s="31"/>
      <c r="AM279" s="31"/>
      <c r="AN279" s="31"/>
    </row>
    <row r="280" spans="1:40">
      <c r="A280" s="31"/>
      <c r="B280" s="31"/>
      <c r="C280" s="31"/>
      <c r="D280" s="31"/>
      <c r="E280" s="31"/>
      <c r="F280" s="31"/>
      <c r="G280" s="31"/>
      <c r="H280" s="31"/>
      <c r="I280" s="31"/>
      <c r="J280" s="31"/>
      <c r="K280" s="31"/>
      <c r="L280" s="31"/>
      <c r="M280" s="31"/>
      <c r="N280" s="31"/>
      <c r="O280" s="31"/>
      <c r="P280" s="31"/>
      <c r="Q280" s="31"/>
      <c r="R280" s="31"/>
      <c r="S280" s="31"/>
      <c r="T280" s="31"/>
      <c r="U280" s="31"/>
      <c r="V280" s="31"/>
      <c r="W280" s="31"/>
      <c r="X280" s="31"/>
      <c r="Y280" s="31"/>
      <c r="Z280" s="31"/>
      <c r="AA280" s="31"/>
      <c r="AB280" s="31"/>
      <c r="AC280" s="31"/>
      <c r="AD280" s="31"/>
      <c r="AE280" s="31"/>
      <c r="AF280" s="31"/>
      <c r="AG280" s="31"/>
      <c r="AH280" s="31"/>
      <c r="AI280" s="31"/>
      <c r="AJ280" s="31"/>
      <c r="AK280" s="31"/>
      <c r="AL280" s="31"/>
      <c r="AM280" s="31"/>
      <c r="AN280" s="31"/>
    </row>
    <row r="281" spans="1:40">
      <c r="A281" s="31"/>
      <c r="B281" s="31"/>
      <c r="C281" s="31"/>
      <c r="D281" s="31"/>
      <c r="E281" s="31"/>
      <c r="F281" s="31"/>
      <c r="G281" s="31"/>
      <c r="H281" s="31"/>
      <c r="I281" s="31"/>
      <c r="J281" s="31"/>
      <c r="K281" s="31"/>
      <c r="L281" s="31"/>
      <c r="M281" s="31"/>
      <c r="N281" s="31"/>
      <c r="O281" s="31"/>
      <c r="P281" s="31"/>
      <c r="Q281" s="31"/>
      <c r="R281" s="31"/>
      <c r="S281" s="31"/>
      <c r="T281" s="31"/>
      <c r="U281" s="31"/>
      <c r="V281" s="31"/>
      <c r="W281" s="31"/>
      <c r="X281" s="31"/>
      <c r="Y281" s="31"/>
      <c r="Z281" s="31"/>
      <c r="AA281" s="31"/>
      <c r="AB281" s="31"/>
      <c r="AC281" s="31"/>
      <c r="AD281" s="31"/>
      <c r="AE281" s="31"/>
      <c r="AF281" s="31"/>
      <c r="AG281" s="31"/>
      <c r="AH281" s="31"/>
      <c r="AI281" s="31"/>
      <c r="AJ281" s="31"/>
      <c r="AK281" s="31"/>
      <c r="AL281" s="31"/>
      <c r="AM281" s="31"/>
      <c r="AN281" s="31"/>
    </row>
    <row r="282" spans="1:40">
      <c r="A282" s="31"/>
      <c r="B282" s="31"/>
      <c r="C282" s="31"/>
      <c r="D282" s="31"/>
      <c r="E282" s="31"/>
      <c r="F282" s="31"/>
      <c r="G282" s="31"/>
      <c r="H282" s="31"/>
      <c r="I282" s="31"/>
      <c r="J282" s="31"/>
      <c r="K282" s="31"/>
      <c r="L282" s="31"/>
      <c r="M282" s="31"/>
      <c r="N282" s="31"/>
      <c r="O282" s="31"/>
      <c r="P282" s="31"/>
      <c r="Q282" s="31"/>
      <c r="R282" s="31"/>
      <c r="S282" s="31"/>
      <c r="T282" s="31"/>
      <c r="U282" s="31"/>
      <c r="V282" s="31"/>
      <c r="W282" s="31"/>
      <c r="X282" s="31"/>
      <c r="Y282" s="31"/>
      <c r="Z282" s="31"/>
      <c r="AA282" s="31"/>
      <c r="AB282" s="31"/>
      <c r="AC282" s="31"/>
      <c r="AD282" s="31"/>
      <c r="AE282" s="31"/>
      <c r="AF282" s="31"/>
      <c r="AG282" s="31"/>
      <c r="AH282" s="31"/>
      <c r="AI282" s="31"/>
      <c r="AJ282" s="31"/>
      <c r="AK282" s="31"/>
      <c r="AL282" s="31"/>
      <c r="AM282" s="31"/>
      <c r="AN282" s="31"/>
    </row>
    <row r="283" spans="1:40">
      <c r="A283" s="31"/>
      <c r="B283" s="31"/>
      <c r="C283" s="31"/>
      <c r="D283" s="31"/>
      <c r="E283" s="31"/>
      <c r="F283" s="31"/>
      <c r="G283" s="31"/>
      <c r="H283" s="31"/>
      <c r="I283" s="31"/>
      <c r="J283" s="31"/>
      <c r="K283" s="31"/>
      <c r="L283" s="31"/>
      <c r="M283" s="31"/>
      <c r="N283" s="31"/>
      <c r="O283" s="31"/>
      <c r="P283" s="31"/>
      <c r="Q283" s="31"/>
      <c r="R283" s="31"/>
      <c r="S283" s="31"/>
      <c r="T283" s="31"/>
      <c r="U283" s="31"/>
      <c r="V283" s="31"/>
      <c r="W283" s="31"/>
      <c r="X283" s="31"/>
      <c r="Y283" s="31"/>
      <c r="Z283" s="31"/>
      <c r="AA283" s="31"/>
      <c r="AB283" s="31"/>
      <c r="AC283" s="31"/>
      <c r="AD283" s="31"/>
      <c r="AE283" s="31"/>
      <c r="AF283" s="31"/>
      <c r="AG283" s="31"/>
      <c r="AH283" s="31"/>
      <c r="AI283" s="31"/>
      <c r="AJ283" s="31"/>
      <c r="AK283" s="31"/>
      <c r="AL283" s="31"/>
      <c r="AM283" s="31"/>
      <c r="AN283" s="31"/>
    </row>
    <row r="284" spans="1:40">
      <c r="A284" s="31"/>
      <c r="B284" s="31"/>
      <c r="C284" s="31"/>
      <c r="D284" s="31"/>
      <c r="E284" s="31"/>
      <c r="F284" s="31"/>
      <c r="G284" s="31"/>
      <c r="H284" s="31"/>
      <c r="I284" s="31"/>
      <c r="J284" s="31"/>
      <c r="K284" s="31"/>
      <c r="L284" s="31"/>
      <c r="M284" s="31"/>
      <c r="N284" s="31"/>
      <c r="O284" s="31"/>
      <c r="P284" s="31"/>
      <c r="Q284" s="31"/>
      <c r="R284" s="31"/>
      <c r="S284" s="31"/>
      <c r="T284" s="31"/>
      <c r="U284" s="31"/>
      <c r="V284" s="31"/>
      <c r="W284" s="31"/>
      <c r="X284" s="31"/>
      <c r="Y284" s="31"/>
      <c r="Z284" s="31"/>
      <c r="AA284" s="31"/>
      <c r="AB284" s="31"/>
      <c r="AC284" s="31"/>
      <c r="AD284" s="31"/>
      <c r="AE284" s="31"/>
      <c r="AF284" s="31"/>
      <c r="AG284" s="31"/>
      <c r="AH284" s="31"/>
      <c r="AI284" s="31"/>
      <c r="AJ284" s="31"/>
      <c r="AK284" s="31"/>
      <c r="AL284" s="31"/>
      <c r="AM284" s="31"/>
      <c r="AN284" s="31"/>
    </row>
    <row r="285" spans="1:40">
      <c r="A285" s="31"/>
      <c r="B285" s="31"/>
      <c r="C285" s="31"/>
      <c r="D285" s="31"/>
      <c r="E285" s="31"/>
      <c r="F285" s="31"/>
      <c r="G285" s="31"/>
      <c r="H285" s="31"/>
      <c r="I285" s="31"/>
      <c r="J285" s="31"/>
      <c r="K285" s="31"/>
      <c r="L285" s="31"/>
      <c r="M285" s="31"/>
      <c r="N285" s="31"/>
      <c r="O285" s="31"/>
      <c r="P285" s="31"/>
      <c r="Q285" s="31"/>
      <c r="R285" s="31"/>
      <c r="S285" s="31"/>
      <c r="T285" s="31"/>
      <c r="U285" s="31"/>
      <c r="V285" s="31"/>
      <c r="W285" s="31"/>
      <c r="X285" s="31"/>
      <c r="Y285" s="31"/>
      <c r="Z285" s="31"/>
      <c r="AA285" s="31"/>
      <c r="AB285" s="31"/>
      <c r="AC285" s="31"/>
      <c r="AD285" s="31"/>
      <c r="AE285" s="31"/>
      <c r="AF285" s="31"/>
      <c r="AG285" s="31"/>
      <c r="AH285" s="31"/>
      <c r="AI285" s="31"/>
      <c r="AJ285" s="31"/>
      <c r="AK285" s="31"/>
      <c r="AL285" s="31"/>
      <c r="AM285" s="31"/>
      <c r="AN285" s="31"/>
    </row>
    <row r="286" spans="1:40">
      <c r="A286" s="31"/>
      <c r="B286" s="31"/>
      <c r="C286" s="31"/>
      <c r="D286" s="31"/>
      <c r="E286" s="31"/>
      <c r="F286" s="31"/>
      <c r="G286" s="31"/>
      <c r="H286" s="31"/>
      <c r="I286" s="31"/>
      <c r="J286" s="31"/>
      <c r="K286" s="31"/>
      <c r="L286" s="31"/>
      <c r="M286" s="31"/>
      <c r="N286" s="31"/>
      <c r="O286" s="31"/>
      <c r="P286" s="31"/>
      <c r="Q286" s="31"/>
      <c r="R286" s="31"/>
      <c r="S286" s="31"/>
      <c r="T286" s="31"/>
      <c r="U286" s="31"/>
      <c r="V286" s="31"/>
      <c r="W286" s="31"/>
      <c r="X286" s="31"/>
      <c r="Y286" s="31"/>
      <c r="Z286" s="31"/>
      <c r="AA286" s="31"/>
      <c r="AB286" s="31"/>
      <c r="AC286" s="31"/>
      <c r="AD286" s="31"/>
      <c r="AE286" s="31"/>
      <c r="AF286" s="31"/>
      <c r="AG286" s="31"/>
      <c r="AH286" s="31"/>
      <c r="AI286" s="31"/>
      <c r="AJ286" s="31"/>
      <c r="AK286" s="31"/>
      <c r="AL286" s="31"/>
      <c r="AM286" s="31"/>
      <c r="AN286" s="31"/>
    </row>
    <row r="287" spans="1:40">
      <c r="A287" s="31"/>
      <c r="B287" s="31"/>
      <c r="C287" s="31"/>
      <c r="D287" s="31"/>
      <c r="E287" s="31"/>
      <c r="F287" s="31"/>
      <c r="G287" s="31"/>
      <c r="H287" s="31"/>
      <c r="I287" s="31"/>
      <c r="J287" s="31"/>
      <c r="K287" s="31"/>
      <c r="L287" s="31"/>
      <c r="M287" s="31"/>
      <c r="N287" s="31"/>
      <c r="O287" s="31"/>
      <c r="P287" s="31"/>
      <c r="Q287" s="31"/>
      <c r="R287" s="31"/>
      <c r="S287" s="31"/>
      <c r="T287" s="31"/>
      <c r="U287" s="31"/>
      <c r="V287" s="31"/>
      <c r="W287" s="31"/>
      <c r="X287" s="31"/>
      <c r="Y287" s="31"/>
      <c r="Z287" s="31"/>
      <c r="AA287" s="31"/>
      <c r="AB287" s="31"/>
      <c r="AC287" s="31"/>
      <c r="AD287" s="31"/>
      <c r="AE287" s="31"/>
      <c r="AF287" s="31"/>
      <c r="AG287" s="31"/>
      <c r="AH287" s="31"/>
      <c r="AI287" s="31"/>
      <c r="AJ287" s="31"/>
      <c r="AK287" s="31"/>
      <c r="AL287" s="31"/>
      <c r="AM287" s="31"/>
      <c r="AN287" s="31"/>
    </row>
    <row r="288" spans="1:40">
      <c r="A288" s="31"/>
      <c r="B288" s="31"/>
      <c r="C288" s="31"/>
      <c r="D288" s="31"/>
      <c r="E288" s="31"/>
      <c r="F288" s="31"/>
      <c r="G288" s="31"/>
      <c r="H288" s="31"/>
      <c r="I288" s="31"/>
      <c r="J288" s="31"/>
      <c r="K288" s="31"/>
      <c r="L288" s="31"/>
      <c r="M288" s="31"/>
      <c r="N288" s="31"/>
      <c r="O288" s="31"/>
      <c r="P288" s="31"/>
      <c r="Q288" s="31"/>
      <c r="R288" s="31"/>
      <c r="S288" s="31"/>
      <c r="T288" s="31"/>
      <c r="U288" s="31"/>
      <c r="V288" s="31"/>
      <c r="W288" s="31"/>
      <c r="X288" s="31"/>
      <c r="Y288" s="31"/>
      <c r="Z288" s="31"/>
      <c r="AA288" s="31"/>
      <c r="AB288" s="31"/>
      <c r="AC288" s="31"/>
      <c r="AD288" s="31"/>
      <c r="AE288" s="31"/>
      <c r="AF288" s="31"/>
      <c r="AG288" s="31"/>
      <c r="AH288" s="31"/>
      <c r="AI288" s="31"/>
      <c r="AJ288" s="31"/>
      <c r="AK288" s="31"/>
      <c r="AL288" s="31"/>
      <c r="AM288" s="31"/>
      <c r="AN288" s="31"/>
    </row>
    <row r="289" spans="1:40">
      <c r="A289" s="31"/>
      <c r="B289" s="31"/>
      <c r="C289" s="31"/>
      <c r="D289" s="31"/>
      <c r="E289" s="31"/>
      <c r="F289" s="31"/>
      <c r="G289" s="31"/>
      <c r="H289" s="31"/>
      <c r="I289" s="31"/>
      <c r="J289" s="31"/>
      <c r="K289" s="31"/>
      <c r="L289" s="31"/>
      <c r="M289" s="31"/>
      <c r="N289" s="31"/>
      <c r="O289" s="31"/>
      <c r="P289" s="31"/>
      <c r="Q289" s="31"/>
      <c r="R289" s="31"/>
      <c r="S289" s="31"/>
      <c r="T289" s="31"/>
      <c r="U289" s="31"/>
      <c r="V289" s="31"/>
      <c r="W289" s="31"/>
      <c r="X289" s="31"/>
      <c r="Y289" s="31"/>
      <c r="Z289" s="31"/>
      <c r="AA289" s="31"/>
      <c r="AB289" s="31"/>
      <c r="AC289" s="31"/>
      <c r="AD289" s="31"/>
      <c r="AE289" s="31"/>
      <c r="AF289" s="31"/>
      <c r="AG289" s="31"/>
      <c r="AH289" s="31"/>
      <c r="AI289" s="31"/>
      <c r="AJ289" s="31"/>
      <c r="AK289" s="31"/>
      <c r="AL289" s="31"/>
      <c r="AM289" s="31"/>
      <c r="AN289" s="31"/>
    </row>
    <row r="290" spans="1:40">
      <c r="A290" s="31"/>
      <c r="B290" s="31"/>
      <c r="C290" s="31"/>
      <c r="D290" s="31"/>
      <c r="E290" s="31"/>
      <c r="F290" s="31"/>
      <c r="G290" s="31"/>
      <c r="H290" s="31"/>
      <c r="I290" s="31"/>
      <c r="J290" s="31"/>
      <c r="K290" s="31"/>
      <c r="L290" s="31"/>
      <c r="M290" s="31"/>
      <c r="N290" s="31"/>
      <c r="O290" s="31"/>
      <c r="P290" s="31"/>
      <c r="Q290" s="31"/>
      <c r="R290" s="31"/>
      <c r="S290" s="31"/>
      <c r="T290" s="31"/>
      <c r="U290" s="31"/>
      <c r="V290" s="31"/>
      <c r="W290" s="31"/>
      <c r="X290" s="31"/>
      <c r="Y290" s="31"/>
      <c r="Z290" s="31"/>
      <c r="AA290" s="31"/>
      <c r="AB290" s="31"/>
      <c r="AC290" s="31"/>
      <c r="AD290" s="31"/>
      <c r="AE290" s="31"/>
      <c r="AF290" s="31"/>
      <c r="AG290" s="31"/>
      <c r="AH290" s="31"/>
      <c r="AI290" s="31"/>
      <c r="AJ290" s="31"/>
      <c r="AK290" s="31"/>
      <c r="AL290" s="31"/>
      <c r="AM290" s="31"/>
      <c r="AN290" s="31"/>
    </row>
    <row r="291" spans="1:40">
      <c r="A291" s="31"/>
      <c r="B291" s="31"/>
      <c r="C291" s="31"/>
      <c r="D291" s="31"/>
      <c r="E291" s="31"/>
      <c r="F291" s="31"/>
      <c r="G291" s="31"/>
      <c r="H291" s="31"/>
      <c r="I291" s="31"/>
      <c r="J291" s="31"/>
      <c r="K291" s="31"/>
      <c r="L291" s="31"/>
      <c r="M291" s="31"/>
      <c r="N291" s="31"/>
      <c r="O291" s="31"/>
      <c r="P291" s="31"/>
      <c r="Q291" s="31"/>
      <c r="R291" s="31"/>
      <c r="S291" s="31"/>
      <c r="T291" s="31"/>
      <c r="U291" s="31"/>
      <c r="V291" s="31"/>
      <c r="W291" s="31"/>
      <c r="X291" s="31"/>
      <c r="Y291" s="31"/>
      <c r="Z291" s="31"/>
      <c r="AA291" s="31"/>
      <c r="AB291" s="31"/>
      <c r="AC291" s="31"/>
      <c r="AD291" s="31"/>
      <c r="AE291" s="31"/>
      <c r="AF291" s="31"/>
      <c r="AG291" s="31"/>
      <c r="AH291" s="31"/>
      <c r="AI291" s="31"/>
      <c r="AJ291" s="31"/>
      <c r="AK291" s="31"/>
      <c r="AL291" s="31"/>
      <c r="AM291" s="31"/>
      <c r="AN291" s="31"/>
    </row>
    <row r="292" spans="1:40">
      <c r="A292" s="31"/>
      <c r="B292" s="31"/>
      <c r="C292" s="31"/>
      <c r="D292" s="31"/>
      <c r="E292" s="31"/>
      <c r="F292" s="31"/>
      <c r="G292" s="31"/>
      <c r="H292" s="31"/>
      <c r="I292" s="31"/>
      <c r="J292" s="31"/>
      <c r="K292" s="31"/>
      <c r="L292" s="31"/>
      <c r="M292" s="31"/>
      <c r="N292" s="31"/>
      <c r="O292" s="31"/>
      <c r="P292" s="31"/>
      <c r="Q292" s="31"/>
      <c r="R292" s="31"/>
      <c r="S292" s="31"/>
      <c r="T292" s="31"/>
      <c r="U292" s="31"/>
      <c r="V292" s="31"/>
      <c r="W292" s="31"/>
      <c r="X292" s="31"/>
      <c r="Y292" s="31"/>
      <c r="Z292" s="31"/>
      <c r="AA292" s="31"/>
      <c r="AB292" s="31"/>
      <c r="AC292" s="31"/>
      <c r="AD292" s="31"/>
      <c r="AE292" s="31"/>
      <c r="AF292" s="31"/>
      <c r="AG292" s="31"/>
      <c r="AH292" s="31"/>
      <c r="AI292" s="31"/>
      <c r="AJ292" s="31"/>
      <c r="AK292" s="31"/>
      <c r="AL292" s="31"/>
      <c r="AM292" s="31"/>
      <c r="AN292" s="31"/>
    </row>
    <row r="293" spans="1:40">
      <c r="A293" s="31"/>
      <c r="B293" s="31"/>
      <c r="C293" s="31"/>
      <c r="D293" s="31"/>
      <c r="E293" s="31"/>
      <c r="F293" s="31"/>
      <c r="G293" s="31"/>
      <c r="H293" s="31"/>
      <c r="I293" s="31"/>
      <c r="J293" s="31"/>
      <c r="K293" s="31"/>
      <c r="L293" s="31"/>
      <c r="M293" s="31"/>
      <c r="N293" s="31"/>
      <c r="O293" s="31"/>
      <c r="P293" s="31"/>
      <c r="Q293" s="31"/>
      <c r="R293" s="31"/>
      <c r="S293" s="31"/>
      <c r="T293" s="31"/>
      <c r="U293" s="31"/>
      <c r="V293" s="31"/>
      <c r="W293" s="31"/>
      <c r="X293" s="31"/>
      <c r="Y293" s="31"/>
      <c r="Z293" s="31"/>
      <c r="AA293" s="31"/>
      <c r="AB293" s="31"/>
      <c r="AC293" s="31"/>
      <c r="AD293" s="31"/>
      <c r="AE293" s="31"/>
      <c r="AF293" s="31"/>
      <c r="AG293" s="31"/>
      <c r="AH293" s="31"/>
      <c r="AI293" s="31"/>
      <c r="AJ293" s="31"/>
      <c r="AK293" s="31"/>
      <c r="AL293" s="31"/>
      <c r="AM293" s="31"/>
      <c r="AN293" s="31"/>
    </row>
    <row r="294" spans="1:40">
      <c r="A294" s="31"/>
      <c r="B294" s="31"/>
      <c r="C294" s="31"/>
      <c r="D294" s="31"/>
      <c r="E294" s="31"/>
      <c r="F294" s="31"/>
      <c r="G294" s="31"/>
      <c r="H294" s="31"/>
      <c r="I294" s="31"/>
      <c r="J294" s="31"/>
      <c r="K294" s="31"/>
      <c r="L294" s="31"/>
      <c r="M294" s="31"/>
      <c r="N294" s="31"/>
      <c r="O294" s="31"/>
      <c r="P294" s="31"/>
      <c r="Q294" s="31"/>
      <c r="R294" s="31"/>
      <c r="S294" s="31"/>
      <c r="T294" s="31"/>
      <c r="U294" s="31"/>
      <c r="V294" s="31"/>
      <c r="W294" s="31"/>
      <c r="X294" s="31"/>
      <c r="Y294" s="31"/>
      <c r="Z294" s="31"/>
      <c r="AA294" s="31"/>
      <c r="AB294" s="31"/>
      <c r="AC294" s="31"/>
      <c r="AD294" s="31"/>
      <c r="AE294" s="31"/>
      <c r="AF294" s="31"/>
      <c r="AG294" s="31"/>
      <c r="AH294" s="31"/>
      <c r="AI294" s="31"/>
      <c r="AJ294" s="31"/>
      <c r="AK294" s="31"/>
      <c r="AL294" s="31"/>
      <c r="AM294" s="31"/>
      <c r="AN294" s="31"/>
    </row>
    <row r="295" spans="1:40">
      <c r="A295" s="31"/>
      <c r="B295" s="31"/>
      <c r="C295" s="31"/>
      <c r="D295" s="31"/>
      <c r="E295" s="31"/>
      <c r="F295" s="31"/>
      <c r="G295" s="31"/>
      <c r="H295" s="31"/>
      <c r="I295" s="31"/>
      <c r="J295" s="31"/>
      <c r="K295" s="31"/>
      <c r="L295" s="31"/>
      <c r="M295" s="31"/>
      <c r="N295" s="31"/>
      <c r="O295" s="31"/>
      <c r="P295" s="31"/>
      <c r="Q295" s="31"/>
      <c r="R295" s="31"/>
      <c r="S295" s="31"/>
      <c r="T295" s="31"/>
      <c r="U295" s="31"/>
      <c r="V295" s="31"/>
      <c r="W295" s="31"/>
      <c r="X295" s="31"/>
      <c r="Y295" s="31"/>
      <c r="Z295" s="31"/>
      <c r="AA295" s="31"/>
      <c r="AB295" s="31"/>
      <c r="AC295" s="31"/>
      <c r="AD295" s="31"/>
      <c r="AE295" s="31"/>
      <c r="AF295" s="31"/>
      <c r="AG295" s="31"/>
      <c r="AH295" s="31"/>
      <c r="AI295" s="31"/>
      <c r="AJ295" s="31"/>
      <c r="AK295" s="31"/>
      <c r="AL295" s="31"/>
      <c r="AM295" s="31"/>
      <c r="AN295" s="31"/>
    </row>
    <row r="296" spans="1:40">
      <c r="A296" s="31"/>
      <c r="B296" s="31"/>
      <c r="C296" s="31"/>
      <c r="D296" s="31"/>
      <c r="E296" s="31"/>
      <c r="F296" s="31"/>
      <c r="G296" s="31"/>
      <c r="H296" s="31"/>
      <c r="I296" s="31"/>
      <c r="J296" s="31"/>
      <c r="K296" s="31"/>
      <c r="L296" s="31"/>
      <c r="M296" s="31"/>
      <c r="N296" s="31"/>
      <c r="O296" s="31"/>
      <c r="P296" s="31"/>
      <c r="Q296" s="31"/>
      <c r="R296" s="31"/>
      <c r="S296" s="31"/>
      <c r="T296" s="31"/>
      <c r="U296" s="31"/>
      <c r="V296" s="31"/>
      <c r="W296" s="31"/>
      <c r="X296" s="31"/>
      <c r="Y296" s="31"/>
      <c r="Z296" s="31"/>
      <c r="AA296" s="31"/>
      <c r="AB296" s="31"/>
      <c r="AC296" s="31"/>
      <c r="AD296" s="31"/>
      <c r="AE296" s="31"/>
      <c r="AF296" s="31"/>
      <c r="AG296" s="31"/>
      <c r="AH296" s="31"/>
      <c r="AI296" s="31"/>
      <c r="AJ296" s="31"/>
      <c r="AK296" s="31"/>
      <c r="AL296" s="31"/>
      <c r="AM296" s="31"/>
      <c r="AN296" s="31"/>
    </row>
    <row r="297" spans="1:40">
      <c r="A297" s="31"/>
      <c r="B297" s="31"/>
      <c r="C297" s="31"/>
      <c r="D297" s="31"/>
      <c r="E297" s="31"/>
      <c r="F297" s="31"/>
      <c r="G297" s="31"/>
      <c r="H297" s="31"/>
      <c r="I297" s="31"/>
      <c r="J297" s="31"/>
      <c r="K297" s="31"/>
      <c r="L297" s="31"/>
      <c r="M297" s="31"/>
      <c r="N297" s="31"/>
      <c r="O297" s="31"/>
      <c r="P297" s="31"/>
      <c r="Q297" s="31"/>
      <c r="R297" s="31"/>
      <c r="S297" s="31"/>
      <c r="T297" s="31"/>
      <c r="U297" s="31"/>
      <c r="V297" s="31"/>
      <c r="W297" s="31"/>
      <c r="X297" s="31"/>
      <c r="Y297" s="31"/>
      <c r="Z297" s="31"/>
      <c r="AA297" s="31"/>
      <c r="AB297" s="31"/>
      <c r="AC297" s="31"/>
      <c r="AD297" s="31"/>
      <c r="AE297" s="31"/>
      <c r="AF297" s="31"/>
      <c r="AG297" s="31"/>
      <c r="AH297" s="31"/>
      <c r="AI297" s="31"/>
      <c r="AJ297" s="31"/>
      <c r="AK297" s="31"/>
      <c r="AL297" s="31"/>
      <c r="AM297" s="31"/>
      <c r="AN297" s="31"/>
    </row>
    <row r="298" spans="1:40">
      <c r="A298" s="31"/>
      <c r="B298" s="31"/>
      <c r="C298" s="31"/>
      <c r="D298" s="31"/>
      <c r="E298" s="31"/>
      <c r="F298" s="31"/>
      <c r="G298" s="31"/>
      <c r="H298" s="31"/>
      <c r="I298" s="31"/>
      <c r="J298" s="31"/>
      <c r="K298" s="31"/>
      <c r="L298" s="31"/>
      <c r="M298" s="31"/>
      <c r="N298" s="31"/>
      <c r="O298" s="31"/>
      <c r="P298" s="31"/>
      <c r="Q298" s="31"/>
      <c r="R298" s="31"/>
      <c r="S298" s="31"/>
      <c r="T298" s="31"/>
      <c r="U298" s="31"/>
      <c r="V298" s="31"/>
      <c r="W298" s="31"/>
      <c r="X298" s="31"/>
      <c r="Y298" s="31"/>
      <c r="Z298" s="31"/>
      <c r="AA298" s="31"/>
      <c r="AB298" s="31"/>
      <c r="AC298" s="31"/>
      <c r="AD298" s="31"/>
      <c r="AE298" s="31"/>
      <c r="AF298" s="31"/>
      <c r="AG298" s="31"/>
      <c r="AH298" s="31"/>
      <c r="AI298" s="31"/>
      <c r="AJ298" s="31"/>
      <c r="AK298" s="31"/>
      <c r="AL298" s="31"/>
      <c r="AM298" s="31"/>
      <c r="AN298" s="31"/>
    </row>
    <row r="299" spans="1:40">
      <c r="A299" s="31"/>
      <c r="B299" s="31"/>
      <c r="C299" s="31"/>
      <c r="D299" s="31"/>
      <c r="E299" s="31"/>
      <c r="F299" s="31"/>
      <c r="G299" s="31"/>
      <c r="H299" s="31"/>
      <c r="I299" s="31"/>
      <c r="J299" s="31"/>
      <c r="K299" s="31"/>
      <c r="L299" s="31"/>
      <c r="M299" s="31"/>
      <c r="N299" s="31"/>
      <c r="O299" s="31"/>
      <c r="P299" s="31"/>
      <c r="Q299" s="31"/>
      <c r="R299" s="31"/>
      <c r="S299" s="31"/>
      <c r="T299" s="31"/>
      <c r="U299" s="31"/>
      <c r="V299" s="31"/>
      <c r="W299" s="31"/>
      <c r="X299" s="31"/>
      <c r="Y299" s="31"/>
      <c r="Z299" s="31"/>
      <c r="AA299" s="31"/>
      <c r="AB299" s="31"/>
      <c r="AC299" s="31"/>
      <c r="AD299" s="31"/>
      <c r="AE299" s="31"/>
      <c r="AF299" s="31"/>
      <c r="AG299" s="31"/>
      <c r="AH299" s="31"/>
      <c r="AI299" s="31"/>
      <c r="AJ299" s="31"/>
      <c r="AK299" s="31"/>
      <c r="AL299" s="31"/>
      <c r="AM299" s="31"/>
      <c r="AN299" s="31"/>
    </row>
    <row r="300" spans="1:40">
      <c r="A300" s="31"/>
      <c r="B300" s="31"/>
      <c r="C300" s="31"/>
      <c r="D300" s="31"/>
      <c r="E300" s="31"/>
      <c r="F300" s="31"/>
      <c r="G300" s="31"/>
      <c r="H300" s="31"/>
      <c r="I300" s="31"/>
      <c r="J300" s="31"/>
      <c r="K300" s="31"/>
      <c r="L300" s="31"/>
      <c r="M300" s="31"/>
      <c r="N300" s="31"/>
      <c r="O300" s="31"/>
      <c r="P300" s="31"/>
      <c r="Q300" s="31"/>
      <c r="R300" s="31"/>
      <c r="S300" s="31"/>
      <c r="T300" s="31"/>
      <c r="U300" s="31"/>
      <c r="V300" s="31"/>
      <c r="W300" s="31"/>
      <c r="X300" s="31"/>
      <c r="Y300" s="31"/>
      <c r="Z300" s="31"/>
      <c r="AA300" s="31"/>
      <c r="AB300" s="31"/>
      <c r="AC300" s="31"/>
      <c r="AD300" s="31"/>
      <c r="AE300" s="31"/>
      <c r="AF300" s="31"/>
      <c r="AG300" s="31"/>
      <c r="AH300" s="31"/>
      <c r="AI300" s="31"/>
      <c r="AJ300" s="31"/>
      <c r="AK300" s="31"/>
      <c r="AL300" s="31"/>
      <c r="AM300" s="31"/>
      <c r="AN300" s="31"/>
    </row>
    <row r="301" spans="1:40">
      <c r="A301" s="31"/>
      <c r="B301" s="31"/>
      <c r="C301" s="31"/>
      <c r="D301" s="31"/>
      <c r="E301" s="31"/>
      <c r="F301" s="31"/>
      <c r="G301" s="31"/>
      <c r="H301" s="31"/>
      <c r="I301" s="31"/>
      <c r="J301" s="31"/>
      <c r="K301" s="31"/>
      <c r="L301" s="31"/>
      <c r="M301" s="31"/>
      <c r="N301" s="31"/>
      <c r="O301" s="31"/>
      <c r="P301" s="31"/>
      <c r="Q301" s="31"/>
      <c r="R301" s="31"/>
      <c r="S301" s="31"/>
      <c r="T301" s="31"/>
      <c r="U301" s="31"/>
      <c r="V301" s="31"/>
      <c r="W301" s="31"/>
      <c r="X301" s="31"/>
      <c r="Y301" s="31"/>
      <c r="Z301" s="31"/>
      <c r="AA301" s="31"/>
      <c r="AB301" s="31"/>
      <c r="AC301" s="31"/>
      <c r="AD301" s="31"/>
      <c r="AE301" s="31"/>
      <c r="AF301" s="31"/>
      <c r="AG301" s="31"/>
      <c r="AH301" s="31"/>
      <c r="AI301" s="31"/>
      <c r="AJ301" s="31"/>
      <c r="AK301" s="31"/>
      <c r="AL301" s="31"/>
      <c r="AM301" s="31"/>
      <c r="AN301" s="31"/>
    </row>
    <row r="302" spans="1:40">
      <c r="A302" s="31"/>
      <c r="B302" s="31"/>
      <c r="C302" s="31"/>
      <c r="D302" s="31"/>
      <c r="E302" s="31"/>
      <c r="F302" s="31"/>
      <c r="G302" s="31"/>
      <c r="H302" s="31"/>
      <c r="I302" s="31"/>
      <c r="J302" s="31"/>
      <c r="K302" s="31"/>
      <c r="L302" s="31"/>
      <c r="M302" s="31"/>
      <c r="N302" s="31"/>
      <c r="O302" s="31"/>
      <c r="P302" s="31"/>
      <c r="Q302" s="31"/>
      <c r="R302" s="31"/>
      <c r="S302" s="31"/>
      <c r="T302" s="31"/>
      <c r="U302" s="31"/>
      <c r="V302" s="31"/>
      <c r="W302" s="31"/>
      <c r="X302" s="31"/>
      <c r="Y302" s="31"/>
      <c r="Z302" s="31"/>
      <c r="AA302" s="31"/>
      <c r="AB302" s="31"/>
      <c r="AC302" s="31"/>
      <c r="AD302" s="31"/>
      <c r="AE302" s="31"/>
      <c r="AF302" s="31"/>
      <c r="AG302" s="31"/>
      <c r="AH302" s="31"/>
      <c r="AI302" s="31"/>
      <c r="AJ302" s="31"/>
      <c r="AK302" s="31"/>
      <c r="AL302" s="31"/>
      <c r="AM302" s="31"/>
      <c r="AN302" s="31"/>
    </row>
    <row r="303" spans="1:40">
      <c r="A303" s="31"/>
      <c r="B303" s="31"/>
      <c r="C303" s="31"/>
      <c r="D303" s="31"/>
      <c r="E303" s="31"/>
      <c r="F303" s="31"/>
      <c r="G303" s="31"/>
      <c r="H303" s="31"/>
      <c r="I303" s="31"/>
      <c r="J303" s="31"/>
      <c r="K303" s="31"/>
      <c r="L303" s="31"/>
      <c r="M303" s="31"/>
      <c r="N303" s="31"/>
      <c r="O303" s="31"/>
      <c r="P303" s="31"/>
      <c r="Q303" s="31"/>
      <c r="R303" s="31"/>
      <c r="S303" s="31"/>
      <c r="T303" s="31"/>
      <c r="U303" s="31"/>
      <c r="V303" s="31"/>
      <c r="W303" s="31"/>
      <c r="X303" s="31"/>
      <c r="Y303" s="31"/>
      <c r="Z303" s="31"/>
      <c r="AA303" s="31"/>
      <c r="AB303" s="31"/>
      <c r="AC303" s="31"/>
      <c r="AD303" s="31"/>
      <c r="AE303" s="31"/>
      <c r="AF303" s="31"/>
      <c r="AG303" s="31"/>
      <c r="AH303" s="31"/>
      <c r="AI303" s="31"/>
      <c r="AJ303" s="31"/>
      <c r="AK303" s="31"/>
      <c r="AL303" s="31"/>
      <c r="AM303" s="31"/>
      <c r="AN303" s="31"/>
    </row>
    <row r="304" spans="1:40">
      <c r="A304" s="31"/>
      <c r="B304" s="31"/>
      <c r="C304" s="31"/>
      <c r="D304" s="31"/>
      <c r="E304" s="31"/>
      <c r="F304" s="31"/>
      <c r="G304" s="31"/>
      <c r="H304" s="31"/>
      <c r="I304" s="31"/>
      <c r="J304" s="31"/>
      <c r="K304" s="31"/>
      <c r="L304" s="31"/>
      <c r="M304" s="31"/>
      <c r="N304" s="31"/>
      <c r="O304" s="31"/>
      <c r="P304" s="31"/>
      <c r="Q304" s="31"/>
      <c r="R304" s="31"/>
      <c r="S304" s="31"/>
      <c r="T304" s="31"/>
      <c r="U304" s="31"/>
      <c r="V304" s="31"/>
      <c r="W304" s="31"/>
      <c r="X304" s="31"/>
      <c r="Y304" s="31"/>
      <c r="Z304" s="31"/>
      <c r="AA304" s="31"/>
      <c r="AB304" s="31"/>
      <c r="AC304" s="31"/>
      <c r="AD304" s="31"/>
      <c r="AE304" s="31"/>
      <c r="AF304" s="31"/>
      <c r="AG304" s="31"/>
      <c r="AH304" s="31"/>
      <c r="AI304" s="31"/>
      <c r="AJ304" s="31"/>
      <c r="AK304" s="31"/>
      <c r="AL304" s="31"/>
      <c r="AM304" s="31"/>
      <c r="AN304" s="31"/>
    </row>
    <row r="305" spans="1:40">
      <c r="A305" s="31"/>
      <c r="B305" s="31"/>
      <c r="C305" s="31"/>
      <c r="D305" s="31"/>
      <c r="E305" s="31"/>
      <c r="F305" s="31"/>
      <c r="G305" s="31"/>
      <c r="H305" s="31"/>
      <c r="I305" s="31"/>
      <c r="J305" s="31"/>
      <c r="K305" s="31"/>
      <c r="L305" s="31"/>
      <c r="M305" s="31"/>
      <c r="N305" s="31"/>
      <c r="O305" s="31"/>
      <c r="P305" s="31"/>
      <c r="Q305" s="31"/>
      <c r="R305" s="31"/>
      <c r="S305" s="31"/>
      <c r="T305" s="31"/>
      <c r="U305" s="31"/>
      <c r="V305" s="31"/>
      <c r="W305" s="31"/>
      <c r="X305" s="31"/>
      <c r="Y305" s="31"/>
      <c r="Z305" s="31"/>
      <c r="AA305" s="31"/>
      <c r="AB305" s="31"/>
      <c r="AC305" s="31"/>
      <c r="AD305" s="31"/>
      <c r="AE305" s="31"/>
      <c r="AF305" s="31"/>
      <c r="AG305" s="31"/>
      <c r="AH305" s="31"/>
      <c r="AI305" s="31"/>
      <c r="AJ305" s="31"/>
      <c r="AK305" s="31"/>
      <c r="AL305" s="31"/>
      <c r="AM305" s="31"/>
      <c r="AN305" s="31"/>
    </row>
    <row r="306" spans="1:40">
      <c r="A306" s="31"/>
      <c r="B306" s="31"/>
      <c r="C306" s="31"/>
      <c r="D306" s="31"/>
      <c r="E306" s="31"/>
      <c r="F306" s="31"/>
      <c r="G306" s="31"/>
      <c r="H306" s="31"/>
      <c r="I306" s="31"/>
      <c r="J306" s="31"/>
      <c r="K306" s="31"/>
      <c r="L306" s="31"/>
      <c r="M306" s="31"/>
      <c r="N306" s="31"/>
      <c r="O306" s="31"/>
      <c r="P306" s="31"/>
      <c r="Q306" s="31"/>
      <c r="R306" s="31"/>
      <c r="S306" s="31"/>
      <c r="T306" s="31"/>
      <c r="U306" s="31"/>
      <c r="V306" s="31"/>
      <c r="W306" s="31"/>
      <c r="X306" s="31"/>
      <c r="Y306" s="31"/>
      <c r="Z306" s="31"/>
      <c r="AA306" s="31"/>
      <c r="AB306" s="31"/>
      <c r="AC306" s="31"/>
      <c r="AD306" s="31"/>
      <c r="AE306" s="31"/>
      <c r="AF306" s="31"/>
      <c r="AG306" s="31"/>
      <c r="AH306" s="31"/>
      <c r="AI306" s="31"/>
      <c r="AJ306" s="31"/>
      <c r="AK306" s="31"/>
      <c r="AL306" s="31"/>
      <c r="AM306" s="31"/>
      <c r="AN306" s="31"/>
    </row>
    <row r="307" spans="1:40">
      <c r="A307" s="31"/>
      <c r="B307" s="31"/>
      <c r="C307" s="31"/>
      <c r="D307" s="31"/>
      <c r="E307" s="31"/>
      <c r="F307" s="31"/>
      <c r="G307" s="31"/>
      <c r="H307" s="31"/>
      <c r="I307" s="31"/>
      <c r="J307" s="31"/>
      <c r="K307" s="31"/>
      <c r="L307" s="31"/>
      <c r="M307" s="31"/>
      <c r="N307" s="31"/>
      <c r="O307" s="31"/>
      <c r="P307" s="31"/>
      <c r="Q307" s="31"/>
      <c r="R307" s="31"/>
      <c r="S307" s="31"/>
      <c r="T307" s="31"/>
      <c r="U307" s="31"/>
      <c r="V307" s="31"/>
      <c r="W307" s="31"/>
      <c r="X307" s="31"/>
      <c r="Y307" s="31"/>
      <c r="Z307" s="31"/>
      <c r="AA307" s="31"/>
      <c r="AB307" s="31"/>
      <c r="AC307" s="31"/>
      <c r="AD307" s="31"/>
      <c r="AE307" s="31"/>
      <c r="AF307" s="31"/>
      <c r="AG307" s="31"/>
      <c r="AH307" s="31"/>
      <c r="AI307" s="31"/>
      <c r="AJ307" s="31"/>
      <c r="AK307" s="31"/>
      <c r="AL307" s="31"/>
      <c r="AM307" s="31"/>
      <c r="AN307" s="31"/>
    </row>
    <row r="308" spans="1:40">
      <c r="A308" s="31"/>
      <c r="B308" s="31"/>
      <c r="C308" s="31"/>
      <c r="D308" s="31"/>
      <c r="E308" s="31"/>
      <c r="F308" s="31"/>
      <c r="G308" s="31"/>
      <c r="H308" s="31"/>
      <c r="I308" s="31"/>
      <c r="J308" s="31"/>
      <c r="K308" s="31"/>
      <c r="L308" s="31"/>
      <c r="M308" s="31"/>
      <c r="N308" s="31"/>
      <c r="O308" s="31"/>
      <c r="P308" s="31"/>
      <c r="Q308" s="31"/>
      <c r="R308" s="31"/>
      <c r="S308" s="31"/>
      <c r="T308" s="31"/>
      <c r="U308" s="31"/>
      <c r="V308" s="31"/>
      <c r="W308" s="31"/>
      <c r="X308" s="31"/>
      <c r="Y308" s="31"/>
      <c r="Z308" s="31"/>
      <c r="AA308" s="31"/>
      <c r="AB308" s="31"/>
      <c r="AC308" s="31"/>
      <c r="AD308" s="31"/>
      <c r="AE308" s="31"/>
      <c r="AF308" s="31"/>
      <c r="AG308" s="31"/>
      <c r="AH308" s="31"/>
      <c r="AI308" s="31"/>
      <c r="AJ308" s="31"/>
      <c r="AK308" s="31"/>
      <c r="AL308" s="31"/>
      <c r="AM308" s="31"/>
      <c r="AN308" s="31"/>
    </row>
  </sheetData>
  <sheetProtection formatCells="0" selectLockedCells="1"/>
  <mergeCells count="6">
    <mergeCell ref="B2:G4"/>
    <mergeCell ref="G13:H13"/>
    <mergeCell ref="A9:B9"/>
    <mergeCell ref="A8:B8"/>
    <mergeCell ref="D9:H9"/>
    <mergeCell ref="A10:B10"/>
  </mergeCells>
  <dataValidations count="1">
    <dataValidation type="list" allowBlank="1" showInputMessage="1" showErrorMessage="1" sqref="A10">
      <formula1>"2015,2016,2017,2018,2019,2020,2021,2022,2023,2024,2025"</formula1>
    </dataValidation>
  </dataValidations>
  <hyperlinks>
    <hyperlink ref="D11" location="janvier!A1" display="Janvier"/>
    <hyperlink ref="G13:H13" location="Recap!A1" display="RECAP"/>
    <hyperlink ref="D12" location="fevrier!A1" display="Fevrier"/>
    <hyperlink ref="D13" location="mars!A1" display="Mars"/>
    <hyperlink ref="D14" location="avril!A1" display="Avril"/>
    <hyperlink ref="D15" location="mai!A1" display="Mai"/>
    <hyperlink ref="D16" location="juin!A1" display="Juin"/>
    <hyperlink ref="F11" location="juillet!A1" display="Juillet"/>
    <hyperlink ref="F12" location="aout!A1" display="Aout"/>
    <hyperlink ref="F13" location="septembre!A1" display="Septembre"/>
    <hyperlink ref="F14" location="octobre!A1" display="Octobre"/>
    <hyperlink ref="F15" location="novembre!A1" display="Novembre"/>
    <hyperlink ref="F16" location="decembre!A1" display="Decembre"/>
  </hyperlink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4"/>
  <dimension ref="A1:GI72"/>
  <sheetViews>
    <sheetView showZeros="0" tabSelected="1" workbookViewId="0">
      <pane xSplit="2" ySplit="4" topLeftCell="C11" activePane="bottomRight" state="frozen"/>
      <selection sqref="A1:B1"/>
      <selection pane="topRight" sqref="A1:B1"/>
      <selection pane="bottomLeft" sqref="A1:B1"/>
      <selection pane="bottomRight" activeCell="Z21" sqref="Z21"/>
    </sheetView>
  </sheetViews>
  <sheetFormatPr baseColWidth="10" defaultColWidth="11.453125" defaultRowHeight="12.5"/>
  <cols>
    <col min="1" max="1" width="7.7265625" style="118" customWidth="1"/>
    <col min="2" max="2" width="15.7265625" style="118" customWidth="1"/>
    <col min="3" max="31" width="4" style="118" customWidth="1"/>
    <col min="32" max="33" width="3.7265625" style="118" customWidth="1"/>
    <col min="34" max="34" width="5.7265625" style="117" customWidth="1"/>
    <col min="35" max="79" width="3.7265625" style="118" customWidth="1"/>
    <col min="80" max="80" width="11.453125" style="119"/>
    <col min="81" max="81" width="17.7265625" style="118" customWidth="1"/>
    <col min="82" max="82" width="7.1796875" style="153" customWidth="1"/>
    <col min="83" max="83" width="3.7265625" style="87" customWidth="1"/>
    <col min="84" max="84" width="4" style="118" customWidth="1"/>
    <col min="85" max="85" width="3.7265625" style="118" customWidth="1"/>
    <col min="86" max="86" width="11.453125" style="117"/>
    <col min="87" max="191" width="11.453125" style="119"/>
    <col min="192" max="16384" width="11.453125" style="118"/>
  </cols>
  <sheetData>
    <row r="1" spans="1:191" ht="15" customHeight="1">
      <c r="A1" s="257" t="s">
        <v>130</v>
      </c>
      <c r="B1" s="257"/>
      <c r="C1" s="258">
        <f>DATE(Année,AQ2,1)</f>
        <v>42309</v>
      </c>
      <c r="D1" s="258"/>
      <c r="E1" s="258"/>
      <c r="F1" s="258"/>
      <c r="G1" s="258"/>
      <c r="H1" s="258"/>
      <c r="I1" s="258"/>
      <c r="J1" s="258"/>
      <c r="K1" s="258"/>
      <c r="L1" s="258"/>
      <c r="M1" s="258"/>
      <c r="N1" s="258"/>
      <c r="O1" s="258"/>
      <c r="P1" s="258"/>
      <c r="Q1" s="258"/>
      <c r="R1" s="258"/>
      <c r="S1" s="258"/>
      <c r="T1" s="258"/>
      <c r="U1" s="258"/>
      <c r="V1" s="258"/>
      <c r="W1" s="258"/>
      <c r="X1" s="258"/>
      <c r="Y1" s="258"/>
      <c r="Z1" s="258"/>
      <c r="AA1" s="258"/>
      <c r="AB1" s="258"/>
      <c r="AC1" s="258"/>
      <c r="AD1" s="258"/>
      <c r="AE1" s="258"/>
      <c r="AF1" s="258"/>
      <c r="AG1" s="258"/>
      <c r="AK1" s="259" t="s">
        <v>118</v>
      </c>
      <c r="AL1" s="260"/>
      <c r="AM1" s="260"/>
      <c r="AN1" s="260"/>
      <c r="AO1" s="261"/>
      <c r="AQ1" s="265" t="s">
        <v>100</v>
      </c>
      <c r="AR1" s="265"/>
      <c r="AS1" s="265"/>
      <c r="CD1" s="266" t="s">
        <v>144</v>
      </c>
      <c r="CE1" s="241" t="s">
        <v>145</v>
      </c>
      <c r="CF1" s="242"/>
      <c r="CG1" s="243"/>
      <c r="CJ1" s="120"/>
      <c r="CK1" s="121"/>
    </row>
    <row r="2" spans="1:191" ht="8" customHeight="1" thickBot="1">
      <c r="A2" s="269">
        <f ca="1">TODAY()</f>
        <v>42329</v>
      </c>
      <c r="B2" s="269"/>
      <c r="D2" s="223"/>
      <c r="E2" s="223"/>
      <c r="G2" s="223"/>
      <c r="H2" s="122"/>
      <c r="I2" s="223"/>
      <c r="K2" s="223"/>
      <c r="L2" s="223"/>
      <c r="N2" s="223"/>
      <c r="O2" s="122"/>
      <c r="P2" s="223"/>
      <c r="R2" s="223"/>
      <c r="S2" s="223"/>
      <c r="U2" s="223"/>
      <c r="V2" s="224"/>
      <c r="W2" s="223"/>
      <c r="Y2" s="223"/>
      <c r="Z2" s="223"/>
      <c r="AB2" s="223"/>
      <c r="AC2" s="122"/>
      <c r="AD2" s="223"/>
      <c r="AF2" s="223"/>
      <c r="AG2" s="223"/>
      <c r="AI2" s="123"/>
      <c r="AJ2" s="123"/>
      <c r="AK2" s="262"/>
      <c r="AL2" s="263"/>
      <c r="AM2" s="263"/>
      <c r="AN2" s="263"/>
      <c r="AO2" s="264"/>
      <c r="AQ2" s="252">
        <v>11</v>
      </c>
      <c r="AR2" s="253"/>
      <c r="AS2" s="254"/>
      <c r="CD2" s="267"/>
      <c r="CE2" s="244"/>
      <c r="CF2" s="245"/>
      <c r="CG2" s="246"/>
      <c r="CJ2" s="121"/>
      <c r="CK2" s="121"/>
    </row>
    <row r="3" spans="1:191" ht="37.5" customHeight="1">
      <c r="A3" s="197" t="s">
        <v>129</v>
      </c>
      <c r="B3" s="198">
        <f ca="1">NOW()</f>
        <v>42329.485286342591</v>
      </c>
      <c r="C3" s="282" t="str">
        <f t="shared" ref="C3" ca="1" si="0">IF(C4=TODAY(),"a","")</f>
        <v/>
      </c>
      <c r="D3" s="282" t="str">
        <f t="shared" ref="D3" ca="1" si="1">IF(D4=TODAY(),"a","")</f>
        <v/>
      </c>
      <c r="E3" s="282" t="str">
        <f t="shared" ref="E3" ca="1" si="2">IF(E4=TODAY(),"a","")</f>
        <v/>
      </c>
      <c r="F3" s="282" t="str">
        <f t="shared" ref="F3" ca="1" si="3">IF(F4=TODAY(),"a","")</f>
        <v/>
      </c>
      <c r="G3" s="282" t="str">
        <f t="shared" ref="G3" ca="1" si="4">IF(G4=TODAY(),"a","")</f>
        <v/>
      </c>
      <c r="H3" s="282" t="str">
        <f t="shared" ref="H3" ca="1" si="5">IF(H4=TODAY(),"a","")</f>
        <v/>
      </c>
      <c r="I3" s="282" t="str">
        <f t="shared" ref="I3" ca="1" si="6">IF(I4=TODAY(),"a","")</f>
        <v/>
      </c>
      <c r="J3" s="282" t="str">
        <f t="shared" ref="J3" ca="1" si="7">IF(J4=TODAY(),"a","")</f>
        <v/>
      </c>
      <c r="K3" s="282" t="str">
        <f t="shared" ref="K3:L3" ca="1" si="8">IF(K4=TODAY(),"a","")</f>
        <v/>
      </c>
      <c r="L3" s="282" t="str">
        <f t="shared" ca="1" si="8"/>
        <v/>
      </c>
      <c r="M3" s="282" t="str">
        <f t="shared" ref="M3" ca="1" si="9">IF(M4=TODAY(),"a","")</f>
        <v/>
      </c>
      <c r="N3" s="282" t="str">
        <f t="shared" ref="N3" ca="1" si="10">IF(N4=TODAY(),"a","")</f>
        <v/>
      </c>
      <c r="O3" s="282" t="str">
        <f t="shared" ref="O3" ca="1" si="11">IF(O4=TODAY(),"a","")</f>
        <v/>
      </c>
      <c r="P3" s="282" t="str">
        <f t="shared" ref="P3" ca="1" si="12">IF(P4=TODAY(),"a","")</f>
        <v/>
      </c>
      <c r="Q3" s="282" t="str">
        <f t="shared" ref="Q3" ca="1" si="13">IF(Q4=TODAY(),"a","")</f>
        <v/>
      </c>
      <c r="R3" s="282" t="str">
        <f t="shared" ref="R3" ca="1" si="14">IF(R4=TODAY(),"a","")</f>
        <v/>
      </c>
      <c r="S3" s="282" t="str">
        <f t="shared" ref="S3" ca="1" si="15">IF(S4=TODAY(),"a","")</f>
        <v/>
      </c>
      <c r="T3" s="282" t="str">
        <f t="shared" ref="T3" ca="1" si="16">IF(T4=TODAY(),"a","")</f>
        <v/>
      </c>
      <c r="U3" s="282" t="str">
        <f t="shared" ref="U3" ca="1" si="17">IF(U4=TODAY(),"a","")</f>
        <v/>
      </c>
      <c r="V3" s="282" t="str">
        <f t="shared" ref="V3" ca="1" si="18">IF(V4=TODAY(),"a","")</f>
        <v/>
      </c>
      <c r="W3" s="282" t="str">
        <f ca="1">IF(W4=TODAY(),"a","")</f>
        <v>a</v>
      </c>
      <c r="X3" s="282" t="str">
        <f t="shared" ref="X3:AG3" ca="1" si="19">IF(X4=TODAY(),"a","")</f>
        <v/>
      </c>
      <c r="Y3" s="282" t="str">
        <f t="shared" ca="1" si="19"/>
        <v/>
      </c>
      <c r="Z3" s="282" t="str">
        <f t="shared" ca="1" si="19"/>
        <v/>
      </c>
      <c r="AA3" s="282" t="str">
        <f t="shared" ca="1" si="19"/>
        <v/>
      </c>
      <c r="AB3" s="282" t="str">
        <f t="shared" ca="1" si="19"/>
        <v/>
      </c>
      <c r="AC3" s="282" t="str">
        <f t="shared" ca="1" si="19"/>
        <v/>
      </c>
      <c r="AD3" s="282" t="str">
        <f t="shared" ca="1" si="19"/>
        <v/>
      </c>
      <c r="AE3" s="282" t="str">
        <f t="shared" ca="1" si="19"/>
        <v/>
      </c>
      <c r="AF3" s="282" t="str">
        <f t="shared" ca="1" si="19"/>
        <v/>
      </c>
      <c r="AG3" s="282" t="str">
        <f t="shared" ca="1" si="19"/>
        <v/>
      </c>
      <c r="CA3" s="255" t="s">
        <v>147</v>
      </c>
      <c r="CD3" s="268"/>
      <c r="CE3" s="247"/>
      <c r="CF3" s="248"/>
      <c r="CG3" s="249"/>
      <c r="CJ3" s="121"/>
      <c r="CK3" s="121"/>
    </row>
    <row r="4" spans="1:191" ht="38.15" customHeight="1" thickBot="1">
      <c r="A4" s="124" t="s">
        <v>21</v>
      </c>
      <c r="B4" s="125" t="s">
        <v>95</v>
      </c>
      <c r="C4" s="126">
        <f ca="1">IF(AQ2="",DATE(Année,MONTH(TODAY()),1),DATE(Année,AQ2,1))</f>
        <v>42309</v>
      </c>
      <c r="D4" s="126">
        <f t="shared" ref="D4:AG4" ca="1" si="20">IF(C4="","",IF(MONTH(C4+1)&lt;&gt;MONTH(C4),"",C4+1))</f>
        <v>42310</v>
      </c>
      <c r="E4" s="126">
        <f t="shared" ca="1" si="20"/>
        <v>42311</v>
      </c>
      <c r="F4" s="126">
        <f t="shared" ca="1" si="20"/>
        <v>42312</v>
      </c>
      <c r="G4" s="126">
        <f t="shared" ca="1" si="20"/>
        <v>42313</v>
      </c>
      <c r="H4" s="126">
        <f t="shared" ca="1" si="20"/>
        <v>42314</v>
      </c>
      <c r="I4" s="126">
        <f t="shared" ca="1" si="20"/>
        <v>42315</v>
      </c>
      <c r="J4" s="126">
        <f t="shared" ca="1" si="20"/>
        <v>42316</v>
      </c>
      <c r="K4" s="126">
        <f t="shared" ca="1" si="20"/>
        <v>42317</v>
      </c>
      <c r="L4" s="126">
        <f t="shared" ca="1" si="20"/>
        <v>42318</v>
      </c>
      <c r="M4" s="126">
        <f t="shared" ca="1" si="20"/>
        <v>42319</v>
      </c>
      <c r="N4" s="126">
        <f t="shared" ca="1" si="20"/>
        <v>42320</v>
      </c>
      <c r="O4" s="126">
        <f t="shared" ca="1" si="20"/>
        <v>42321</v>
      </c>
      <c r="P4" s="126">
        <f t="shared" ca="1" si="20"/>
        <v>42322</v>
      </c>
      <c r="Q4" s="126">
        <f t="shared" ca="1" si="20"/>
        <v>42323</v>
      </c>
      <c r="R4" s="126">
        <f t="shared" ca="1" si="20"/>
        <v>42324</v>
      </c>
      <c r="S4" s="126">
        <f t="shared" ca="1" si="20"/>
        <v>42325</v>
      </c>
      <c r="T4" s="126">
        <f t="shared" ca="1" si="20"/>
        <v>42326</v>
      </c>
      <c r="U4" s="126">
        <f t="shared" ca="1" si="20"/>
        <v>42327</v>
      </c>
      <c r="V4" s="126">
        <f t="shared" ca="1" si="20"/>
        <v>42328</v>
      </c>
      <c r="W4" s="126">
        <f t="shared" ca="1" si="20"/>
        <v>42329</v>
      </c>
      <c r="X4" s="126">
        <f t="shared" ca="1" si="20"/>
        <v>42330</v>
      </c>
      <c r="Y4" s="126">
        <f t="shared" ca="1" si="20"/>
        <v>42331</v>
      </c>
      <c r="Z4" s="126">
        <f t="shared" ca="1" si="20"/>
        <v>42332</v>
      </c>
      <c r="AA4" s="126">
        <f t="shared" ca="1" si="20"/>
        <v>42333</v>
      </c>
      <c r="AB4" s="126">
        <f t="shared" ca="1" si="20"/>
        <v>42334</v>
      </c>
      <c r="AC4" s="126">
        <f t="shared" ca="1" si="20"/>
        <v>42335</v>
      </c>
      <c r="AD4" s="126">
        <f t="shared" ca="1" si="20"/>
        <v>42336</v>
      </c>
      <c r="AE4" s="126">
        <f t="shared" ca="1" si="20"/>
        <v>42337</v>
      </c>
      <c r="AF4" s="126">
        <f t="shared" ca="1" si="20"/>
        <v>42338</v>
      </c>
      <c r="AG4" s="126" t="str">
        <f t="shared" ca="1" si="20"/>
        <v/>
      </c>
      <c r="AI4" s="127" t="str">
        <f t="array" ref="AI4:BY4">MesCouleurs</f>
        <v>M</v>
      </c>
      <c r="AJ4" s="128" t="str">
        <v>M0</v>
      </c>
      <c r="AK4" s="127" t="str">
        <v>M1</v>
      </c>
      <c r="AL4" s="129" t="str">
        <v>M2</v>
      </c>
      <c r="AM4" s="130" t="str">
        <v>J</v>
      </c>
      <c r="AN4" s="130" t="str">
        <v>J1</v>
      </c>
      <c r="AO4" s="131" t="str">
        <v>S</v>
      </c>
      <c r="AP4" s="131" t="str">
        <v>S0</v>
      </c>
      <c r="AQ4" s="131" t="str">
        <v>S1</v>
      </c>
      <c r="AR4" s="131" t="str">
        <v>S2</v>
      </c>
      <c r="AS4" s="195" t="str">
        <v>S3</v>
      </c>
      <c r="AT4" s="131" t="str">
        <v>R</v>
      </c>
      <c r="AU4" s="132" t="str">
        <v xml:space="preserve">CP </v>
      </c>
      <c r="AV4" s="132" t="str">
        <v>CA</v>
      </c>
      <c r="AW4" s="132" t="str">
        <v>RTT</v>
      </c>
      <c r="AX4" s="132" t="str">
        <v>REC</v>
      </c>
      <c r="AY4" s="132" t="str">
        <v>RC</v>
      </c>
      <c r="AZ4" s="132" t="str">
        <v>RJF</v>
      </c>
      <c r="BA4" s="129" t="str">
        <v>DP</v>
      </c>
      <c r="BB4" s="129" t="str">
        <v>DEL</v>
      </c>
      <c r="BC4" s="133" t="str">
        <v>FOR</v>
      </c>
      <c r="BD4" s="129" t="str">
        <v>CCE</v>
      </c>
      <c r="BE4" s="129" t="str">
        <v>CD</v>
      </c>
      <c r="BF4" s="129" t="str">
        <v>RUN</v>
      </c>
      <c r="BG4" s="129" t="str">
        <v>CH</v>
      </c>
      <c r="BH4" s="194" t="str">
        <v>CE</v>
      </c>
      <c r="BI4" s="196" t="str">
        <v>HOS</v>
      </c>
      <c r="BJ4" s="135" t="str">
        <v>FRA</v>
      </c>
      <c r="BK4" s="135" t="str">
        <v>BON</v>
      </c>
      <c r="BL4" s="135" t="str">
        <v>RS</v>
      </c>
      <c r="BM4" s="192" t="str">
        <v>R/T</v>
      </c>
      <c r="BN4" s="193" t="str">
        <v>ENF</v>
      </c>
      <c r="BO4" s="134" t="str">
        <v>MAL</v>
      </c>
      <c r="BP4" s="134" t="str">
        <v>ABS</v>
      </c>
      <c r="BQ4" s="134" t="str">
        <v>ANJ</v>
      </c>
      <c r="BR4" s="131" t="str">
        <v>OK</v>
      </c>
      <c r="BS4" s="131">
        <v>0</v>
      </c>
      <c r="BT4" s="131">
        <v>0</v>
      </c>
      <c r="BU4" s="131">
        <v>0</v>
      </c>
      <c r="BV4" s="131">
        <v>0</v>
      </c>
      <c r="BW4" s="131">
        <v>0</v>
      </c>
      <c r="BX4" s="131">
        <v>0</v>
      </c>
      <c r="BY4" s="131">
        <v>0</v>
      </c>
      <c r="BZ4" s="136"/>
      <c r="CA4" s="256"/>
      <c r="CC4" s="137" t="s">
        <v>95</v>
      </c>
      <c r="CD4" s="138"/>
      <c r="CE4" s="139"/>
      <c r="CF4" s="126">
        <f ca="1">IF(DT2="",DATE(Année,MONTH(TODAY()),1),DATE(Année,DT2,1))</f>
        <v>42309</v>
      </c>
      <c r="CG4" s="140"/>
    </row>
    <row r="5" spans="1:191" s="149" customFormat="1" ht="13" customHeight="1">
      <c r="A5" s="45"/>
      <c r="B5" s="46"/>
      <c r="C5" s="141" t="str">
        <f t="shared" ref="C5:AG5" ca="1" si="21">IF(C4="","",INDEX(Cycle_Naga,MOD(C4-départ,durée)+1))</f>
        <v>M</v>
      </c>
      <c r="D5" s="141" t="str">
        <f t="shared" ca="1" si="21"/>
        <v>M</v>
      </c>
      <c r="E5" s="141" t="str">
        <f t="shared" ca="1" si="21"/>
        <v>M</v>
      </c>
      <c r="F5" s="141" t="str">
        <f t="shared" ca="1" si="21"/>
        <v>R</v>
      </c>
      <c r="G5" s="141" t="str">
        <f t="shared" ca="1" si="21"/>
        <v>R</v>
      </c>
      <c r="H5" s="141" t="str">
        <f t="shared" ca="1" si="21"/>
        <v>S3</v>
      </c>
      <c r="I5" s="141" t="str">
        <f t="shared" ca="1" si="21"/>
        <v>S3</v>
      </c>
      <c r="J5" s="141" t="str">
        <f t="shared" ca="1" si="21"/>
        <v>S3</v>
      </c>
      <c r="K5" s="141" t="str">
        <f t="shared" ca="1" si="21"/>
        <v>S3</v>
      </c>
      <c r="L5" s="141" t="str">
        <f t="shared" ca="1" si="21"/>
        <v>R</v>
      </c>
      <c r="M5" s="141" t="str">
        <f t="shared" ca="1" si="21"/>
        <v>M</v>
      </c>
      <c r="N5" s="141" t="str">
        <f t="shared" ca="1" si="21"/>
        <v>M</v>
      </c>
      <c r="O5" s="141" t="str">
        <f t="shared" ca="1" si="21"/>
        <v>M</v>
      </c>
      <c r="P5" s="141" t="str">
        <f t="shared" ca="1" si="21"/>
        <v>R</v>
      </c>
      <c r="Q5" s="141" t="str">
        <f t="shared" ca="1" si="21"/>
        <v>R</v>
      </c>
      <c r="R5" s="141" t="str">
        <f t="shared" ca="1" si="21"/>
        <v>R</v>
      </c>
      <c r="S5" s="141" t="str">
        <f t="shared" ca="1" si="21"/>
        <v>S3</v>
      </c>
      <c r="T5" s="141" t="str">
        <f t="shared" ca="1" si="21"/>
        <v>S3</v>
      </c>
      <c r="U5" s="141" t="str">
        <f t="shared" ca="1" si="21"/>
        <v>S3</v>
      </c>
      <c r="V5" s="141" t="str">
        <f t="shared" ca="1" si="21"/>
        <v>R</v>
      </c>
      <c r="W5" s="141" t="str">
        <f t="shared" ca="1" si="21"/>
        <v>M</v>
      </c>
      <c r="X5" s="141" t="str">
        <f t="shared" ca="1" si="21"/>
        <v>M</v>
      </c>
      <c r="Y5" s="141" t="str">
        <f t="shared" ca="1" si="21"/>
        <v>M</v>
      </c>
      <c r="Z5" s="141" t="str">
        <f t="shared" ca="1" si="21"/>
        <v>M</v>
      </c>
      <c r="AA5" s="141" t="str">
        <f t="shared" ca="1" si="21"/>
        <v>R</v>
      </c>
      <c r="AB5" s="141" t="str">
        <f t="shared" ca="1" si="21"/>
        <v>R</v>
      </c>
      <c r="AC5" s="141" t="str">
        <f t="shared" ca="1" si="21"/>
        <v>S3</v>
      </c>
      <c r="AD5" s="141" t="str">
        <f t="shared" ca="1" si="21"/>
        <v>S3</v>
      </c>
      <c r="AE5" s="141" t="str">
        <f t="shared" ca="1" si="21"/>
        <v>S3</v>
      </c>
      <c r="AF5" s="141" t="str">
        <f t="shared" ca="1" si="21"/>
        <v>S3</v>
      </c>
      <c r="AG5" s="141" t="str">
        <f t="shared" ca="1" si="21"/>
        <v/>
      </c>
      <c r="AH5" s="142"/>
      <c r="AI5" s="143">
        <f t="shared" ref="AI5:AX20" ca="1" si="22">COUNTIF($C5:$AG5,AI$4)</f>
        <v>10</v>
      </c>
      <c r="AJ5" s="143">
        <f t="shared" ca="1" si="22"/>
        <v>0</v>
      </c>
      <c r="AK5" s="143">
        <f t="shared" ca="1" si="22"/>
        <v>0</v>
      </c>
      <c r="AL5" s="143">
        <f t="shared" ca="1" si="22"/>
        <v>0</v>
      </c>
      <c r="AM5" s="143">
        <f t="shared" ca="1" si="22"/>
        <v>0</v>
      </c>
      <c r="AN5" s="143">
        <f t="shared" ca="1" si="22"/>
        <v>0</v>
      </c>
      <c r="AO5" s="143">
        <f t="shared" ca="1" si="22"/>
        <v>0</v>
      </c>
      <c r="AP5" s="143">
        <f t="shared" ca="1" si="22"/>
        <v>0</v>
      </c>
      <c r="AQ5" s="143">
        <f t="shared" ca="1" si="22"/>
        <v>0</v>
      </c>
      <c r="AR5" s="143">
        <f t="shared" ca="1" si="22"/>
        <v>0</v>
      </c>
      <c r="AS5" s="143">
        <f t="shared" ca="1" si="22"/>
        <v>11</v>
      </c>
      <c r="AT5" s="143">
        <f t="shared" ca="1" si="22"/>
        <v>9</v>
      </c>
      <c r="AU5" s="143">
        <f t="shared" ca="1" si="22"/>
        <v>0</v>
      </c>
      <c r="AV5" s="143">
        <f t="shared" ca="1" si="22"/>
        <v>0</v>
      </c>
      <c r="AW5" s="143">
        <f t="shared" ca="1" si="22"/>
        <v>0</v>
      </c>
      <c r="AX5" s="143">
        <f t="shared" ca="1" si="22"/>
        <v>0</v>
      </c>
      <c r="AY5" s="143">
        <f t="shared" ref="AY5:BY14" ca="1" si="23">COUNTIF($C5:$AG5,AY$4)</f>
        <v>0</v>
      </c>
      <c r="AZ5" s="143">
        <f t="shared" ca="1" si="23"/>
        <v>0</v>
      </c>
      <c r="BA5" s="143">
        <f t="shared" ca="1" si="23"/>
        <v>0</v>
      </c>
      <c r="BB5" s="143">
        <f t="shared" ca="1" si="23"/>
        <v>0</v>
      </c>
      <c r="BC5" s="143">
        <f t="shared" ca="1" si="23"/>
        <v>0</v>
      </c>
      <c r="BD5" s="143">
        <f t="shared" ca="1" si="23"/>
        <v>0</v>
      </c>
      <c r="BE5" s="143">
        <f t="shared" ca="1" si="23"/>
        <v>0</v>
      </c>
      <c r="BF5" s="143">
        <f t="shared" ca="1" si="23"/>
        <v>0</v>
      </c>
      <c r="BG5" s="143">
        <f t="shared" ca="1" si="23"/>
        <v>0</v>
      </c>
      <c r="BH5" s="143">
        <f t="shared" ca="1" si="23"/>
        <v>0</v>
      </c>
      <c r="BI5" s="143">
        <f t="shared" ca="1" si="23"/>
        <v>0</v>
      </c>
      <c r="BJ5" s="143">
        <f t="shared" ca="1" si="23"/>
        <v>0</v>
      </c>
      <c r="BK5" s="143">
        <f t="shared" ca="1" si="23"/>
        <v>0</v>
      </c>
      <c r="BL5" s="143">
        <f t="shared" ca="1" si="23"/>
        <v>0</v>
      </c>
      <c r="BM5" s="143">
        <f t="shared" ca="1" si="23"/>
        <v>0</v>
      </c>
      <c r="BN5" s="143">
        <f t="shared" ca="1" si="23"/>
        <v>0</v>
      </c>
      <c r="BO5" s="143">
        <f t="shared" ca="1" si="23"/>
        <v>0</v>
      </c>
      <c r="BP5" s="143">
        <f t="shared" ca="1" si="23"/>
        <v>0</v>
      </c>
      <c r="BQ5" s="143">
        <f t="shared" ca="1" si="23"/>
        <v>0</v>
      </c>
      <c r="BR5" s="143">
        <f t="shared" ca="1" si="23"/>
        <v>0</v>
      </c>
      <c r="BS5" s="143">
        <f t="shared" ca="1" si="23"/>
        <v>0</v>
      </c>
      <c r="BT5" s="143">
        <f t="shared" ca="1" si="23"/>
        <v>0</v>
      </c>
      <c r="BU5" s="143">
        <f t="shared" ca="1" si="23"/>
        <v>0</v>
      </c>
      <c r="BV5" s="143">
        <f t="shared" ca="1" si="23"/>
        <v>0</v>
      </c>
      <c r="BW5" s="143">
        <f t="shared" ca="1" si="23"/>
        <v>0</v>
      </c>
      <c r="BX5" s="143">
        <f t="shared" ca="1" si="23"/>
        <v>0</v>
      </c>
      <c r="BY5" s="143">
        <f t="shared" ca="1" si="23"/>
        <v>0</v>
      </c>
      <c r="BZ5" s="136"/>
      <c r="CA5" s="144">
        <f t="shared" ref="CA5:CA11" ca="1" si="24">SUM(AI5:BY5)</f>
        <v>30</v>
      </c>
      <c r="CB5" s="142"/>
      <c r="CC5" s="145" t="s">
        <v>22</v>
      </c>
      <c r="CD5" s="146" t="str">
        <f>IF(CD4="","",INDEX(Cycle_Naga,MOD(CD4-départ,durée)+1))</f>
        <v/>
      </c>
      <c r="CE5" s="147"/>
      <c r="CF5" s="141" t="str">
        <f t="shared" ref="CF5" ca="1" si="25">IF(CF4="","",INDEX(Cycle_Naga,MOD(CF4-départ,durée)+1))</f>
        <v>M</v>
      </c>
      <c r="CG5" s="148"/>
      <c r="CH5" s="142"/>
      <c r="CI5" s="142"/>
      <c r="CJ5" s="142"/>
      <c r="CK5" s="142"/>
      <c r="CL5" s="142"/>
      <c r="CM5" s="142"/>
      <c r="CN5" s="142"/>
      <c r="CO5" s="142"/>
      <c r="CP5" s="142"/>
      <c r="CQ5" s="142"/>
      <c r="CR5" s="142"/>
      <c r="CS5" s="142"/>
      <c r="CT5" s="142"/>
      <c r="CU5" s="142"/>
      <c r="CV5" s="142"/>
      <c r="CW5" s="142"/>
      <c r="CX5" s="142"/>
      <c r="CY5" s="142"/>
      <c r="CZ5" s="142"/>
      <c r="DA5" s="142"/>
      <c r="DB5" s="142"/>
      <c r="DC5" s="142"/>
      <c r="DD5" s="142"/>
      <c r="DE5" s="142"/>
      <c r="DF5" s="142"/>
      <c r="DG5" s="142"/>
      <c r="DH5" s="142"/>
      <c r="DI5" s="142"/>
      <c r="DJ5" s="142"/>
      <c r="DK5" s="142"/>
      <c r="DL5" s="142"/>
      <c r="DM5" s="142"/>
      <c r="DN5" s="142"/>
      <c r="DO5" s="142"/>
      <c r="DP5" s="142"/>
      <c r="DQ5" s="142"/>
      <c r="DR5" s="142"/>
      <c r="DS5" s="142"/>
      <c r="DT5" s="142"/>
      <c r="DU5" s="142"/>
      <c r="DV5" s="142"/>
      <c r="DW5" s="142"/>
      <c r="DX5" s="142"/>
      <c r="DY5" s="142"/>
      <c r="DZ5" s="142"/>
      <c r="EA5" s="142"/>
      <c r="EB5" s="142"/>
      <c r="EC5" s="142"/>
      <c r="ED5" s="142"/>
      <c r="EE5" s="142"/>
      <c r="EF5" s="142"/>
      <c r="EG5" s="142"/>
      <c r="EH5" s="142"/>
      <c r="EI5" s="142"/>
      <c r="EJ5" s="142"/>
      <c r="EK5" s="142"/>
      <c r="EL5" s="142"/>
      <c r="EM5" s="142"/>
      <c r="EN5" s="142"/>
      <c r="EO5" s="142"/>
      <c r="EP5" s="142"/>
      <c r="EQ5" s="142"/>
      <c r="ER5" s="142"/>
      <c r="ES5" s="142"/>
      <c r="ET5" s="142"/>
      <c r="EU5" s="142"/>
      <c r="EV5" s="142"/>
      <c r="EW5" s="142"/>
      <c r="EX5" s="142"/>
      <c r="EY5" s="142"/>
      <c r="EZ5" s="142"/>
      <c r="FA5" s="142"/>
      <c r="FB5" s="142"/>
      <c r="FC5" s="142"/>
      <c r="FD5" s="142"/>
      <c r="FE5" s="142"/>
      <c r="FF5" s="142"/>
      <c r="FG5" s="142"/>
      <c r="FH5" s="142"/>
      <c r="FI5" s="142"/>
      <c r="FJ5" s="142"/>
      <c r="FK5" s="142"/>
      <c r="FL5" s="142"/>
      <c r="FM5" s="142"/>
      <c r="FN5" s="142"/>
      <c r="FO5" s="142"/>
      <c r="FP5" s="142"/>
      <c r="FQ5" s="142"/>
      <c r="FR5" s="142"/>
      <c r="FS5" s="142"/>
      <c r="FT5" s="142"/>
      <c r="FU5" s="142"/>
      <c r="FV5" s="142"/>
      <c r="FW5" s="142"/>
      <c r="FX5" s="142"/>
      <c r="FY5" s="142"/>
      <c r="FZ5" s="142"/>
      <c r="GA5" s="142"/>
      <c r="GB5" s="142"/>
      <c r="GC5" s="142"/>
      <c r="GD5" s="142"/>
      <c r="GE5" s="142"/>
      <c r="GF5" s="142"/>
      <c r="GG5" s="142"/>
      <c r="GH5" s="142"/>
      <c r="GI5" s="142"/>
    </row>
    <row r="6" spans="1:191" ht="13" customHeight="1">
      <c r="A6" s="50"/>
      <c r="B6" s="51"/>
      <c r="C6" s="141" t="str">
        <f t="shared" ref="C6:AG6" ca="1" si="26">IF(C4="","",INDEX(Cycle_Bruno,MOD(C4-départ,durée)+1))</f>
        <v>M</v>
      </c>
      <c r="D6" s="141" t="str">
        <f t="shared" ca="1" si="26"/>
        <v>M</v>
      </c>
      <c r="E6" s="141" t="str">
        <f t="shared" ca="1" si="26"/>
        <v>M</v>
      </c>
      <c r="F6" s="141" t="str">
        <f t="shared" ca="1" si="26"/>
        <v>R</v>
      </c>
      <c r="G6" s="141" t="str">
        <f t="shared" ca="1" si="26"/>
        <v>R</v>
      </c>
      <c r="H6" s="141" t="str">
        <f t="shared" ca="1" si="26"/>
        <v>S3</v>
      </c>
      <c r="I6" s="141" t="str">
        <f t="shared" ca="1" si="26"/>
        <v>S3</v>
      </c>
      <c r="J6" s="141" t="str">
        <f t="shared" ca="1" si="26"/>
        <v>S3</v>
      </c>
      <c r="K6" s="141" t="str">
        <f t="shared" ca="1" si="26"/>
        <v>S3</v>
      </c>
      <c r="L6" s="141" t="str">
        <f t="shared" ca="1" si="26"/>
        <v>R</v>
      </c>
      <c r="M6" s="141" t="str">
        <f t="shared" ca="1" si="26"/>
        <v>M</v>
      </c>
      <c r="N6" s="141" t="str">
        <f t="shared" ca="1" si="26"/>
        <v>M</v>
      </c>
      <c r="O6" s="141" t="str">
        <f t="shared" ca="1" si="26"/>
        <v>M</v>
      </c>
      <c r="P6" s="141" t="str">
        <f t="shared" ca="1" si="26"/>
        <v>R</v>
      </c>
      <c r="Q6" s="141" t="str">
        <f t="shared" ca="1" si="26"/>
        <v>R</v>
      </c>
      <c r="R6" s="141" t="str">
        <f t="shared" ca="1" si="26"/>
        <v>R</v>
      </c>
      <c r="S6" s="141" t="str">
        <f t="shared" ca="1" si="26"/>
        <v>S3</v>
      </c>
      <c r="T6" s="141" t="str">
        <f t="shared" ca="1" si="26"/>
        <v>S3</v>
      </c>
      <c r="U6" s="141" t="str">
        <f t="shared" ca="1" si="26"/>
        <v>S3</v>
      </c>
      <c r="V6" s="141" t="str">
        <f t="shared" ca="1" si="26"/>
        <v>R</v>
      </c>
      <c r="W6" s="141" t="str">
        <f t="shared" ca="1" si="26"/>
        <v>M</v>
      </c>
      <c r="X6" s="141" t="str">
        <f t="shared" ca="1" si="26"/>
        <v>M</v>
      </c>
      <c r="Y6" s="141" t="str">
        <f t="shared" ca="1" si="26"/>
        <v>M</v>
      </c>
      <c r="Z6" s="141" t="str">
        <f t="shared" ca="1" si="26"/>
        <v>M</v>
      </c>
      <c r="AA6" s="141" t="str">
        <f t="shared" ca="1" si="26"/>
        <v>R</v>
      </c>
      <c r="AB6" s="141" t="str">
        <f t="shared" ca="1" si="26"/>
        <v>R</v>
      </c>
      <c r="AC6" s="141" t="str">
        <f t="shared" ca="1" si="26"/>
        <v>S3</v>
      </c>
      <c r="AD6" s="141" t="str">
        <f t="shared" ca="1" si="26"/>
        <v>S3</v>
      </c>
      <c r="AE6" s="141" t="str">
        <f t="shared" ca="1" si="26"/>
        <v>S3</v>
      </c>
      <c r="AF6" s="141" t="str">
        <f t="shared" ca="1" si="26"/>
        <v>S3</v>
      </c>
      <c r="AG6" s="141" t="str">
        <f t="shared" ca="1" si="26"/>
        <v/>
      </c>
      <c r="AI6" s="143">
        <f t="shared" ca="1" si="22"/>
        <v>10</v>
      </c>
      <c r="AJ6" s="150">
        <f t="shared" ca="1" si="22"/>
        <v>0</v>
      </c>
      <c r="AK6" s="143">
        <f t="shared" ca="1" si="22"/>
        <v>0</v>
      </c>
      <c r="AL6" s="143">
        <f t="shared" ca="1" si="22"/>
        <v>0</v>
      </c>
      <c r="AM6" s="143">
        <f t="shared" ca="1" si="22"/>
        <v>0</v>
      </c>
      <c r="AN6" s="143">
        <f t="shared" ca="1" si="22"/>
        <v>0</v>
      </c>
      <c r="AO6" s="143">
        <f t="shared" ca="1" si="22"/>
        <v>0</v>
      </c>
      <c r="AP6" s="143">
        <f t="shared" ca="1" si="22"/>
        <v>0</v>
      </c>
      <c r="AQ6" s="143">
        <f t="shared" ca="1" si="22"/>
        <v>0</v>
      </c>
      <c r="AR6" s="143">
        <f t="shared" ca="1" si="22"/>
        <v>0</v>
      </c>
      <c r="AS6" s="143">
        <f t="shared" ca="1" si="22"/>
        <v>11</v>
      </c>
      <c r="AT6" s="143">
        <f t="shared" ca="1" si="22"/>
        <v>9</v>
      </c>
      <c r="AU6" s="143">
        <f t="shared" ca="1" si="22"/>
        <v>0</v>
      </c>
      <c r="AV6" s="143">
        <f t="shared" ca="1" si="22"/>
        <v>0</v>
      </c>
      <c r="AW6" s="143">
        <f t="shared" ca="1" si="22"/>
        <v>0</v>
      </c>
      <c r="AX6" s="143">
        <f t="shared" ca="1" si="22"/>
        <v>0</v>
      </c>
      <c r="AY6" s="143">
        <f t="shared" ca="1" si="23"/>
        <v>0</v>
      </c>
      <c r="AZ6" s="143">
        <f t="shared" ca="1" si="23"/>
        <v>0</v>
      </c>
      <c r="BA6" s="143">
        <f t="shared" ca="1" si="23"/>
        <v>0</v>
      </c>
      <c r="BB6" s="143">
        <f t="shared" ca="1" si="23"/>
        <v>0</v>
      </c>
      <c r="BC6" s="143">
        <f t="shared" ca="1" si="23"/>
        <v>0</v>
      </c>
      <c r="BD6" s="143">
        <f t="shared" ca="1" si="23"/>
        <v>0</v>
      </c>
      <c r="BE6" s="143">
        <f t="shared" ca="1" si="23"/>
        <v>0</v>
      </c>
      <c r="BF6" s="143">
        <f t="shared" ca="1" si="23"/>
        <v>0</v>
      </c>
      <c r="BG6" s="143">
        <f t="shared" ca="1" si="23"/>
        <v>0</v>
      </c>
      <c r="BH6" s="143">
        <f t="shared" ca="1" si="23"/>
        <v>0</v>
      </c>
      <c r="BI6" s="143">
        <f t="shared" ca="1" si="23"/>
        <v>0</v>
      </c>
      <c r="BJ6" s="143">
        <f t="shared" ca="1" si="23"/>
        <v>0</v>
      </c>
      <c r="BK6" s="143">
        <f t="shared" ca="1" si="23"/>
        <v>0</v>
      </c>
      <c r="BL6" s="143">
        <f t="shared" ca="1" si="23"/>
        <v>0</v>
      </c>
      <c r="BM6" s="143">
        <f t="shared" ca="1" si="23"/>
        <v>0</v>
      </c>
      <c r="BN6" s="143">
        <f t="shared" ca="1" si="23"/>
        <v>0</v>
      </c>
      <c r="BO6" s="143">
        <f t="shared" ca="1" si="23"/>
        <v>0</v>
      </c>
      <c r="BP6" s="143">
        <f t="shared" ca="1" si="23"/>
        <v>0</v>
      </c>
      <c r="BQ6" s="143">
        <f t="shared" ca="1" si="23"/>
        <v>0</v>
      </c>
      <c r="BR6" s="143">
        <f t="shared" ca="1" si="23"/>
        <v>0</v>
      </c>
      <c r="BS6" s="143">
        <f t="shared" ca="1" si="23"/>
        <v>0</v>
      </c>
      <c r="BT6" s="143">
        <f t="shared" ca="1" si="23"/>
        <v>0</v>
      </c>
      <c r="BU6" s="143">
        <f t="shared" ca="1" si="23"/>
        <v>0</v>
      </c>
      <c r="BV6" s="143">
        <f t="shared" ca="1" si="23"/>
        <v>0</v>
      </c>
      <c r="BW6" s="143">
        <f t="shared" ca="1" si="23"/>
        <v>0</v>
      </c>
      <c r="BX6" s="143">
        <f t="shared" ca="1" si="23"/>
        <v>0</v>
      </c>
      <c r="BY6" s="143">
        <f t="shared" ca="1" si="23"/>
        <v>0</v>
      </c>
      <c r="BZ6" s="136"/>
      <c r="CA6" s="143">
        <f t="shared" ca="1" si="24"/>
        <v>30</v>
      </c>
      <c r="CC6" s="151" t="s">
        <v>23</v>
      </c>
      <c r="CD6" s="136" t="str">
        <f t="shared" ref="CD6" si="27">IF(CD4="","",INDEX(Cycle_Bruno,MOD(CD4-départ,durée)+1))</f>
        <v/>
      </c>
      <c r="CE6" s="139"/>
      <c r="CF6" s="141" t="str">
        <f t="shared" ref="CF6" ca="1" si="28">IF(CF4="","",INDEX(Cycle_Bruno,MOD(CF4-départ,durée)+1))</f>
        <v>M</v>
      </c>
      <c r="CG6" s="152"/>
    </row>
    <row r="7" spans="1:191" ht="13" customHeight="1">
      <c r="A7" s="50"/>
      <c r="B7" s="51"/>
      <c r="C7" s="141" t="str">
        <f t="shared" ref="C7:AG7" ca="1" si="29">IF(C4="","",INDEX(Cycle_Low,MOD(C4-départ,durée)+1))</f>
        <v>M</v>
      </c>
      <c r="D7" s="141" t="str">
        <f t="shared" ca="1" si="29"/>
        <v>M</v>
      </c>
      <c r="E7" s="141" t="str">
        <f t="shared" ca="1" si="29"/>
        <v>M</v>
      </c>
      <c r="F7" s="141" t="str">
        <f t="shared" ca="1" si="29"/>
        <v>R</v>
      </c>
      <c r="G7" s="141" t="str">
        <f t="shared" ca="1" si="29"/>
        <v>R</v>
      </c>
      <c r="H7" s="141" t="str">
        <f t="shared" ca="1" si="29"/>
        <v>S3</v>
      </c>
      <c r="I7" s="141" t="str">
        <f t="shared" ca="1" si="29"/>
        <v>S3</v>
      </c>
      <c r="J7" s="141" t="str">
        <f t="shared" ca="1" si="29"/>
        <v>S3</v>
      </c>
      <c r="K7" s="141" t="str">
        <f t="shared" ca="1" si="29"/>
        <v>S3</v>
      </c>
      <c r="L7" s="141" t="str">
        <f t="shared" ca="1" si="29"/>
        <v>R</v>
      </c>
      <c r="M7" s="141" t="str">
        <f t="shared" ca="1" si="29"/>
        <v>M</v>
      </c>
      <c r="N7" s="141" t="str">
        <f t="shared" ca="1" si="29"/>
        <v>M</v>
      </c>
      <c r="O7" s="141" t="str">
        <f t="shared" ca="1" si="29"/>
        <v>M</v>
      </c>
      <c r="P7" s="141" t="str">
        <f t="shared" ca="1" si="29"/>
        <v>R</v>
      </c>
      <c r="Q7" s="141" t="str">
        <f t="shared" ca="1" si="29"/>
        <v>R</v>
      </c>
      <c r="R7" s="141" t="str">
        <f t="shared" ca="1" si="29"/>
        <v>R</v>
      </c>
      <c r="S7" s="141" t="str">
        <f t="shared" ca="1" si="29"/>
        <v>S3</v>
      </c>
      <c r="T7" s="141" t="str">
        <f t="shared" ca="1" si="29"/>
        <v>S3</v>
      </c>
      <c r="U7" s="141" t="str">
        <f t="shared" ca="1" si="29"/>
        <v>S3</v>
      </c>
      <c r="V7" s="141" t="str">
        <f t="shared" ca="1" si="29"/>
        <v>R</v>
      </c>
      <c r="W7" s="141" t="str">
        <f t="shared" ca="1" si="29"/>
        <v>M</v>
      </c>
      <c r="X7" s="141" t="str">
        <f t="shared" ca="1" si="29"/>
        <v>M</v>
      </c>
      <c r="Y7" s="141" t="str">
        <f t="shared" ca="1" si="29"/>
        <v>M</v>
      </c>
      <c r="Z7" s="141" t="str">
        <f t="shared" ca="1" si="29"/>
        <v>M</v>
      </c>
      <c r="AA7" s="141" t="str">
        <f t="shared" ca="1" si="29"/>
        <v>R</v>
      </c>
      <c r="AB7" s="141" t="str">
        <f t="shared" ca="1" si="29"/>
        <v>R</v>
      </c>
      <c r="AC7" s="141" t="str">
        <f t="shared" ca="1" si="29"/>
        <v>S3</v>
      </c>
      <c r="AD7" s="141" t="str">
        <f t="shared" ca="1" si="29"/>
        <v>S3</v>
      </c>
      <c r="AE7" s="141" t="str">
        <f t="shared" ca="1" si="29"/>
        <v>S3</v>
      </c>
      <c r="AF7" s="141" t="str">
        <f t="shared" ca="1" si="29"/>
        <v>S3</v>
      </c>
      <c r="AG7" s="141" t="str">
        <f t="shared" ca="1" si="29"/>
        <v/>
      </c>
      <c r="AI7" s="143">
        <f t="shared" ca="1" si="22"/>
        <v>10</v>
      </c>
      <c r="AJ7" s="150">
        <f t="shared" ca="1" si="22"/>
        <v>0</v>
      </c>
      <c r="AK7" s="143">
        <f t="shared" ca="1" si="22"/>
        <v>0</v>
      </c>
      <c r="AL7" s="143">
        <f t="shared" ca="1" si="22"/>
        <v>0</v>
      </c>
      <c r="AM7" s="143">
        <f t="shared" ca="1" si="22"/>
        <v>0</v>
      </c>
      <c r="AN7" s="143">
        <f t="shared" ca="1" si="22"/>
        <v>0</v>
      </c>
      <c r="AO7" s="143">
        <f t="shared" ca="1" si="22"/>
        <v>0</v>
      </c>
      <c r="AP7" s="143">
        <f t="shared" ca="1" si="22"/>
        <v>0</v>
      </c>
      <c r="AQ7" s="143">
        <f t="shared" ca="1" si="22"/>
        <v>0</v>
      </c>
      <c r="AR7" s="143">
        <f t="shared" ca="1" si="22"/>
        <v>0</v>
      </c>
      <c r="AS7" s="143">
        <f t="shared" ca="1" si="22"/>
        <v>11</v>
      </c>
      <c r="AT7" s="143">
        <f t="shared" ca="1" si="22"/>
        <v>9</v>
      </c>
      <c r="AU7" s="143">
        <f t="shared" ca="1" si="22"/>
        <v>0</v>
      </c>
      <c r="AV7" s="143">
        <f t="shared" ca="1" si="22"/>
        <v>0</v>
      </c>
      <c r="AW7" s="143">
        <f t="shared" ca="1" si="22"/>
        <v>0</v>
      </c>
      <c r="AX7" s="143">
        <f t="shared" ca="1" si="22"/>
        <v>0</v>
      </c>
      <c r="AY7" s="143">
        <f t="shared" ca="1" si="23"/>
        <v>0</v>
      </c>
      <c r="AZ7" s="143">
        <f t="shared" ca="1" si="23"/>
        <v>0</v>
      </c>
      <c r="BA7" s="143">
        <f t="shared" ca="1" si="23"/>
        <v>0</v>
      </c>
      <c r="BB7" s="143">
        <f t="shared" ca="1" si="23"/>
        <v>0</v>
      </c>
      <c r="BC7" s="143">
        <f t="shared" ca="1" si="23"/>
        <v>0</v>
      </c>
      <c r="BD7" s="143">
        <f t="shared" ca="1" si="23"/>
        <v>0</v>
      </c>
      <c r="BE7" s="143">
        <f t="shared" ca="1" si="23"/>
        <v>0</v>
      </c>
      <c r="BF7" s="143">
        <f t="shared" ca="1" si="23"/>
        <v>0</v>
      </c>
      <c r="BG7" s="143">
        <f t="shared" ca="1" si="23"/>
        <v>0</v>
      </c>
      <c r="BH7" s="143">
        <f t="shared" ca="1" si="23"/>
        <v>0</v>
      </c>
      <c r="BI7" s="143">
        <f t="shared" ca="1" si="23"/>
        <v>0</v>
      </c>
      <c r="BJ7" s="143">
        <f t="shared" ca="1" si="23"/>
        <v>0</v>
      </c>
      <c r="BK7" s="143">
        <f t="shared" ca="1" si="23"/>
        <v>0</v>
      </c>
      <c r="BL7" s="143">
        <f t="shared" ca="1" si="23"/>
        <v>0</v>
      </c>
      <c r="BM7" s="143">
        <f t="shared" ca="1" si="23"/>
        <v>0</v>
      </c>
      <c r="BN7" s="143">
        <f t="shared" ca="1" si="23"/>
        <v>0</v>
      </c>
      <c r="BO7" s="143">
        <f t="shared" ca="1" si="23"/>
        <v>0</v>
      </c>
      <c r="BP7" s="143">
        <f t="shared" ca="1" si="23"/>
        <v>0</v>
      </c>
      <c r="BQ7" s="143">
        <f t="shared" ca="1" si="23"/>
        <v>0</v>
      </c>
      <c r="BR7" s="143">
        <f t="shared" ca="1" si="23"/>
        <v>0</v>
      </c>
      <c r="BS7" s="143">
        <f t="shared" ca="1" si="23"/>
        <v>0</v>
      </c>
      <c r="BT7" s="143">
        <f t="shared" ca="1" si="23"/>
        <v>0</v>
      </c>
      <c r="BU7" s="143">
        <f t="shared" ca="1" si="23"/>
        <v>0</v>
      </c>
      <c r="BV7" s="143">
        <f t="shared" ca="1" si="23"/>
        <v>0</v>
      </c>
      <c r="BW7" s="143">
        <f t="shared" ca="1" si="23"/>
        <v>0</v>
      </c>
      <c r="BX7" s="143">
        <f t="shared" ca="1" si="23"/>
        <v>0</v>
      </c>
      <c r="BY7" s="143">
        <f t="shared" ca="1" si="23"/>
        <v>0</v>
      </c>
      <c r="BZ7" s="136"/>
      <c r="CA7" s="143">
        <f t="shared" ca="1" si="24"/>
        <v>30</v>
      </c>
      <c r="CC7" s="151" t="s">
        <v>24</v>
      </c>
      <c r="CE7" s="139"/>
      <c r="CF7" s="141" t="str">
        <f t="shared" ref="CF7" ca="1" si="30">IF(CF4="","",INDEX(Cycle_Low,MOD(CF4-départ,durée)+1))</f>
        <v>M</v>
      </c>
      <c r="CG7" s="152"/>
    </row>
    <row r="8" spans="1:191" ht="13" customHeight="1">
      <c r="A8" s="50"/>
      <c r="B8" s="51"/>
      <c r="C8" s="141" t="str">
        <f t="shared" ref="C8:AG8" ca="1" si="31">IF(C4="","",INDEX(Cycle_Hubert,MOD(C4-départ,durée)+1))</f>
        <v>M</v>
      </c>
      <c r="D8" s="141" t="str">
        <f t="shared" ca="1" si="31"/>
        <v>M</v>
      </c>
      <c r="E8" s="141" t="str">
        <f t="shared" ca="1" si="31"/>
        <v>M</v>
      </c>
      <c r="F8" s="141" t="str">
        <f t="shared" ca="1" si="31"/>
        <v>R</v>
      </c>
      <c r="G8" s="141" t="str">
        <f t="shared" ca="1" si="31"/>
        <v>R</v>
      </c>
      <c r="H8" s="141" t="str">
        <f t="shared" ca="1" si="31"/>
        <v>S3</v>
      </c>
      <c r="I8" s="141" t="str">
        <f t="shared" ca="1" si="31"/>
        <v>S3</v>
      </c>
      <c r="J8" s="141" t="str">
        <f t="shared" ca="1" si="31"/>
        <v>S3</v>
      </c>
      <c r="K8" s="141" t="str">
        <f t="shared" ca="1" si="31"/>
        <v>S3</v>
      </c>
      <c r="L8" s="141" t="str">
        <f t="shared" ca="1" si="31"/>
        <v>R</v>
      </c>
      <c r="M8" s="141" t="str">
        <f t="shared" ca="1" si="31"/>
        <v>M</v>
      </c>
      <c r="N8" s="141" t="str">
        <f t="shared" ca="1" si="31"/>
        <v>M</v>
      </c>
      <c r="O8" s="141" t="str">
        <f t="shared" ca="1" si="31"/>
        <v>M</v>
      </c>
      <c r="P8" s="141" t="str">
        <f t="shared" ca="1" si="31"/>
        <v>R</v>
      </c>
      <c r="Q8" s="141" t="str">
        <f t="shared" ca="1" si="31"/>
        <v>R</v>
      </c>
      <c r="R8" s="141" t="str">
        <f t="shared" ca="1" si="31"/>
        <v>R</v>
      </c>
      <c r="S8" s="141" t="str">
        <f t="shared" ca="1" si="31"/>
        <v>S3</v>
      </c>
      <c r="T8" s="141" t="str">
        <f t="shared" ca="1" si="31"/>
        <v>S3</v>
      </c>
      <c r="U8" s="141" t="str">
        <f t="shared" ca="1" si="31"/>
        <v>S3</v>
      </c>
      <c r="V8" s="141" t="str">
        <f t="shared" ca="1" si="31"/>
        <v>R</v>
      </c>
      <c r="W8" s="141" t="str">
        <f t="shared" ca="1" si="31"/>
        <v>M</v>
      </c>
      <c r="X8" s="141" t="str">
        <f t="shared" ca="1" si="31"/>
        <v>M</v>
      </c>
      <c r="Y8" s="141" t="str">
        <f t="shared" ca="1" si="31"/>
        <v>M</v>
      </c>
      <c r="Z8" s="141" t="str">
        <f t="shared" ca="1" si="31"/>
        <v>M</v>
      </c>
      <c r="AA8" s="141" t="str">
        <f t="shared" ca="1" si="31"/>
        <v>R</v>
      </c>
      <c r="AB8" s="141" t="str">
        <f t="shared" ca="1" si="31"/>
        <v>R</v>
      </c>
      <c r="AC8" s="141" t="str">
        <f t="shared" ca="1" si="31"/>
        <v>S3</v>
      </c>
      <c r="AD8" s="141" t="str">
        <f t="shared" ca="1" si="31"/>
        <v>S3</v>
      </c>
      <c r="AE8" s="141" t="str">
        <f t="shared" ca="1" si="31"/>
        <v>S3</v>
      </c>
      <c r="AF8" s="141" t="str">
        <f t="shared" ca="1" si="31"/>
        <v>S3</v>
      </c>
      <c r="AG8" s="141" t="str">
        <f t="shared" ca="1" si="31"/>
        <v/>
      </c>
      <c r="AI8" s="143">
        <f t="shared" ca="1" si="22"/>
        <v>10</v>
      </c>
      <c r="AJ8" s="150">
        <f t="shared" ca="1" si="22"/>
        <v>0</v>
      </c>
      <c r="AK8" s="143">
        <f t="shared" ca="1" si="22"/>
        <v>0</v>
      </c>
      <c r="AL8" s="143">
        <f t="shared" ca="1" si="22"/>
        <v>0</v>
      </c>
      <c r="AM8" s="143">
        <f t="shared" ca="1" si="22"/>
        <v>0</v>
      </c>
      <c r="AN8" s="143">
        <f t="shared" ca="1" si="22"/>
        <v>0</v>
      </c>
      <c r="AO8" s="143">
        <f t="shared" ca="1" si="22"/>
        <v>0</v>
      </c>
      <c r="AP8" s="143">
        <f t="shared" ca="1" si="22"/>
        <v>0</v>
      </c>
      <c r="AQ8" s="143">
        <f t="shared" ca="1" si="22"/>
        <v>0</v>
      </c>
      <c r="AR8" s="143">
        <f t="shared" ca="1" si="22"/>
        <v>0</v>
      </c>
      <c r="AS8" s="143">
        <f t="shared" ca="1" si="22"/>
        <v>11</v>
      </c>
      <c r="AT8" s="143">
        <f t="shared" ca="1" si="22"/>
        <v>9</v>
      </c>
      <c r="AU8" s="143">
        <f t="shared" ca="1" si="22"/>
        <v>0</v>
      </c>
      <c r="AV8" s="143">
        <f t="shared" ca="1" si="22"/>
        <v>0</v>
      </c>
      <c r="AW8" s="143">
        <f t="shared" ca="1" si="22"/>
        <v>0</v>
      </c>
      <c r="AX8" s="143">
        <f t="shared" ca="1" si="22"/>
        <v>0</v>
      </c>
      <c r="AY8" s="143">
        <f t="shared" ca="1" si="23"/>
        <v>0</v>
      </c>
      <c r="AZ8" s="143">
        <f t="shared" ca="1" si="23"/>
        <v>0</v>
      </c>
      <c r="BA8" s="143">
        <f t="shared" ca="1" si="23"/>
        <v>0</v>
      </c>
      <c r="BB8" s="143">
        <f t="shared" ca="1" si="23"/>
        <v>0</v>
      </c>
      <c r="BC8" s="143">
        <f t="shared" ca="1" si="23"/>
        <v>0</v>
      </c>
      <c r="BD8" s="143">
        <f t="shared" ca="1" si="23"/>
        <v>0</v>
      </c>
      <c r="BE8" s="143">
        <f t="shared" ca="1" si="23"/>
        <v>0</v>
      </c>
      <c r="BF8" s="143">
        <f t="shared" ca="1" si="23"/>
        <v>0</v>
      </c>
      <c r="BG8" s="143">
        <f t="shared" ca="1" si="23"/>
        <v>0</v>
      </c>
      <c r="BH8" s="143">
        <f t="shared" ca="1" si="23"/>
        <v>0</v>
      </c>
      <c r="BI8" s="143">
        <f t="shared" ca="1" si="23"/>
        <v>0</v>
      </c>
      <c r="BJ8" s="143">
        <f t="shared" ca="1" si="23"/>
        <v>0</v>
      </c>
      <c r="BK8" s="143">
        <f t="shared" ca="1" si="23"/>
        <v>0</v>
      </c>
      <c r="BL8" s="143">
        <f t="shared" ca="1" si="23"/>
        <v>0</v>
      </c>
      <c r="BM8" s="143">
        <f t="shared" ca="1" si="23"/>
        <v>0</v>
      </c>
      <c r="BN8" s="143">
        <f t="shared" ca="1" si="23"/>
        <v>0</v>
      </c>
      <c r="BO8" s="143">
        <f t="shared" ca="1" si="23"/>
        <v>0</v>
      </c>
      <c r="BP8" s="143">
        <f t="shared" ca="1" si="23"/>
        <v>0</v>
      </c>
      <c r="BQ8" s="143">
        <f t="shared" ca="1" si="23"/>
        <v>0</v>
      </c>
      <c r="BR8" s="143">
        <f t="shared" ca="1" si="23"/>
        <v>0</v>
      </c>
      <c r="BS8" s="143">
        <f t="shared" ca="1" si="23"/>
        <v>0</v>
      </c>
      <c r="BT8" s="143">
        <f t="shared" ca="1" si="23"/>
        <v>0</v>
      </c>
      <c r="BU8" s="143">
        <f t="shared" ca="1" si="23"/>
        <v>0</v>
      </c>
      <c r="BV8" s="143">
        <f t="shared" ca="1" si="23"/>
        <v>0</v>
      </c>
      <c r="BW8" s="143">
        <f t="shared" ca="1" si="23"/>
        <v>0</v>
      </c>
      <c r="BX8" s="143">
        <f t="shared" ca="1" si="23"/>
        <v>0</v>
      </c>
      <c r="BY8" s="143">
        <f t="shared" ca="1" si="23"/>
        <v>0</v>
      </c>
      <c r="BZ8" s="136"/>
      <c r="CA8" s="143">
        <f t="shared" ca="1" si="24"/>
        <v>30</v>
      </c>
      <c r="CC8" s="151" t="s">
        <v>25</v>
      </c>
      <c r="CE8" s="139"/>
      <c r="CF8" s="141" t="str">
        <f t="shared" ref="CF8" ca="1" si="32">IF(CF4="","",INDEX(Cycle_Hubert,MOD(CF4-départ,durée)+1))</f>
        <v>M</v>
      </c>
      <c r="CG8" s="152"/>
    </row>
    <row r="9" spans="1:191" ht="13" customHeight="1">
      <c r="A9" s="50"/>
      <c r="B9" s="51"/>
      <c r="C9" s="141" t="str">
        <f t="shared" ref="C9:AG9" ca="1" si="33">IF(C4="","",INDEX(Cycle_Paulo,MOD(C4-départ,durée)+1))</f>
        <v>M</v>
      </c>
      <c r="D9" s="141" t="str">
        <f t="shared" ca="1" si="33"/>
        <v>M</v>
      </c>
      <c r="E9" s="141" t="str">
        <f t="shared" ca="1" si="33"/>
        <v>M</v>
      </c>
      <c r="F9" s="141" t="str">
        <f t="shared" ca="1" si="33"/>
        <v>R</v>
      </c>
      <c r="G9" s="141" t="str">
        <f t="shared" ca="1" si="33"/>
        <v>R</v>
      </c>
      <c r="H9" s="141" t="str">
        <f t="shared" ca="1" si="33"/>
        <v>S3</v>
      </c>
      <c r="I9" s="141" t="str">
        <f t="shared" ca="1" si="33"/>
        <v>S3</v>
      </c>
      <c r="J9" s="141" t="str">
        <f t="shared" ca="1" si="33"/>
        <v>S3</v>
      </c>
      <c r="K9" s="141" t="str">
        <f t="shared" ca="1" si="33"/>
        <v>S3</v>
      </c>
      <c r="L9" s="141" t="str">
        <f t="shared" ca="1" si="33"/>
        <v>R</v>
      </c>
      <c r="M9" s="141" t="str">
        <f t="shared" ca="1" si="33"/>
        <v>M</v>
      </c>
      <c r="N9" s="141" t="str">
        <f t="shared" ca="1" si="33"/>
        <v>M</v>
      </c>
      <c r="O9" s="141" t="str">
        <f t="shared" ca="1" si="33"/>
        <v>M</v>
      </c>
      <c r="P9" s="141" t="str">
        <f t="shared" ca="1" si="33"/>
        <v>R</v>
      </c>
      <c r="Q9" s="141" t="str">
        <f t="shared" ca="1" si="33"/>
        <v>R</v>
      </c>
      <c r="R9" s="141" t="str">
        <f t="shared" ca="1" si="33"/>
        <v>R</v>
      </c>
      <c r="S9" s="141" t="str">
        <f t="shared" ca="1" si="33"/>
        <v>S3</v>
      </c>
      <c r="T9" s="141" t="str">
        <f t="shared" ca="1" si="33"/>
        <v>S3</v>
      </c>
      <c r="U9" s="141" t="str">
        <f t="shared" ca="1" si="33"/>
        <v>S3</v>
      </c>
      <c r="V9" s="141" t="str">
        <f t="shared" ca="1" si="33"/>
        <v>R</v>
      </c>
      <c r="W9" s="141" t="str">
        <f t="shared" ca="1" si="33"/>
        <v>M</v>
      </c>
      <c r="X9" s="141" t="str">
        <f t="shared" ca="1" si="33"/>
        <v>M</v>
      </c>
      <c r="Y9" s="141" t="str">
        <f t="shared" ca="1" si="33"/>
        <v>M</v>
      </c>
      <c r="Z9" s="141" t="str">
        <f t="shared" ca="1" si="33"/>
        <v>M</v>
      </c>
      <c r="AA9" s="141" t="str">
        <f t="shared" ca="1" si="33"/>
        <v>R</v>
      </c>
      <c r="AB9" s="141" t="str">
        <f t="shared" ca="1" si="33"/>
        <v>R</v>
      </c>
      <c r="AC9" s="141" t="str">
        <f t="shared" ca="1" si="33"/>
        <v>S3</v>
      </c>
      <c r="AD9" s="141" t="str">
        <f t="shared" ca="1" si="33"/>
        <v>S3</v>
      </c>
      <c r="AE9" s="141" t="str">
        <f t="shared" ca="1" si="33"/>
        <v>S3</v>
      </c>
      <c r="AF9" s="141" t="str">
        <f t="shared" ca="1" si="33"/>
        <v>S3</v>
      </c>
      <c r="AG9" s="141" t="str">
        <f t="shared" ca="1" si="33"/>
        <v/>
      </c>
      <c r="AI9" s="143">
        <f t="shared" ca="1" si="22"/>
        <v>10</v>
      </c>
      <c r="AJ9" s="150">
        <f t="shared" ca="1" si="22"/>
        <v>0</v>
      </c>
      <c r="AK9" s="143">
        <f t="shared" ca="1" si="22"/>
        <v>0</v>
      </c>
      <c r="AL9" s="143">
        <f t="shared" ca="1" si="22"/>
        <v>0</v>
      </c>
      <c r="AM9" s="143">
        <f t="shared" ca="1" si="22"/>
        <v>0</v>
      </c>
      <c r="AN9" s="143">
        <f t="shared" ca="1" si="22"/>
        <v>0</v>
      </c>
      <c r="AO9" s="143">
        <f t="shared" ca="1" si="22"/>
        <v>0</v>
      </c>
      <c r="AP9" s="143">
        <f t="shared" ca="1" si="22"/>
        <v>0</v>
      </c>
      <c r="AQ9" s="143">
        <f t="shared" ca="1" si="22"/>
        <v>0</v>
      </c>
      <c r="AR9" s="143">
        <f t="shared" ca="1" si="22"/>
        <v>0</v>
      </c>
      <c r="AS9" s="143">
        <f t="shared" ca="1" si="22"/>
        <v>11</v>
      </c>
      <c r="AT9" s="143">
        <f t="shared" ca="1" si="22"/>
        <v>9</v>
      </c>
      <c r="AU9" s="143">
        <f t="shared" ca="1" si="22"/>
        <v>0</v>
      </c>
      <c r="AV9" s="143">
        <f t="shared" ca="1" si="22"/>
        <v>0</v>
      </c>
      <c r="AW9" s="143">
        <f t="shared" ca="1" si="22"/>
        <v>0</v>
      </c>
      <c r="AX9" s="143">
        <f t="shared" ca="1" si="22"/>
        <v>0</v>
      </c>
      <c r="AY9" s="143">
        <f t="shared" ca="1" si="23"/>
        <v>0</v>
      </c>
      <c r="AZ9" s="143">
        <f t="shared" ca="1" si="23"/>
        <v>0</v>
      </c>
      <c r="BA9" s="143">
        <f t="shared" ca="1" si="23"/>
        <v>0</v>
      </c>
      <c r="BB9" s="143">
        <f t="shared" ca="1" si="23"/>
        <v>0</v>
      </c>
      <c r="BC9" s="143">
        <f t="shared" ca="1" si="23"/>
        <v>0</v>
      </c>
      <c r="BD9" s="143">
        <f t="shared" ca="1" si="23"/>
        <v>0</v>
      </c>
      <c r="BE9" s="143">
        <f t="shared" ca="1" si="23"/>
        <v>0</v>
      </c>
      <c r="BF9" s="143">
        <f t="shared" ca="1" si="23"/>
        <v>0</v>
      </c>
      <c r="BG9" s="143">
        <f t="shared" ca="1" si="23"/>
        <v>0</v>
      </c>
      <c r="BH9" s="143">
        <f t="shared" ca="1" si="23"/>
        <v>0</v>
      </c>
      <c r="BI9" s="143">
        <f t="shared" ca="1" si="23"/>
        <v>0</v>
      </c>
      <c r="BJ9" s="143">
        <f t="shared" ca="1" si="23"/>
        <v>0</v>
      </c>
      <c r="BK9" s="143">
        <f t="shared" ca="1" si="23"/>
        <v>0</v>
      </c>
      <c r="BL9" s="143">
        <f t="shared" ca="1" si="23"/>
        <v>0</v>
      </c>
      <c r="BM9" s="143">
        <f t="shared" ca="1" si="23"/>
        <v>0</v>
      </c>
      <c r="BN9" s="143">
        <f t="shared" ca="1" si="23"/>
        <v>0</v>
      </c>
      <c r="BO9" s="143">
        <f t="shared" ca="1" si="23"/>
        <v>0</v>
      </c>
      <c r="BP9" s="143">
        <f t="shared" ca="1" si="23"/>
        <v>0</v>
      </c>
      <c r="BQ9" s="143">
        <f t="shared" ca="1" si="23"/>
        <v>0</v>
      </c>
      <c r="BR9" s="143">
        <f t="shared" ca="1" si="23"/>
        <v>0</v>
      </c>
      <c r="BS9" s="143">
        <f t="shared" ca="1" si="23"/>
        <v>0</v>
      </c>
      <c r="BT9" s="143">
        <f t="shared" ca="1" si="23"/>
        <v>0</v>
      </c>
      <c r="BU9" s="143">
        <f t="shared" ca="1" si="23"/>
        <v>0</v>
      </c>
      <c r="BV9" s="143">
        <f t="shared" ca="1" si="23"/>
        <v>0</v>
      </c>
      <c r="BW9" s="143">
        <f t="shared" ca="1" si="23"/>
        <v>0</v>
      </c>
      <c r="BX9" s="143">
        <f t="shared" ca="1" si="23"/>
        <v>0</v>
      </c>
      <c r="BY9" s="143">
        <f t="shared" ca="1" si="23"/>
        <v>0</v>
      </c>
      <c r="BZ9" s="136"/>
      <c r="CA9" s="143">
        <f t="shared" ca="1" si="24"/>
        <v>30</v>
      </c>
      <c r="CC9" s="151" t="s">
        <v>26</v>
      </c>
      <c r="CE9" s="139"/>
      <c r="CF9" s="141" t="str">
        <f t="shared" ref="CF9" ca="1" si="34">IF(CF4="","",INDEX(Cycle_Paulo,MOD(CF4-départ,durée)+1))</f>
        <v>M</v>
      </c>
      <c r="CG9" s="152"/>
    </row>
    <row r="10" spans="1:191" ht="13" customHeight="1">
      <c r="A10" s="50"/>
      <c r="B10" s="54"/>
      <c r="C10" s="141" t="str">
        <f t="shared" ref="C10:AG10" ca="1" si="35">IF(C4="","",INDEX(Cycle_Thierry,MOD(C4-départ,durée)+1))</f>
        <v>M</v>
      </c>
      <c r="D10" s="141" t="str">
        <f t="shared" ca="1" si="35"/>
        <v>M</v>
      </c>
      <c r="E10" s="141" t="str">
        <f t="shared" ca="1" si="35"/>
        <v>M</v>
      </c>
      <c r="F10" s="141" t="str">
        <f t="shared" ca="1" si="35"/>
        <v>R</v>
      </c>
      <c r="G10" s="141" t="str">
        <f t="shared" ca="1" si="35"/>
        <v>R</v>
      </c>
      <c r="H10" s="141" t="str">
        <f t="shared" ca="1" si="35"/>
        <v>S3</v>
      </c>
      <c r="I10" s="141" t="str">
        <f t="shared" ca="1" si="35"/>
        <v>S3</v>
      </c>
      <c r="J10" s="141" t="str">
        <f t="shared" ca="1" si="35"/>
        <v>S3</v>
      </c>
      <c r="K10" s="141" t="str">
        <f t="shared" ca="1" si="35"/>
        <v>S3</v>
      </c>
      <c r="L10" s="141" t="str">
        <f t="shared" ca="1" si="35"/>
        <v>R</v>
      </c>
      <c r="M10" s="141" t="str">
        <f t="shared" ca="1" si="35"/>
        <v>M</v>
      </c>
      <c r="N10" s="141" t="str">
        <f t="shared" ca="1" si="35"/>
        <v>M</v>
      </c>
      <c r="O10" s="141" t="str">
        <f t="shared" ca="1" si="35"/>
        <v>M</v>
      </c>
      <c r="P10" s="141" t="str">
        <f t="shared" ca="1" si="35"/>
        <v>R</v>
      </c>
      <c r="Q10" s="141" t="str">
        <f t="shared" ca="1" si="35"/>
        <v>R</v>
      </c>
      <c r="R10" s="141" t="str">
        <f t="shared" ca="1" si="35"/>
        <v>R</v>
      </c>
      <c r="S10" s="141" t="str">
        <f t="shared" ca="1" si="35"/>
        <v>S3</v>
      </c>
      <c r="T10" s="141" t="str">
        <f t="shared" ca="1" si="35"/>
        <v>S3</v>
      </c>
      <c r="U10" s="141" t="str">
        <f t="shared" ca="1" si="35"/>
        <v>S3</v>
      </c>
      <c r="V10" s="141" t="str">
        <f t="shared" ca="1" si="35"/>
        <v>R</v>
      </c>
      <c r="W10" s="141" t="str">
        <f t="shared" ca="1" si="35"/>
        <v>M</v>
      </c>
      <c r="X10" s="141" t="str">
        <f t="shared" ca="1" si="35"/>
        <v>M</v>
      </c>
      <c r="Y10" s="141" t="str">
        <f t="shared" ca="1" si="35"/>
        <v>M</v>
      </c>
      <c r="Z10" s="141" t="str">
        <f t="shared" ca="1" si="35"/>
        <v>M</v>
      </c>
      <c r="AA10" s="141" t="str">
        <f t="shared" ca="1" si="35"/>
        <v>R</v>
      </c>
      <c r="AB10" s="141" t="str">
        <f t="shared" ca="1" si="35"/>
        <v>R</v>
      </c>
      <c r="AC10" s="141" t="str">
        <f t="shared" ca="1" si="35"/>
        <v>S3</v>
      </c>
      <c r="AD10" s="141" t="str">
        <f t="shared" ca="1" si="35"/>
        <v>S3</v>
      </c>
      <c r="AE10" s="141" t="str">
        <f t="shared" ca="1" si="35"/>
        <v>S3</v>
      </c>
      <c r="AF10" s="141" t="str">
        <f t="shared" ca="1" si="35"/>
        <v>S3</v>
      </c>
      <c r="AG10" s="141" t="str">
        <f t="shared" ca="1" si="35"/>
        <v/>
      </c>
      <c r="AI10" s="143">
        <f t="shared" ca="1" si="22"/>
        <v>10</v>
      </c>
      <c r="AJ10" s="150">
        <f t="shared" ca="1" si="22"/>
        <v>0</v>
      </c>
      <c r="AK10" s="143">
        <f t="shared" ca="1" si="22"/>
        <v>0</v>
      </c>
      <c r="AL10" s="143">
        <f t="shared" ca="1" si="22"/>
        <v>0</v>
      </c>
      <c r="AM10" s="143">
        <f t="shared" ca="1" si="22"/>
        <v>0</v>
      </c>
      <c r="AN10" s="143">
        <f t="shared" ca="1" si="22"/>
        <v>0</v>
      </c>
      <c r="AO10" s="143">
        <f t="shared" ca="1" si="22"/>
        <v>0</v>
      </c>
      <c r="AP10" s="143">
        <f t="shared" ca="1" si="22"/>
        <v>0</v>
      </c>
      <c r="AQ10" s="143">
        <f t="shared" ca="1" si="22"/>
        <v>0</v>
      </c>
      <c r="AR10" s="143">
        <f t="shared" ca="1" si="22"/>
        <v>0</v>
      </c>
      <c r="AS10" s="143">
        <f t="shared" ca="1" si="22"/>
        <v>11</v>
      </c>
      <c r="AT10" s="143">
        <f t="shared" ca="1" si="22"/>
        <v>9</v>
      </c>
      <c r="AU10" s="143">
        <f t="shared" ca="1" si="22"/>
        <v>0</v>
      </c>
      <c r="AV10" s="143">
        <f t="shared" ca="1" si="22"/>
        <v>0</v>
      </c>
      <c r="AW10" s="143">
        <f t="shared" ca="1" si="22"/>
        <v>0</v>
      </c>
      <c r="AX10" s="143">
        <f t="shared" ca="1" si="22"/>
        <v>0</v>
      </c>
      <c r="AY10" s="143">
        <f t="shared" ca="1" si="23"/>
        <v>0</v>
      </c>
      <c r="AZ10" s="143">
        <f t="shared" ca="1" si="23"/>
        <v>0</v>
      </c>
      <c r="BA10" s="143">
        <f t="shared" ca="1" si="23"/>
        <v>0</v>
      </c>
      <c r="BB10" s="143">
        <f t="shared" ca="1" si="23"/>
        <v>0</v>
      </c>
      <c r="BC10" s="143">
        <f t="shared" ca="1" si="23"/>
        <v>0</v>
      </c>
      <c r="BD10" s="143">
        <f t="shared" ca="1" si="23"/>
        <v>0</v>
      </c>
      <c r="BE10" s="143">
        <f t="shared" ca="1" si="23"/>
        <v>0</v>
      </c>
      <c r="BF10" s="143">
        <f t="shared" ca="1" si="23"/>
        <v>0</v>
      </c>
      <c r="BG10" s="143">
        <f t="shared" ca="1" si="23"/>
        <v>0</v>
      </c>
      <c r="BH10" s="143">
        <f t="shared" ca="1" si="23"/>
        <v>0</v>
      </c>
      <c r="BI10" s="143">
        <f t="shared" ca="1" si="23"/>
        <v>0</v>
      </c>
      <c r="BJ10" s="143">
        <f t="shared" ca="1" si="23"/>
        <v>0</v>
      </c>
      <c r="BK10" s="143">
        <f t="shared" ca="1" si="23"/>
        <v>0</v>
      </c>
      <c r="BL10" s="143">
        <f t="shared" ca="1" si="23"/>
        <v>0</v>
      </c>
      <c r="BM10" s="143">
        <f t="shared" ca="1" si="23"/>
        <v>0</v>
      </c>
      <c r="BN10" s="143">
        <f t="shared" ca="1" si="23"/>
        <v>0</v>
      </c>
      <c r="BO10" s="143">
        <f t="shared" ca="1" si="23"/>
        <v>0</v>
      </c>
      <c r="BP10" s="143">
        <f t="shared" ca="1" si="23"/>
        <v>0</v>
      </c>
      <c r="BQ10" s="143">
        <f t="shared" ca="1" si="23"/>
        <v>0</v>
      </c>
      <c r="BR10" s="143">
        <f t="shared" ca="1" si="23"/>
        <v>0</v>
      </c>
      <c r="BS10" s="143">
        <f t="shared" ca="1" si="23"/>
        <v>0</v>
      </c>
      <c r="BT10" s="143">
        <f t="shared" ca="1" si="23"/>
        <v>0</v>
      </c>
      <c r="BU10" s="143">
        <f t="shared" ca="1" si="23"/>
        <v>0</v>
      </c>
      <c r="BV10" s="143">
        <f t="shared" ca="1" si="23"/>
        <v>0</v>
      </c>
      <c r="BW10" s="143">
        <f t="shared" ca="1" si="23"/>
        <v>0</v>
      </c>
      <c r="BX10" s="143">
        <f t="shared" ca="1" si="23"/>
        <v>0</v>
      </c>
      <c r="BY10" s="143">
        <f t="shared" ca="1" si="23"/>
        <v>0</v>
      </c>
      <c r="BZ10" s="136"/>
      <c r="CA10" s="143">
        <f t="shared" ca="1" si="24"/>
        <v>30</v>
      </c>
      <c r="CC10" s="200" t="s">
        <v>27</v>
      </c>
      <c r="CE10" s="139"/>
      <c r="CF10" s="141" t="str">
        <f t="shared" ref="CF10" ca="1" si="36">IF(CF4="","",INDEX(Cycle_Thierry,MOD(CF4-départ,durée)+1))</f>
        <v>M</v>
      </c>
      <c r="CG10" s="152"/>
    </row>
    <row r="11" spans="1:191" ht="13" customHeight="1">
      <c r="A11" s="56"/>
      <c r="B11" s="57"/>
      <c r="C11" s="141" t="str">
        <f t="shared" ref="C11:AG11" ca="1" si="37">IF(C4="","",INDEX(Cycle_Charles,MOD(C4-départ,durée)+1))</f>
        <v>M</v>
      </c>
      <c r="D11" s="141" t="str">
        <f t="shared" ca="1" si="37"/>
        <v>M</v>
      </c>
      <c r="E11" s="141" t="str">
        <f t="shared" ca="1" si="37"/>
        <v>M</v>
      </c>
      <c r="F11" s="141" t="str">
        <f t="shared" ca="1" si="37"/>
        <v>R</v>
      </c>
      <c r="G11" s="141" t="str">
        <f t="shared" ca="1" si="37"/>
        <v>R</v>
      </c>
      <c r="H11" s="141" t="str">
        <f t="shared" ca="1" si="37"/>
        <v>S3</v>
      </c>
      <c r="I11" s="141" t="str">
        <f t="shared" ca="1" si="37"/>
        <v>S3</v>
      </c>
      <c r="J11" s="141" t="str">
        <f t="shared" ca="1" si="37"/>
        <v>S3</v>
      </c>
      <c r="K11" s="141" t="str">
        <f t="shared" ca="1" si="37"/>
        <v>S3</v>
      </c>
      <c r="L11" s="141" t="str">
        <f t="shared" ca="1" si="37"/>
        <v>R</v>
      </c>
      <c r="M11" s="141" t="str">
        <f t="shared" ca="1" si="37"/>
        <v>M</v>
      </c>
      <c r="N11" s="141" t="str">
        <f t="shared" ca="1" si="37"/>
        <v>M</v>
      </c>
      <c r="O11" s="207" t="str">
        <f t="shared" ca="1" si="37"/>
        <v>M</v>
      </c>
      <c r="P11" s="207" t="str">
        <f t="shared" ca="1" si="37"/>
        <v>R</v>
      </c>
      <c r="Q11" s="207" t="str">
        <f t="shared" ca="1" si="37"/>
        <v>R</v>
      </c>
      <c r="R11" s="207" t="str">
        <f t="shared" ca="1" si="37"/>
        <v>R</v>
      </c>
      <c r="S11" s="207" t="str">
        <f t="shared" ca="1" si="37"/>
        <v>S3</v>
      </c>
      <c r="T11" s="207" t="str">
        <f t="shared" ca="1" si="37"/>
        <v>S3</v>
      </c>
      <c r="U11" s="207" t="str">
        <f t="shared" ca="1" si="37"/>
        <v>S3</v>
      </c>
      <c r="V11" s="207" t="str">
        <f t="shared" ca="1" si="37"/>
        <v>R</v>
      </c>
      <c r="W11" s="207" t="str">
        <f t="shared" ca="1" si="37"/>
        <v>M</v>
      </c>
      <c r="X11" s="207" t="str">
        <f t="shared" ca="1" si="37"/>
        <v>M</v>
      </c>
      <c r="Y11" s="207" t="str">
        <f t="shared" ca="1" si="37"/>
        <v>M</v>
      </c>
      <c r="Z11" s="207" t="str">
        <f t="shared" ca="1" si="37"/>
        <v>M</v>
      </c>
      <c r="AA11" s="207" t="str">
        <f t="shared" ca="1" si="37"/>
        <v>R</v>
      </c>
      <c r="AB11" s="207" t="str">
        <f t="shared" ca="1" si="37"/>
        <v>R</v>
      </c>
      <c r="AC11" s="207" t="str">
        <f t="shared" ca="1" si="37"/>
        <v>S3</v>
      </c>
      <c r="AD11" s="207" t="str">
        <f t="shared" ca="1" si="37"/>
        <v>S3</v>
      </c>
      <c r="AE11" s="207" t="str">
        <f t="shared" ca="1" si="37"/>
        <v>S3</v>
      </c>
      <c r="AF11" s="207" t="str">
        <f t="shared" ca="1" si="37"/>
        <v>S3</v>
      </c>
      <c r="AG11" s="207" t="str">
        <f t="shared" ca="1" si="37"/>
        <v/>
      </c>
      <c r="AI11" s="143">
        <f t="shared" ca="1" si="22"/>
        <v>10</v>
      </c>
      <c r="AJ11" s="143">
        <f t="shared" ca="1" si="22"/>
        <v>0</v>
      </c>
      <c r="AK11" s="143">
        <f t="shared" ca="1" si="22"/>
        <v>0</v>
      </c>
      <c r="AL11" s="143">
        <f t="shared" ca="1" si="22"/>
        <v>0</v>
      </c>
      <c r="AM11" s="143">
        <f t="shared" ca="1" si="22"/>
        <v>0</v>
      </c>
      <c r="AN11" s="143">
        <f t="shared" ca="1" si="22"/>
        <v>0</v>
      </c>
      <c r="AO11" s="143">
        <f t="shared" ca="1" si="22"/>
        <v>0</v>
      </c>
      <c r="AP11" s="143">
        <f t="shared" ca="1" si="22"/>
        <v>0</v>
      </c>
      <c r="AQ11" s="143">
        <f t="shared" ca="1" si="22"/>
        <v>0</v>
      </c>
      <c r="AR11" s="143">
        <f t="shared" ca="1" si="22"/>
        <v>0</v>
      </c>
      <c r="AS11" s="143">
        <f t="shared" ca="1" si="22"/>
        <v>11</v>
      </c>
      <c r="AT11" s="143">
        <f t="shared" ca="1" si="22"/>
        <v>9</v>
      </c>
      <c r="AU11" s="143">
        <f t="shared" ca="1" si="22"/>
        <v>0</v>
      </c>
      <c r="AV11" s="143">
        <f t="shared" ca="1" si="22"/>
        <v>0</v>
      </c>
      <c r="AW11" s="143">
        <f t="shared" ca="1" si="22"/>
        <v>0</v>
      </c>
      <c r="AX11" s="143">
        <f t="shared" ca="1" si="22"/>
        <v>0</v>
      </c>
      <c r="AY11" s="143">
        <f t="shared" ca="1" si="23"/>
        <v>0</v>
      </c>
      <c r="AZ11" s="143">
        <f t="shared" ca="1" si="23"/>
        <v>0</v>
      </c>
      <c r="BA11" s="143">
        <f t="shared" ca="1" si="23"/>
        <v>0</v>
      </c>
      <c r="BB11" s="143">
        <f t="shared" ca="1" si="23"/>
        <v>0</v>
      </c>
      <c r="BC11" s="143">
        <f t="shared" ca="1" si="23"/>
        <v>0</v>
      </c>
      <c r="BD11" s="143">
        <f t="shared" ca="1" si="23"/>
        <v>0</v>
      </c>
      <c r="BE11" s="143">
        <f t="shared" ca="1" si="23"/>
        <v>0</v>
      </c>
      <c r="BF11" s="143">
        <f t="shared" ca="1" si="23"/>
        <v>0</v>
      </c>
      <c r="BG11" s="143">
        <f t="shared" ca="1" si="23"/>
        <v>0</v>
      </c>
      <c r="BH11" s="143">
        <f t="shared" ca="1" si="23"/>
        <v>0</v>
      </c>
      <c r="BI11" s="143">
        <f t="shared" ca="1" si="23"/>
        <v>0</v>
      </c>
      <c r="BJ11" s="143">
        <f t="shared" ca="1" si="23"/>
        <v>0</v>
      </c>
      <c r="BK11" s="143">
        <f t="shared" ca="1" si="23"/>
        <v>0</v>
      </c>
      <c r="BL11" s="143">
        <f t="shared" ca="1" si="23"/>
        <v>0</v>
      </c>
      <c r="BM11" s="143">
        <f t="shared" ca="1" si="23"/>
        <v>0</v>
      </c>
      <c r="BN11" s="143">
        <f t="shared" ca="1" si="23"/>
        <v>0</v>
      </c>
      <c r="BO11" s="143">
        <f t="shared" ca="1" si="23"/>
        <v>0</v>
      </c>
      <c r="BP11" s="143">
        <f t="shared" ca="1" si="23"/>
        <v>0</v>
      </c>
      <c r="BQ11" s="143">
        <f t="shared" ca="1" si="23"/>
        <v>0</v>
      </c>
      <c r="BR11" s="143">
        <f t="shared" ca="1" si="23"/>
        <v>0</v>
      </c>
      <c r="BS11" s="143">
        <f t="shared" ca="1" si="23"/>
        <v>0</v>
      </c>
      <c r="BT11" s="143">
        <f t="shared" ca="1" si="23"/>
        <v>0</v>
      </c>
      <c r="BU11" s="143">
        <f t="shared" ca="1" si="23"/>
        <v>0</v>
      </c>
      <c r="BV11" s="143">
        <f t="shared" ca="1" si="23"/>
        <v>0</v>
      </c>
      <c r="BW11" s="143">
        <f t="shared" ca="1" si="23"/>
        <v>0</v>
      </c>
      <c r="BX11" s="143">
        <f t="shared" ca="1" si="23"/>
        <v>0</v>
      </c>
      <c r="BY11" s="143">
        <f t="shared" ca="1" si="23"/>
        <v>0</v>
      </c>
      <c r="BZ11" s="136"/>
      <c r="CA11" s="143">
        <f t="shared" ca="1" si="24"/>
        <v>30</v>
      </c>
      <c r="CC11" s="154" t="s">
        <v>28</v>
      </c>
      <c r="CD11" s="155"/>
      <c r="CE11" s="156"/>
      <c r="CF11" s="141" t="str">
        <f t="shared" ref="CF11" ca="1" si="38">IF(CF4="","",INDEX(Cycle_Charles,MOD(CF4-départ,durée)+1))</f>
        <v>M</v>
      </c>
      <c r="CG11" s="157"/>
    </row>
    <row r="12" spans="1:191" s="162" customFormat="1" ht="50.15" customHeight="1">
      <c r="A12" s="202"/>
      <c r="B12" s="203"/>
      <c r="C12" s="204"/>
      <c r="D12" s="120"/>
      <c r="E12" s="120"/>
      <c r="F12" s="120"/>
      <c r="G12" s="120"/>
      <c r="H12" s="120"/>
      <c r="I12" s="120"/>
      <c r="J12" s="120"/>
      <c r="K12" s="120"/>
      <c r="L12" s="206"/>
      <c r="M12" s="120"/>
      <c r="N12" s="120"/>
      <c r="O12" s="119"/>
      <c r="P12" s="119"/>
      <c r="Q12" s="119"/>
      <c r="R12" s="119"/>
      <c r="S12" s="119"/>
      <c r="T12" s="119"/>
      <c r="U12" s="119"/>
      <c r="V12" s="119"/>
      <c r="W12" s="119"/>
      <c r="X12" s="119"/>
      <c r="Y12" s="119"/>
      <c r="Z12" s="119"/>
      <c r="AA12" s="119"/>
      <c r="AB12" s="119"/>
      <c r="AC12" s="119"/>
      <c r="AD12" s="119"/>
      <c r="AE12" s="119"/>
      <c r="AF12" s="119"/>
      <c r="AG12" s="119"/>
      <c r="AH12" s="119"/>
      <c r="AI12" s="221">
        <f t="shared" si="22"/>
        <v>0</v>
      </c>
      <c r="AJ12" s="136">
        <f t="shared" si="22"/>
        <v>0</v>
      </c>
      <c r="AK12" s="136">
        <f t="shared" si="22"/>
        <v>0</v>
      </c>
      <c r="AL12" s="136">
        <f t="shared" si="22"/>
        <v>0</v>
      </c>
      <c r="AM12" s="136">
        <f t="shared" si="22"/>
        <v>0</v>
      </c>
      <c r="AN12" s="136">
        <f t="shared" si="22"/>
        <v>0</v>
      </c>
      <c r="AO12" s="136">
        <f t="shared" si="22"/>
        <v>0</v>
      </c>
      <c r="AP12" s="136">
        <f t="shared" si="22"/>
        <v>0</v>
      </c>
      <c r="AQ12" s="136">
        <f t="shared" si="22"/>
        <v>0</v>
      </c>
      <c r="AR12" s="136">
        <f t="shared" si="22"/>
        <v>0</v>
      </c>
      <c r="AS12" s="136">
        <f t="shared" si="22"/>
        <v>0</v>
      </c>
      <c r="AT12" s="136">
        <f t="shared" si="22"/>
        <v>0</v>
      </c>
      <c r="AU12" s="136">
        <f t="shared" si="22"/>
        <v>0</v>
      </c>
      <c r="AV12" s="136">
        <f t="shared" si="22"/>
        <v>0</v>
      </c>
      <c r="AW12" s="136">
        <f t="shared" si="22"/>
        <v>0</v>
      </c>
      <c r="AX12" s="136">
        <f t="shared" si="22"/>
        <v>0</v>
      </c>
      <c r="AY12" s="136">
        <f t="shared" si="23"/>
        <v>0</v>
      </c>
      <c r="AZ12" s="136">
        <f t="shared" si="23"/>
        <v>0</v>
      </c>
      <c r="BA12" s="136">
        <f t="shared" si="23"/>
        <v>0</v>
      </c>
      <c r="BB12" s="136">
        <f t="shared" si="23"/>
        <v>0</v>
      </c>
      <c r="BC12" s="136">
        <f t="shared" si="23"/>
        <v>0</v>
      </c>
      <c r="BD12" s="136">
        <f t="shared" si="23"/>
        <v>0</v>
      </c>
      <c r="BE12" s="136">
        <f t="shared" si="23"/>
        <v>0</v>
      </c>
      <c r="BF12" s="136">
        <f t="shared" si="23"/>
        <v>0</v>
      </c>
      <c r="BG12" s="136">
        <f t="shared" si="23"/>
        <v>0</v>
      </c>
      <c r="BH12" s="136">
        <f t="shared" si="23"/>
        <v>0</v>
      </c>
      <c r="BI12" s="136">
        <f t="shared" si="23"/>
        <v>0</v>
      </c>
      <c r="BJ12" s="136">
        <f t="shared" si="23"/>
        <v>0</v>
      </c>
      <c r="BK12" s="136">
        <f t="shared" si="23"/>
        <v>0</v>
      </c>
      <c r="BL12" s="136">
        <f t="shared" si="23"/>
        <v>0</v>
      </c>
      <c r="BM12" s="136">
        <f t="shared" si="23"/>
        <v>0</v>
      </c>
      <c r="BN12" s="136">
        <f t="shared" si="23"/>
        <v>0</v>
      </c>
      <c r="BO12" s="136">
        <f t="shared" si="23"/>
        <v>0</v>
      </c>
      <c r="BP12" s="136">
        <f t="shared" si="23"/>
        <v>0</v>
      </c>
      <c r="BQ12" s="136">
        <f t="shared" si="23"/>
        <v>0</v>
      </c>
      <c r="BR12" s="136">
        <f t="shared" si="23"/>
        <v>0</v>
      </c>
      <c r="BS12" s="136">
        <f t="shared" si="23"/>
        <v>0</v>
      </c>
      <c r="BT12" s="136">
        <f t="shared" si="23"/>
        <v>0</v>
      </c>
      <c r="BU12" s="136">
        <f t="shared" si="23"/>
        <v>0</v>
      </c>
      <c r="BV12" s="136">
        <f t="shared" si="23"/>
        <v>0</v>
      </c>
      <c r="BW12" s="136">
        <f t="shared" si="23"/>
        <v>0</v>
      </c>
      <c r="BX12" s="136">
        <f t="shared" si="23"/>
        <v>0</v>
      </c>
      <c r="BY12" s="136">
        <f t="shared" si="23"/>
        <v>0</v>
      </c>
      <c r="BZ12" s="136"/>
      <c r="CA12" s="141"/>
      <c r="CB12" s="119"/>
      <c r="CC12" s="203"/>
      <c r="CD12" s="120"/>
      <c r="CE12" s="120"/>
      <c r="CF12" s="204"/>
      <c r="CG12" s="120"/>
      <c r="CH12" s="119"/>
      <c r="CI12" s="119"/>
      <c r="CJ12" s="119"/>
      <c r="CK12" s="119"/>
      <c r="CL12" s="119"/>
      <c r="CM12" s="119"/>
      <c r="CN12" s="119"/>
      <c r="CO12" s="119"/>
      <c r="CP12" s="119"/>
      <c r="CQ12" s="119"/>
      <c r="CR12" s="119"/>
      <c r="CS12" s="119"/>
      <c r="CT12" s="119"/>
      <c r="CU12" s="119"/>
      <c r="CV12" s="119"/>
      <c r="CW12" s="119"/>
      <c r="CX12" s="119"/>
      <c r="CY12" s="119"/>
      <c r="CZ12" s="119"/>
      <c r="DA12" s="119"/>
      <c r="DB12" s="119"/>
      <c r="DC12" s="119"/>
      <c r="DD12" s="119"/>
      <c r="DE12" s="119"/>
      <c r="DF12" s="119"/>
      <c r="DG12" s="119"/>
      <c r="DH12" s="119"/>
      <c r="DI12" s="119"/>
      <c r="DJ12" s="119"/>
      <c r="DK12" s="119"/>
      <c r="DL12" s="119"/>
      <c r="DM12" s="119"/>
      <c r="DN12" s="119"/>
      <c r="DO12" s="119"/>
      <c r="DP12" s="119"/>
      <c r="DQ12" s="119"/>
      <c r="DR12" s="119"/>
      <c r="DS12" s="119"/>
      <c r="DT12" s="119"/>
      <c r="DU12" s="119"/>
      <c r="DV12" s="119"/>
      <c r="DW12" s="119"/>
      <c r="DX12" s="119"/>
      <c r="DY12" s="119"/>
      <c r="DZ12" s="119"/>
      <c r="EA12" s="119"/>
      <c r="EB12" s="119"/>
      <c r="EC12" s="119"/>
      <c r="ED12" s="119"/>
      <c r="EE12" s="119"/>
      <c r="EF12" s="119"/>
      <c r="EG12" s="119"/>
      <c r="EH12" s="119"/>
      <c r="EI12" s="119"/>
      <c r="EJ12" s="119"/>
      <c r="EK12" s="119"/>
      <c r="EL12" s="119"/>
      <c r="EM12" s="119"/>
      <c r="EN12" s="119"/>
      <c r="EO12" s="119"/>
      <c r="EP12" s="119"/>
      <c r="EQ12" s="119"/>
      <c r="ER12" s="119"/>
      <c r="ES12" s="119"/>
      <c r="ET12" s="119"/>
      <c r="EU12" s="119"/>
      <c r="EV12" s="119"/>
      <c r="EW12" s="119"/>
      <c r="EX12" s="119"/>
      <c r="EY12" s="119"/>
      <c r="EZ12" s="119"/>
      <c r="FA12" s="119"/>
      <c r="FB12" s="119"/>
      <c r="FC12" s="119"/>
      <c r="FD12" s="119"/>
      <c r="FE12" s="119"/>
      <c r="FF12" s="119"/>
      <c r="FG12" s="119"/>
      <c r="FH12" s="119"/>
      <c r="FI12" s="119"/>
      <c r="FJ12" s="119"/>
      <c r="FK12" s="119"/>
      <c r="FL12" s="119"/>
      <c r="FM12" s="119"/>
      <c r="FN12" s="119"/>
      <c r="FO12" s="119"/>
      <c r="FP12" s="119"/>
      <c r="FQ12" s="119"/>
      <c r="FR12" s="119"/>
      <c r="FS12" s="119"/>
      <c r="FT12" s="119"/>
      <c r="FU12" s="119"/>
      <c r="FV12" s="119"/>
      <c r="FW12" s="119"/>
      <c r="FX12" s="119"/>
      <c r="FY12" s="119"/>
      <c r="FZ12" s="119"/>
      <c r="GA12" s="119"/>
      <c r="GB12" s="119"/>
      <c r="GC12" s="119"/>
      <c r="GD12" s="119"/>
      <c r="GE12" s="119"/>
      <c r="GF12" s="119"/>
      <c r="GG12" s="119"/>
      <c r="GH12" s="119"/>
      <c r="GI12" s="119"/>
    </row>
    <row r="13" spans="1:191" ht="13" customHeight="1">
      <c r="A13" s="208"/>
      <c r="B13" s="203"/>
      <c r="C13" s="136"/>
      <c r="D13" s="136"/>
      <c r="E13" s="136"/>
      <c r="F13" s="136"/>
      <c r="G13" s="136"/>
      <c r="H13" s="136"/>
      <c r="I13" s="136"/>
      <c r="J13" s="136"/>
      <c r="K13" s="136"/>
      <c r="L13" s="136"/>
      <c r="M13" s="136"/>
      <c r="N13" s="136"/>
      <c r="O13" s="222"/>
      <c r="P13" s="222"/>
      <c r="Q13" s="222"/>
      <c r="R13" s="222"/>
      <c r="S13" s="222"/>
      <c r="T13" s="222"/>
      <c r="U13" s="222"/>
      <c r="V13" s="222"/>
      <c r="W13" s="222"/>
      <c r="X13" s="222"/>
      <c r="Y13" s="222"/>
      <c r="Z13" s="222"/>
      <c r="AA13" s="222"/>
      <c r="AB13" s="222"/>
      <c r="AC13" s="222"/>
      <c r="AD13" s="222"/>
      <c r="AE13" s="222"/>
      <c r="AF13" s="222"/>
      <c r="AG13" s="222"/>
      <c r="AI13" s="143">
        <f t="shared" ref="AI13:BY13" si="39">COUNTIF($C13:$AG13,AI$4)</f>
        <v>0</v>
      </c>
      <c r="AJ13" s="150">
        <f t="shared" si="39"/>
        <v>0</v>
      </c>
      <c r="AK13" s="143">
        <f t="shared" si="39"/>
        <v>0</v>
      </c>
      <c r="AL13" s="143">
        <f t="shared" si="39"/>
        <v>0</v>
      </c>
      <c r="AM13" s="143">
        <f t="shared" si="39"/>
        <v>0</v>
      </c>
      <c r="AN13" s="143">
        <f t="shared" si="39"/>
        <v>0</v>
      </c>
      <c r="AO13" s="143">
        <f t="shared" si="39"/>
        <v>0</v>
      </c>
      <c r="AP13" s="143">
        <f t="shared" si="39"/>
        <v>0</v>
      </c>
      <c r="AQ13" s="143">
        <f t="shared" si="39"/>
        <v>0</v>
      </c>
      <c r="AR13" s="143">
        <f t="shared" si="39"/>
        <v>0</v>
      </c>
      <c r="AS13" s="143">
        <f t="shared" si="39"/>
        <v>0</v>
      </c>
      <c r="AT13" s="143">
        <f t="shared" si="39"/>
        <v>0</v>
      </c>
      <c r="AU13" s="143">
        <f t="shared" si="39"/>
        <v>0</v>
      </c>
      <c r="AV13" s="143">
        <f t="shared" si="39"/>
        <v>0</v>
      </c>
      <c r="AW13" s="143">
        <f t="shared" si="39"/>
        <v>0</v>
      </c>
      <c r="AX13" s="143">
        <f t="shared" si="39"/>
        <v>0</v>
      </c>
      <c r="AY13" s="143">
        <f t="shared" si="39"/>
        <v>0</v>
      </c>
      <c r="AZ13" s="143">
        <f t="shared" si="39"/>
        <v>0</v>
      </c>
      <c r="BA13" s="143">
        <f t="shared" si="39"/>
        <v>0</v>
      </c>
      <c r="BB13" s="143">
        <f t="shared" si="39"/>
        <v>0</v>
      </c>
      <c r="BC13" s="143">
        <f t="shared" si="39"/>
        <v>0</v>
      </c>
      <c r="BD13" s="143">
        <f t="shared" si="39"/>
        <v>0</v>
      </c>
      <c r="BE13" s="143">
        <f t="shared" si="39"/>
        <v>0</v>
      </c>
      <c r="BF13" s="143">
        <f t="shared" si="39"/>
        <v>0</v>
      </c>
      <c r="BG13" s="143">
        <f t="shared" si="39"/>
        <v>0</v>
      </c>
      <c r="BH13" s="143">
        <f t="shared" si="39"/>
        <v>0</v>
      </c>
      <c r="BI13" s="143">
        <f t="shared" si="39"/>
        <v>0</v>
      </c>
      <c r="BJ13" s="143">
        <f t="shared" si="39"/>
        <v>0</v>
      </c>
      <c r="BK13" s="143">
        <f t="shared" si="39"/>
        <v>0</v>
      </c>
      <c r="BL13" s="143">
        <f t="shared" si="39"/>
        <v>0</v>
      </c>
      <c r="BM13" s="143">
        <f t="shared" si="39"/>
        <v>0</v>
      </c>
      <c r="BN13" s="143">
        <f t="shared" si="39"/>
        <v>0</v>
      </c>
      <c r="BO13" s="143">
        <f t="shared" si="39"/>
        <v>0</v>
      </c>
      <c r="BP13" s="143">
        <f t="shared" si="39"/>
        <v>0</v>
      </c>
      <c r="BQ13" s="143">
        <f t="shared" si="39"/>
        <v>0</v>
      </c>
      <c r="BR13" s="143">
        <f t="shared" si="39"/>
        <v>0</v>
      </c>
      <c r="BS13" s="143">
        <f t="shared" si="39"/>
        <v>0</v>
      </c>
      <c r="BT13" s="143">
        <f t="shared" si="39"/>
        <v>0</v>
      </c>
      <c r="BU13" s="143">
        <f t="shared" si="39"/>
        <v>0</v>
      </c>
      <c r="BV13" s="143">
        <f t="shared" si="39"/>
        <v>0</v>
      </c>
      <c r="BW13" s="143">
        <f t="shared" si="39"/>
        <v>0</v>
      </c>
      <c r="BX13" s="143">
        <f t="shared" si="39"/>
        <v>0</v>
      </c>
      <c r="BY13" s="143">
        <f t="shared" si="39"/>
        <v>0</v>
      </c>
      <c r="BZ13" s="136"/>
      <c r="CA13" s="143">
        <f t="shared" ref="CA13:CA19" si="40">SUM(AI13:BY13)</f>
        <v>0</v>
      </c>
      <c r="CC13" s="163" t="s">
        <v>29</v>
      </c>
      <c r="CD13" s="164"/>
      <c r="CE13" s="165"/>
      <c r="CF13" s="141" t="str">
        <f t="shared" ref="CF13" ca="1" si="41">IF(CF4="","",INDEX(Cycle_Max,MOD(CF4-départ,durée)+1))</f>
        <v>S3</v>
      </c>
      <c r="CG13" s="166"/>
    </row>
    <row r="14" spans="1:191" ht="13" customHeight="1">
      <c r="A14" s="208"/>
      <c r="B14" s="203"/>
      <c r="C14" s="136"/>
      <c r="D14" s="281"/>
      <c r="E14" s="278"/>
      <c r="F14" s="278"/>
      <c r="G14" s="278"/>
      <c r="H14" s="278"/>
      <c r="I14" s="278"/>
      <c r="J14" s="278"/>
      <c r="K14" s="278"/>
      <c r="L14" s="278"/>
      <c r="M14" s="278"/>
      <c r="N14" s="278"/>
      <c r="O14" s="279"/>
      <c r="P14" s="222"/>
      <c r="Q14" s="222"/>
      <c r="R14" s="222"/>
      <c r="S14" s="222"/>
      <c r="T14" s="222"/>
      <c r="U14" s="222"/>
      <c r="V14" s="222"/>
      <c r="W14" s="222"/>
      <c r="X14" s="222"/>
      <c r="Y14" s="222"/>
      <c r="Z14" s="222"/>
      <c r="AA14" s="222"/>
      <c r="AB14" s="222"/>
      <c r="AC14" s="222"/>
      <c r="AD14" s="222"/>
      <c r="AE14" s="222"/>
      <c r="AF14" s="222"/>
      <c r="AG14" s="222"/>
      <c r="AI14" s="143">
        <f t="shared" si="22"/>
        <v>0</v>
      </c>
      <c r="AJ14" s="150">
        <f t="shared" si="22"/>
        <v>0</v>
      </c>
      <c r="AK14" s="143">
        <f t="shared" si="22"/>
        <v>0</v>
      </c>
      <c r="AL14" s="143">
        <f t="shared" si="22"/>
        <v>0</v>
      </c>
      <c r="AM14" s="143">
        <f t="shared" si="22"/>
        <v>0</v>
      </c>
      <c r="AN14" s="143">
        <f t="shared" si="22"/>
        <v>0</v>
      </c>
      <c r="AO14" s="143">
        <f t="shared" si="22"/>
        <v>0</v>
      </c>
      <c r="AP14" s="143">
        <f t="shared" si="22"/>
        <v>0</v>
      </c>
      <c r="AQ14" s="143">
        <f t="shared" si="22"/>
        <v>0</v>
      </c>
      <c r="AR14" s="143">
        <f t="shared" si="22"/>
        <v>0</v>
      </c>
      <c r="AS14" s="143">
        <f t="shared" si="22"/>
        <v>0</v>
      </c>
      <c r="AT14" s="143">
        <f t="shared" si="22"/>
        <v>0</v>
      </c>
      <c r="AU14" s="143">
        <f t="shared" si="22"/>
        <v>0</v>
      </c>
      <c r="AV14" s="143">
        <f t="shared" si="22"/>
        <v>0</v>
      </c>
      <c r="AW14" s="143">
        <f t="shared" si="22"/>
        <v>0</v>
      </c>
      <c r="AX14" s="143">
        <f t="shared" si="22"/>
        <v>0</v>
      </c>
      <c r="AY14" s="143">
        <f t="shared" si="23"/>
        <v>0</v>
      </c>
      <c r="AZ14" s="143">
        <f t="shared" si="23"/>
        <v>0</v>
      </c>
      <c r="BA14" s="143">
        <f t="shared" si="23"/>
        <v>0</v>
      </c>
      <c r="BB14" s="143">
        <f t="shared" si="23"/>
        <v>0</v>
      </c>
      <c r="BC14" s="143">
        <f t="shared" si="23"/>
        <v>0</v>
      </c>
      <c r="BD14" s="143">
        <f t="shared" si="23"/>
        <v>0</v>
      </c>
      <c r="BE14" s="143">
        <f t="shared" si="23"/>
        <v>0</v>
      </c>
      <c r="BF14" s="143">
        <f t="shared" si="23"/>
        <v>0</v>
      </c>
      <c r="BG14" s="143">
        <f t="shared" si="23"/>
        <v>0</v>
      </c>
      <c r="BH14" s="143">
        <f t="shared" si="23"/>
        <v>0</v>
      </c>
      <c r="BI14" s="143">
        <f t="shared" si="23"/>
        <v>0</v>
      </c>
      <c r="BJ14" s="143">
        <f t="shared" si="23"/>
        <v>0</v>
      </c>
      <c r="BK14" s="143">
        <f t="shared" ref="BK14:BY28" si="42">COUNTIF($C14:$AG14,BK$4)</f>
        <v>0</v>
      </c>
      <c r="BL14" s="143">
        <f t="shared" si="42"/>
        <v>0</v>
      </c>
      <c r="BM14" s="143">
        <f t="shared" si="42"/>
        <v>0</v>
      </c>
      <c r="BN14" s="143">
        <f t="shared" si="42"/>
        <v>0</v>
      </c>
      <c r="BO14" s="143">
        <f t="shared" si="42"/>
        <v>0</v>
      </c>
      <c r="BP14" s="143">
        <f t="shared" si="42"/>
        <v>0</v>
      </c>
      <c r="BQ14" s="143">
        <f t="shared" si="42"/>
        <v>0</v>
      </c>
      <c r="BR14" s="143">
        <f t="shared" si="42"/>
        <v>0</v>
      </c>
      <c r="BS14" s="143">
        <f t="shared" si="42"/>
        <v>0</v>
      </c>
      <c r="BT14" s="143">
        <f t="shared" si="42"/>
        <v>0</v>
      </c>
      <c r="BU14" s="143">
        <f t="shared" si="42"/>
        <v>0</v>
      </c>
      <c r="BV14" s="143">
        <f t="shared" si="42"/>
        <v>0</v>
      </c>
      <c r="BW14" s="143">
        <f t="shared" si="42"/>
        <v>0</v>
      </c>
      <c r="BX14" s="143">
        <f t="shared" si="42"/>
        <v>0</v>
      </c>
      <c r="BY14" s="143">
        <f t="shared" si="42"/>
        <v>0</v>
      </c>
      <c r="BZ14" s="136"/>
      <c r="CA14" s="143">
        <f t="shared" si="40"/>
        <v>0</v>
      </c>
      <c r="CC14" s="151" t="s">
        <v>30</v>
      </c>
      <c r="CD14" s="167"/>
      <c r="CE14" s="139"/>
      <c r="CF14" s="141" t="str">
        <f t="shared" ref="CF14" ca="1" si="43">IF(CF4="","",INDEX(Cycle_Lionel,MOD(CF4-départ,durée)+1))</f>
        <v>S3</v>
      </c>
      <c r="CG14" s="152"/>
    </row>
    <row r="15" spans="1:191" ht="13" customHeight="1">
      <c r="A15" s="208"/>
      <c r="B15" s="203" t="s">
        <v>158</v>
      </c>
      <c r="C15" s="136"/>
      <c r="D15" s="136"/>
      <c r="E15" s="136"/>
      <c r="F15" s="181"/>
      <c r="G15" s="136"/>
      <c r="H15" s="136"/>
      <c r="I15" s="136"/>
      <c r="J15" s="136"/>
      <c r="K15" s="136"/>
      <c r="L15" s="136"/>
      <c r="M15" s="136"/>
      <c r="N15" s="136"/>
      <c r="O15" s="222"/>
      <c r="P15" s="222"/>
      <c r="Q15" s="222"/>
      <c r="R15" s="222"/>
      <c r="S15" s="222"/>
      <c r="T15" s="222"/>
      <c r="U15" s="222"/>
      <c r="V15" s="222"/>
      <c r="W15" s="222"/>
      <c r="X15" s="222"/>
      <c r="Y15" s="222"/>
      <c r="Z15" s="222"/>
      <c r="AA15" s="222"/>
      <c r="AB15" s="222"/>
      <c r="AC15" s="222"/>
      <c r="AD15" s="222"/>
      <c r="AE15" s="222"/>
      <c r="AF15" s="222"/>
      <c r="AG15" s="222"/>
      <c r="AI15" s="143">
        <f t="shared" si="22"/>
        <v>0</v>
      </c>
      <c r="AJ15" s="150">
        <f t="shared" si="22"/>
        <v>0</v>
      </c>
      <c r="AK15" s="143">
        <f t="shared" si="22"/>
        <v>0</v>
      </c>
      <c r="AL15" s="143">
        <f t="shared" si="22"/>
        <v>0</v>
      </c>
      <c r="AM15" s="143">
        <f t="shared" si="22"/>
        <v>0</v>
      </c>
      <c r="AN15" s="143">
        <f t="shared" si="22"/>
        <v>0</v>
      </c>
      <c r="AO15" s="143">
        <f t="shared" si="22"/>
        <v>0</v>
      </c>
      <c r="AP15" s="143">
        <f t="shared" si="22"/>
        <v>0</v>
      </c>
      <c r="AQ15" s="143">
        <f t="shared" si="22"/>
        <v>0</v>
      </c>
      <c r="AR15" s="143">
        <f t="shared" si="22"/>
        <v>0</v>
      </c>
      <c r="AS15" s="143">
        <f t="shared" si="22"/>
        <v>0</v>
      </c>
      <c r="AT15" s="143">
        <f t="shared" si="22"/>
        <v>0</v>
      </c>
      <c r="AU15" s="143">
        <f t="shared" si="22"/>
        <v>0</v>
      </c>
      <c r="AV15" s="143">
        <f t="shared" si="22"/>
        <v>0</v>
      </c>
      <c r="AW15" s="143">
        <f t="shared" si="22"/>
        <v>0</v>
      </c>
      <c r="AX15" s="143">
        <f t="shared" si="22"/>
        <v>0</v>
      </c>
      <c r="AY15" s="143">
        <f t="shared" ref="AY15:BN28" si="44">COUNTIF($C15:$AG15,AY$4)</f>
        <v>0</v>
      </c>
      <c r="AZ15" s="143">
        <f t="shared" si="44"/>
        <v>0</v>
      </c>
      <c r="BA15" s="143">
        <f t="shared" si="44"/>
        <v>0</v>
      </c>
      <c r="BB15" s="143">
        <f t="shared" si="44"/>
        <v>0</v>
      </c>
      <c r="BC15" s="143">
        <f t="shared" si="44"/>
        <v>0</v>
      </c>
      <c r="BD15" s="143">
        <f t="shared" si="44"/>
        <v>0</v>
      </c>
      <c r="BE15" s="143">
        <f t="shared" si="44"/>
        <v>0</v>
      </c>
      <c r="BF15" s="143">
        <f t="shared" si="44"/>
        <v>0</v>
      </c>
      <c r="BG15" s="143">
        <f t="shared" si="44"/>
        <v>0</v>
      </c>
      <c r="BH15" s="143">
        <f t="shared" si="44"/>
        <v>0</v>
      </c>
      <c r="BI15" s="143">
        <f t="shared" si="44"/>
        <v>0</v>
      </c>
      <c r="BJ15" s="143">
        <f t="shared" si="44"/>
        <v>0</v>
      </c>
      <c r="BK15" s="143">
        <f t="shared" si="44"/>
        <v>0</v>
      </c>
      <c r="BL15" s="143">
        <f t="shared" si="44"/>
        <v>0</v>
      </c>
      <c r="BM15" s="143">
        <f t="shared" si="42"/>
        <v>0</v>
      </c>
      <c r="BN15" s="143">
        <f t="shared" si="42"/>
        <v>0</v>
      </c>
      <c r="BO15" s="143">
        <f t="shared" si="42"/>
        <v>0</v>
      </c>
      <c r="BP15" s="143">
        <f t="shared" si="42"/>
        <v>0</v>
      </c>
      <c r="BQ15" s="143">
        <f t="shared" si="42"/>
        <v>0</v>
      </c>
      <c r="BR15" s="143">
        <f t="shared" si="42"/>
        <v>0</v>
      </c>
      <c r="BS15" s="143">
        <f t="shared" si="42"/>
        <v>0</v>
      </c>
      <c r="BT15" s="143">
        <f t="shared" si="42"/>
        <v>0</v>
      </c>
      <c r="BU15" s="143">
        <f t="shared" si="42"/>
        <v>0</v>
      </c>
      <c r="BV15" s="143">
        <f t="shared" si="42"/>
        <v>0</v>
      </c>
      <c r="BW15" s="143">
        <f t="shared" si="42"/>
        <v>0</v>
      </c>
      <c r="BX15" s="143">
        <f t="shared" si="42"/>
        <v>0</v>
      </c>
      <c r="BY15" s="143">
        <f t="shared" si="42"/>
        <v>0</v>
      </c>
      <c r="BZ15" s="136"/>
      <c r="CA15" s="143">
        <f t="shared" si="40"/>
        <v>0</v>
      </c>
      <c r="CC15" s="151" t="s">
        <v>31</v>
      </c>
      <c r="CD15" s="167"/>
      <c r="CE15" s="139"/>
      <c r="CF15" s="141" t="str">
        <f t="shared" ref="CF15" ca="1" si="45">IF(CF4="","",INDEX(Cycle_Marie_Line,MOD(CF4-départ,durée)+1))</f>
        <v>S3</v>
      </c>
      <c r="CG15" s="152"/>
    </row>
    <row r="16" spans="1:191" ht="13" customHeight="1">
      <c r="A16" s="208"/>
      <c r="B16" s="203"/>
      <c r="C16" s="136"/>
      <c r="D16" s="136"/>
      <c r="E16" s="136"/>
      <c r="F16" s="136"/>
      <c r="G16" s="136"/>
      <c r="H16" s="136"/>
      <c r="I16" s="136"/>
      <c r="J16" s="136"/>
      <c r="K16" s="136"/>
      <c r="L16" s="136"/>
      <c r="M16" s="136"/>
      <c r="N16" s="136"/>
      <c r="O16" s="222"/>
      <c r="P16" s="222"/>
      <c r="Q16" s="222"/>
      <c r="R16" s="222"/>
      <c r="S16" s="222"/>
      <c r="T16" s="222"/>
      <c r="U16" s="222"/>
      <c r="V16" s="222"/>
      <c r="W16" s="222"/>
      <c r="X16" s="222"/>
      <c r="Y16" s="222"/>
      <c r="Z16" s="222"/>
      <c r="AA16" s="222"/>
      <c r="AB16" s="222"/>
      <c r="AC16" s="222"/>
      <c r="AD16" s="222"/>
      <c r="AE16" s="222"/>
      <c r="AF16" s="222"/>
      <c r="AG16" s="222"/>
      <c r="AI16" s="143">
        <f t="shared" si="22"/>
        <v>0</v>
      </c>
      <c r="AJ16" s="150">
        <f t="shared" si="22"/>
        <v>0</v>
      </c>
      <c r="AK16" s="143">
        <f t="shared" si="22"/>
        <v>0</v>
      </c>
      <c r="AL16" s="143">
        <f t="shared" si="22"/>
        <v>0</v>
      </c>
      <c r="AM16" s="143">
        <f t="shared" si="22"/>
        <v>0</v>
      </c>
      <c r="AN16" s="143">
        <f t="shared" si="22"/>
        <v>0</v>
      </c>
      <c r="AO16" s="143">
        <f t="shared" si="22"/>
        <v>0</v>
      </c>
      <c r="AP16" s="143">
        <f t="shared" si="22"/>
        <v>0</v>
      </c>
      <c r="AQ16" s="143">
        <f t="shared" si="22"/>
        <v>0</v>
      </c>
      <c r="AR16" s="143">
        <f t="shared" si="22"/>
        <v>0</v>
      </c>
      <c r="AS16" s="143">
        <f t="shared" si="22"/>
        <v>0</v>
      </c>
      <c r="AT16" s="143">
        <f t="shared" si="22"/>
        <v>0</v>
      </c>
      <c r="AU16" s="143">
        <f t="shared" si="22"/>
        <v>0</v>
      </c>
      <c r="AV16" s="143">
        <f t="shared" si="22"/>
        <v>0</v>
      </c>
      <c r="AW16" s="143">
        <f t="shared" si="22"/>
        <v>0</v>
      </c>
      <c r="AX16" s="143">
        <f t="shared" si="22"/>
        <v>0</v>
      </c>
      <c r="AY16" s="143">
        <f t="shared" si="44"/>
        <v>0</v>
      </c>
      <c r="AZ16" s="143">
        <f t="shared" si="44"/>
        <v>0</v>
      </c>
      <c r="BA16" s="143">
        <f t="shared" si="44"/>
        <v>0</v>
      </c>
      <c r="BB16" s="143">
        <f t="shared" si="44"/>
        <v>0</v>
      </c>
      <c r="BC16" s="143">
        <f t="shared" si="44"/>
        <v>0</v>
      </c>
      <c r="BD16" s="143">
        <f t="shared" si="44"/>
        <v>0</v>
      </c>
      <c r="BE16" s="143">
        <f t="shared" si="44"/>
        <v>0</v>
      </c>
      <c r="BF16" s="143">
        <f t="shared" si="44"/>
        <v>0</v>
      </c>
      <c r="BG16" s="143">
        <f t="shared" si="44"/>
        <v>0</v>
      </c>
      <c r="BH16" s="143">
        <f t="shared" si="44"/>
        <v>0</v>
      </c>
      <c r="BI16" s="143">
        <f t="shared" si="44"/>
        <v>0</v>
      </c>
      <c r="BJ16" s="143">
        <f t="shared" si="44"/>
        <v>0</v>
      </c>
      <c r="BK16" s="143">
        <f t="shared" si="44"/>
        <v>0</v>
      </c>
      <c r="BL16" s="143">
        <f t="shared" si="44"/>
        <v>0</v>
      </c>
      <c r="BM16" s="143">
        <f t="shared" si="42"/>
        <v>0</v>
      </c>
      <c r="BN16" s="143">
        <f t="shared" si="42"/>
        <v>0</v>
      </c>
      <c r="BO16" s="143">
        <f t="shared" si="42"/>
        <v>0</v>
      </c>
      <c r="BP16" s="143">
        <f t="shared" si="42"/>
        <v>0</v>
      </c>
      <c r="BQ16" s="143">
        <f t="shared" si="42"/>
        <v>0</v>
      </c>
      <c r="BR16" s="143">
        <f t="shared" si="42"/>
        <v>0</v>
      </c>
      <c r="BS16" s="143">
        <f t="shared" si="42"/>
        <v>0</v>
      </c>
      <c r="BT16" s="143">
        <f t="shared" si="42"/>
        <v>0</v>
      </c>
      <c r="BU16" s="143">
        <f t="shared" si="42"/>
        <v>0</v>
      </c>
      <c r="BV16" s="143">
        <f t="shared" si="42"/>
        <v>0</v>
      </c>
      <c r="BW16" s="143">
        <f t="shared" si="42"/>
        <v>0</v>
      </c>
      <c r="BX16" s="143">
        <f t="shared" si="42"/>
        <v>0</v>
      </c>
      <c r="BY16" s="143">
        <f t="shared" si="42"/>
        <v>0</v>
      </c>
      <c r="BZ16" s="136"/>
      <c r="CA16" s="143">
        <f t="shared" si="40"/>
        <v>0</v>
      </c>
      <c r="CC16" s="151" t="s">
        <v>32</v>
      </c>
      <c r="CD16" s="167"/>
      <c r="CE16" s="139"/>
      <c r="CF16" s="141" t="str">
        <f t="shared" ref="CF16" ca="1" si="46">IF(CF4="","",INDEX(Cycle_Alain,MOD(CF4-départ,durée)+1))</f>
        <v>S3</v>
      </c>
      <c r="CG16" s="152"/>
    </row>
    <row r="17" spans="1:191" ht="13" customHeight="1">
      <c r="A17" s="208"/>
      <c r="B17" s="203"/>
      <c r="C17" s="136"/>
      <c r="D17" s="136"/>
      <c r="E17" s="136"/>
      <c r="F17" s="136"/>
      <c r="G17" s="136"/>
      <c r="H17" s="136"/>
      <c r="I17" s="136"/>
      <c r="J17" s="136"/>
      <c r="K17" s="136"/>
      <c r="L17" s="136"/>
      <c r="M17" s="136"/>
      <c r="N17" s="136"/>
      <c r="O17" s="136"/>
      <c r="P17" s="136"/>
      <c r="Q17" s="136"/>
      <c r="R17" s="136"/>
      <c r="S17" s="136"/>
      <c r="T17" s="136"/>
      <c r="U17" s="136"/>
      <c r="V17" s="136"/>
      <c r="W17" s="136"/>
      <c r="X17" s="136"/>
      <c r="Y17" s="136"/>
      <c r="Z17" s="136"/>
      <c r="AA17" s="136"/>
      <c r="AB17" s="136"/>
      <c r="AC17" s="136"/>
      <c r="AD17" s="136"/>
      <c r="AE17" s="136"/>
      <c r="AF17" s="136"/>
      <c r="AG17" s="136"/>
      <c r="AI17" s="143">
        <f t="shared" si="22"/>
        <v>0</v>
      </c>
      <c r="AJ17" s="150">
        <f t="shared" si="22"/>
        <v>0</v>
      </c>
      <c r="AK17" s="143">
        <f t="shared" si="22"/>
        <v>0</v>
      </c>
      <c r="AL17" s="143">
        <f t="shared" si="22"/>
        <v>0</v>
      </c>
      <c r="AM17" s="143">
        <f t="shared" si="22"/>
        <v>0</v>
      </c>
      <c r="AN17" s="143">
        <f t="shared" si="22"/>
        <v>0</v>
      </c>
      <c r="AO17" s="143">
        <f t="shared" si="22"/>
        <v>0</v>
      </c>
      <c r="AP17" s="143">
        <f t="shared" si="22"/>
        <v>0</v>
      </c>
      <c r="AQ17" s="143">
        <f t="shared" si="22"/>
        <v>0</v>
      </c>
      <c r="AR17" s="143">
        <f t="shared" si="22"/>
        <v>0</v>
      </c>
      <c r="AS17" s="143">
        <f t="shared" si="22"/>
        <v>0</v>
      </c>
      <c r="AT17" s="143">
        <f t="shared" si="22"/>
        <v>0</v>
      </c>
      <c r="AU17" s="143">
        <f t="shared" si="22"/>
        <v>0</v>
      </c>
      <c r="AV17" s="143">
        <f t="shared" si="22"/>
        <v>0</v>
      </c>
      <c r="AW17" s="143">
        <f t="shared" si="22"/>
        <v>0</v>
      </c>
      <c r="AX17" s="143">
        <f t="shared" si="22"/>
        <v>0</v>
      </c>
      <c r="AY17" s="143">
        <f t="shared" si="44"/>
        <v>0</v>
      </c>
      <c r="AZ17" s="143">
        <f t="shared" si="44"/>
        <v>0</v>
      </c>
      <c r="BA17" s="143">
        <f t="shared" si="44"/>
        <v>0</v>
      </c>
      <c r="BB17" s="143">
        <f t="shared" si="44"/>
        <v>0</v>
      </c>
      <c r="BC17" s="143">
        <f t="shared" si="44"/>
        <v>0</v>
      </c>
      <c r="BD17" s="143">
        <f t="shared" si="44"/>
        <v>0</v>
      </c>
      <c r="BE17" s="143">
        <f t="shared" si="44"/>
        <v>0</v>
      </c>
      <c r="BF17" s="143">
        <f t="shared" si="44"/>
        <v>0</v>
      </c>
      <c r="BG17" s="143">
        <f t="shared" si="44"/>
        <v>0</v>
      </c>
      <c r="BH17" s="143">
        <f t="shared" si="44"/>
        <v>0</v>
      </c>
      <c r="BI17" s="143">
        <f t="shared" si="44"/>
        <v>0</v>
      </c>
      <c r="BJ17" s="143">
        <f t="shared" si="44"/>
        <v>0</v>
      </c>
      <c r="BK17" s="143">
        <f t="shared" si="44"/>
        <v>0</v>
      </c>
      <c r="BL17" s="143">
        <f t="shared" si="44"/>
        <v>0</v>
      </c>
      <c r="BM17" s="143">
        <f t="shared" si="42"/>
        <v>0</v>
      </c>
      <c r="BN17" s="143">
        <f t="shared" si="42"/>
        <v>0</v>
      </c>
      <c r="BO17" s="143">
        <f t="shared" si="42"/>
        <v>0</v>
      </c>
      <c r="BP17" s="143">
        <f t="shared" si="42"/>
        <v>0</v>
      </c>
      <c r="BQ17" s="143">
        <f t="shared" si="42"/>
        <v>0</v>
      </c>
      <c r="BR17" s="143">
        <f t="shared" si="42"/>
        <v>0</v>
      </c>
      <c r="BS17" s="143">
        <f t="shared" si="42"/>
        <v>0</v>
      </c>
      <c r="BT17" s="143">
        <f t="shared" si="42"/>
        <v>0</v>
      </c>
      <c r="BU17" s="143">
        <f t="shared" si="42"/>
        <v>0</v>
      </c>
      <c r="BV17" s="143">
        <f t="shared" si="42"/>
        <v>0</v>
      </c>
      <c r="BW17" s="143">
        <f t="shared" si="42"/>
        <v>0</v>
      </c>
      <c r="BX17" s="143">
        <f t="shared" si="42"/>
        <v>0</v>
      </c>
      <c r="BY17" s="143">
        <f t="shared" si="42"/>
        <v>0</v>
      </c>
      <c r="BZ17" s="136"/>
      <c r="CA17" s="143">
        <f t="shared" si="40"/>
        <v>0</v>
      </c>
      <c r="CC17" s="151" t="s">
        <v>33</v>
      </c>
      <c r="CD17" s="167"/>
      <c r="CE17" s="139"/>
      <c r="CF17" s="141" t="str">
        <f t="shared" ref="CF17" ca="1" si="47">IF(CF4="","",INDEX(Cycle_Kader,MOD(CF4-départ,durée)+1))</f>
        <v>S3</v>
      </c>
      <c r="CG17" s="152"/>
    </row>
    <row r="18" spans="1:191" ht="13" customHeight="1">
      <c r="A18" s="208"/>
      <c r="B18" s="203"/>
      <c r="C18" s="136"/>
      <c r="D18" s="136"/>
      <c r="E18" s="136"/>
      <c r="F18" s="136"/>
      <c r="G18" s="136"/>
      <c r="H18" s="136"/>
      <c r="I18" s="280"/>
      <c r="J18" s="136"/>
      <c r="K18" s="277" t="s">
        <v>157</v>
      </c>
      <c r="L18" s="136"/>
      <c r="M18" s="136"/>
      <c r="N18" s="136"/>
      <c r="O18" s="136"/>
      <c r="P18" s="136"/>
      <c r="Q18" s="136"/>
      <c r="R18" s="136"/>
      <c r="S18" s="136"/>
      <c r="T18" s="136"/>
      <c r="U18" s="136"/>
      <c r="V18" s="136"/>
      <c r="W18" s="136"/>
      <c r="X18" s="136"/>
      <c r="Y18" s="136"/>
      <c r="Z18" s="136"/>
      <c r="AA18" s="136"/>
      <c r="AB18" s="136"/>
      <c r="AC18" s="136"/>
      <c r="AD18" s="136"/>
      <c r="AE18" s="136"/>
      <c r="AF18" s="136"/>
      <c r="AG18" s="136"/>
      <c r="AI18" s="143">
        <f t="shared" si="22"/>
        <v>0</v>
      </c>
      <c r="AJ18" s="150">
        <f t="shared" si="22"/>
        <v>0</v>
      </c>
      <c r="AK18" s="143">
        <f t="shared" si="22"/>
        <v>0</v>
      </c>
      <c r="AL18" s="143">
        <f t="shared" si="22"/>
        <v>0</v>
      </c>
      <c r="AM18" s="143">
        <f t="shared" si="22"/>
        <v>0</v>
      </c>
      <c r="AN18" s="143">
        <f t="shared" si="22"/>
        <v>0</v>
      </c>
      <c r="AO18" s="143">
        <f t="shared" si="22"/>
        <v>0</v>
      </c>
      <c r="AP18" s="143">
        <f t="shared" si="22"/>
        <v>0</v>
      </c>
      <c r="AQ18" s="143">
        <f t="shared" si="22"/>
        <v>0</v>
      </c>
      <c r="AR18" s="143">
        <f t="shared" si="22"/>
        <v>0</v>
      </c>
      <c r="AS18" s="143">
        <f t="shared" si="22"/>
        <v>0</v>
      </c>
      <c r="AT18" s="143">
        <f t="shared" si="22"/>
        <v>0</v>
      </c>
      <c r="AU18" s="143">
        <f t="shared" si="22"/>
        <v>0</v>
      </c>
      <c r="AV18" s="143">
        <f t="shared" si="22"/>
        <v>0</v>
      </c>
      <c r="AW18" s="143">
        <f t="shared" si="22"/>
        <v>0</v>
      </c>
      <c r="AX18" s="143">
        <f t="shared" si="22"/>
        <v>0</v>
      </c>
      <c r="AY18" s="143">
        <f t="shared" si="44"/>
        <v>0</v>
      </c>
      <c r="AZ18" s="143">
        <f t="shared" si="44"/>
        <v>0</v>
      </c>
      <c r="BA18" s="143">
        <f t="shared" si="44"/>
        <v>0</v>
      </c>
      <c r="BB18" s="143">
        <f t="shared" si="44"/>
        <v>0</v>
      </c>
      <c r="BC18" s="143">
        <f t="shared" si="44"/>
        <v>0</v>
      </c>
      <c r="BD18" s="143">
        <f t="shared" si="44"/>
        <v>0</v>
      </c>
      <c r="BE18" s="143">
        <f t="shared" si="44"/>
        <v>0</v>
      </c>
      <c r="BF18" s="143">
        <f t="shared" si="44"/>
        <v>0</v>
      </c>
      <c r="BG18" s="143">
        <f t="shared" si="44"/>
        <v>0</v>
      </c>
      <c r="BH18" s="143">
        <f t="shared" si="44"/>
        <v>0</v>
      </c>
      <c r="BI18" s="143">
        <f t="shared" si="44"/>
        <v>0</v>
      </c>
      <c r="BJ18" s="143">
        <f t="shared" si="44"/>
        <v>0</v>
      </c>
      <c r="BK18" s="143">
        <f t="shared" si="44"/>
        <v>0</v>
      </c>
      <c r="BL18" s="143">
        <f t="shared" si="44"/>
        <v>0</v>
      </c>
      <c r="BM18" s="143">
        <f t="shared" si="42"/>
        <v>0</v>
      </c>
      <c r="BN18" s="143">
        <f t="shared" si="42"/>
        <v>0</v>
      </c>
      <c r="BO18" s="143">
        <f t="shared" si="42"/>
        <v>0</v>
      </c>
      <c r="BP18" s="143">
        <f t="shared" si="42"/>
        <v>0</v>
      </c>
      <c r="BQ18" s="143">
        <f t="shared" si="42"/>
        <v>0</v>
      </c>
      <c r="BR18" s="143">
        <f t="shared" si="42"/>
        <v>0</v>
      </c>
      <c r="BS18" s="143">
        <f t="shared" si="42"/>
        <v>0</v>
      </c>
      <c r="BT18" s="143">
        <f t="shared" si="42"/>
        <v>0</v>
      </c>
      <c r="BU18" s="143">
        <f t="shared" si="42"/>
        <v>0</v>
      </c>
      <c r="BV18" s="143">
        <f t="shared" si="42"/>
        <v>0</v>
      </c>
      <c r="BW18" s="143">
        <f t="shared" si="42"/>
        <v>0</v>
      </c>
      <c r="BX18" s="143">
        <f t="shared" si="42"/>
        <v>0</v>
      </c>
      <c r="BY18" s="143">
        <f t="shared" si="42"/>
        <v>0</v>
      </c>
      <c r="BZ18" s="136"/>
      <c r="CA18" s="143">
        <f t="shared" si="40"/>
        <v>0</v>
      </c>
      <c r="CC18" s="151" t="s">
        <v>34</v>
      </c>
      <c r="CD18" s="167"/>
      <c r="CE18" s="139"/>
      <c r="CF18" s="141" t="str">
        <f t="shared" ref="CF18" ca="1" si="48">IF(CF4="","",INDEX(Cycle_Raymond,MOD(CF4-départ,durée)+1))</f>
        <v>S3</v>
      </c>
      <c r="CG18" s="152"/>
    </row>
    <row r="19" spans="1:191" ht="13" customHeight="1">
      <c r="A19" s="208"/>
      <c r="B19" s="203"/>
      <c r="C19" s="136"/>
      <c r="D19" s="136"/>
      <c r="E19" s="136"/>
      <c r="F19" s="136"/>
      <c r="G19" s="136"/>
      <c r="H19" s="136"/>
      <c r="I19" s="136"/>
      <c r="J19" s="136"/>
      <c r="K19" s="136"/>
      <c r="L19" s="136"/>
      <c r="M19" s="136"/>
      <c r="N19" s="136"/>
      <c r="O19" s="136"/>
      <c r="P19" s="136"/>
      <c r="Q19" s="136"/>
      <c r="R19" s="136"/>
      <c r="S19" s="136"/>
      <c r="T19" s="136"/>
      <c r="U19" s="136"/>
      <c r="V19" s="136"/>
      <c r="W19" s="136"/>
      <c r="X19" s="136"/>
      <c r="Y19" s="136"/>
      <c r="Z19" s="136"/>
      <c r="AA19" s="136"/>
      <c r="AB19" s="136"/>
      <c r="AC19" s="136"/>
      <c r="AD19" s="136"/>
      <c r="AE19" s="136"/>
      <c r="AF19" s="136"/>
      <c r="AG19" s="136"/>
      <c r="AI19" s="143">
        <f t="shared" si="22"/>
        <v>0</v>
      </c>
      <c r="AJ19" s="150">
        <f t="shared" si="22"/>
        <v>0</v>
      </c>
      <c r="AK19" s="143">
        <f t="shared" si="22"/>
        <v>0</v>
      </c>
      <c r="AL19" s="143">
        <f t="shared" si="22"/>
        <v>0</v>
      </c>
      <c r="AM19" s="143">
        <f t="shared" si="22"/>
        <v>0</v>
      </c>
      <c r="AN19" s="143">
        <f t="shared" si="22"/>
        <v>0</v>
      </c>
      <c r="AO19" s="143">
        <f t="shared" si="22"/>
        <v>0</v>
      </c>
      <c r="AP19" s="143">
        <f t="shared" si="22"/>
        <v>0</v>
      </c>
      <c r="AQ19" s="143">
        <f t="shared" si="22"/>
        <v>0</v>
      </c>
      <c r="AR19" s="143">
        <f t="shared" si="22"/>
        <v>0</v>
      </c>
      <c r="AS19" s="143">
        <f t="shared" si="22"/>
        <v>0</v>
      </c>
      <c r="AT19" s="143">
        <f t="shared" si="22"/>
        <v>0</v>
      </c>
      <c r="AU19" s="143">
        <f t="shared" si="22"/>
        <v>0</v>
      </c>
      <c r="AV19" s="143">
        <f t="shared" si="22"/>
        <v>0</v>
      </c>
      <c r="AW19" s="143">
        <f t="shared" si="22"/>
        <v>0</v>
      </c>
      <c r="AX19" s="143">
        <f t="shared" si="22"/>
        <v>0</v>
      </c>
      <c r="AY19" s="143">
        <f t="shared" si="44"/>
        <v>0</v>
      </c>
      <c r="AZ19" s="143">
        <f t="shared" si="44"/>
        <v>0</v>
      </c>
      <c r="BA19" s="143">
        <f t="shared" si="44"/>
        <v>0</v>
      </c>
      <c r="BB19" s="143">
        <f t="shared" si="44"/>
        <v>0</v>
      </c>
      <c r="BC19" s="143">
        <f t="shared" si="44"/>
        <v>0</v>
      </c>
      <c r="BD19" s="143">
        <f t="shared" si="44"/>
        <v>0</v>
      </c>
      <c r="BE19" s="143">
        <f t="shared" si="44"/>
        <v>0</v>
      </c>
      <c r="BF19" s="143">
        <f t="shared" si="44"/>
        <v>0</v>
      </c>
      <c r="BG19" s="143">
        <f t="shared" si="44"/>
        <v>0</v>
      </c>
      <c r="BH19" s="143">
        <f t="shared" si="44"/>
        <v>0</v>
      </c>
      <c r="BI19" s="143">
        <f t="shared" si="44"/>
        <v>0</v>
      </c>
      <c r="BJ19" s="143">
        <f t="shared" si="44"/>
        <v>0</v>
      </c>
      <c r="BK19" s="143">
        <f t="shared" si="44"/>
        <v>0</v>
      </c>
      <c r="BL19" s="143">
        <f t="shared" si="44"/>
        <v>0</v>
      </c>
      <c r="BM19" s="143">
        <f t="shared" si="42"/>
        <v>0</v>
      </c>
      <c r="BN19" s="143">
        <f t="shared" si="42"/>
        <v>0</v>
      </c>
      <c r="BO19" s="143">
        <f t="shared" si="42"/>
        <v>0</v>
      </c>
      <c r="BP19" s="143">
        <f t="shared" si="42"/>
        <v>0</v>
      </c>
      <c r="BQ19" s="143">
        <f t="shared" si="42"/>
        <v>0</v>
      </c>
      <c r="BR19" s="143">
        <f t="shared" si="42"/>
        <v>0</v>
      </c>
      <c r="BS19" s="143">
        <f t="shared" si="42"/>
        <v>0</v>
      </c>
      <c r="BT19" s="143">
        <f t="shared" si="42"/>
        <v>0</v>
      </c>
      <c r="BU19" s="143">
        <f t="shared" si="42"/>
        <v>0</v>
      </c>
      <c r="BV19" s="143">
        <f t="shared" si="42"/>
        <v>0</v>
      </c>
      <c r="BW19" s="143">
        <f t="shared" si="42"/>
        <v>0</v>
      </c>
      <c r="BX19" s="143">
        <f t="shared" si="42"/>
        <v>0</v>
      </c>
      <c r="BY19" s="143">
        <f t="shared" si="42"/>
        <v>0</v>
      </c>
      <c r="BZ19" s="136"/>
      <c r="CA19" s="143">
        <f t="shared" si="40"/>
        <v>0</v>
      </c>
      <c r="CC19" s="168" t="s">
        <v>35</v>
      </c>
      <c r="CD19" s="169"/>
      <c r="CE19" s="156"/>
      <c r="CF19" s="141" t="str">
        <f t="shared" ref="CF19" ca="1" si="49">IF(CF4="","",INDEX(Cycle_Tommy,MOD(CF4-départ,durée)+1))</f>
        <v>S3</v>
      </c>
      <c r="CG19" s="157"/>
    </row>
    <row r="20" spans="1:191" s="162" customFormat="1" ht="5.15" customHeight="1">
      <c r="A20" s="120"/>
      <c r="B20" s="203"/>
      <c r="C20" s="120"/>
      <c r="D20" s="120"/>
      <c r="E20" s="120"/>
      <c r="F20" s="120"/>
      <c r="G20" s="120"/>
      <c r="H20" s="120"/>
      <c r="I20" s="120"/>
      <c r="J20" s="120"/>
      <c r="K20" s="120"/>
      <c r="L20" s="120"/>
      <c r="M20" s="120"/>
      <c r="N20" s="120"/>
      <c r="O20" s="120"/>
      <c r="P20" s="120"/>
      <c r="Q20" s="120"/>
      <c r="R20" s="120"/>
      <c r="S20" s="120"/>
      <c r="T20" s="120"/>
      <c r="U20" s="120"/>
      <c r="V20" s="120"/>
      <c r="W20" s="120"/>
      <c r="X20" s="120"/>
      <c r="Y20" s="120"/>
      <c r="Z20" s="120"/>
      <c r="AA20" s="120"/>
      <c r="AB20" s="120"/>
      <c r="AC20" s="120"/>
      <c r="AD20" s="120"/>
      <c r="AE20" s="120"/>
      <c r="AF20" s="120"/>
      <c r="AG20" s="120"/>
      <c r="AH20" s="119"/>
      <c r="AI20" s="159">
        <f t="shared" si="22"/>
        <v>0</v>
      </c>
      <c r="AJ20" s="160">
        <f t="shared" si="22"/>
        <v>0</v>
      </c>
      <c r="AK20" s="160">
        <f t="shared" si="22"/>
        <v>0</v>
      </c>
      <c r="AL20" s="160">
        <f t="shared" si="22"/>
        <v>0</v>
      </c>
      <c r="AM20" s="160">
        <f t="shared" si="22"/>
        <v>0</v>
      </c>
      <c r="AN20" s="160">
        <f t="shared" si="22"/>
        <v>0</v>
      </c>
      <c r="AO20" s="160">
        <f t="shared" si="22"/>
        <v>0</v>
      </c>
      <c r="AP20" s="160">
        <f t="shared" si="22"/>
        <v>0</v>
      </c>
      <c r="AQ20" s="160">
        <f t="shared" si="22"/>
        <v>0</v>
      </c>
      <c r="AR20" s="160">
        <f t="shared" si="22"/>
        <v>0</v>
      </c>
      <c r="AS20" s="160">
        <f t="shared" si="22"/>
        <v>0</v>
      </c>
      <c r="AT20" s="160">
        <f t="shared" si="22"/>
        <v>0</v>
      </c>
      <c r="AU20" s="160">
        <f t="shared" si="22"/>
        <v>0</v>
      </c>
      <c r="AV20" s="160">
        <f t="shared" si="22"/>
        <v>0</v>
      </c>
      <c r="AW20" s="160">
        <f t="shared" si="22"/>
        <v>0</v>
      </c>
      <c r="AX20" s="160">
        <f t="shared" ref="AS20:BH28" si="50">COUNTIF($C20:$AG20,AX$4)</f>
        <v>0</v>
      </c>
      <c r="AY20" s="160">
        <f t="shared" si="50"/>
        <v>0</v>
      </c>
      <c r="AZ20" s="160">
        <f t="shared" si="50"/>
        <v>0</v>
      </c>
      <c r="BA20" s="160">
        <f t="shared" si="50"/>
        <v>0</v>
      </c>
      <c r="BB20" s="160">
        <f t="shared" si="50"/>
        <v>0</v>
      </c>
      <c r="BC20" s="160">
        <f t="shared" si="44"/>
        <v>0</v>
      </c>
      <c r="BD20" s="160">
        <f t="shared" si="44"/>
        <v>0</v>
      </c>
      <c r="BE20" s="160">
        <f t="shared" si="44"/>
        <v>0</v>
      </c>
      <c r="BF20" s="160">
        <f t="shared" si="44"/>
        <v>0</v>
      </c>
      <c r="BG20" s="160">
        <f t="shared" si="44"/>
        <v>0</v>
      </c>
      <c r="BH20" s="160">
        <f t="shared" si="44"/>
        <v>0</v>
      </c>
      <c r="BI20" s="160">
        <f t="shared" si="44"/>
        <v>0</v>
      </c>
      <c r="BJ20" s="160">
        <f t="shared" si="44"/>
        <v>0</v>
      </c>
      <c r="BK20" s="160">
        <f t="shared" si="44"/>
        <v>0</v>
      </c>
      <c r="BL20" s="160">
        <f t="shared" si="44"/>
        <v>0</v>
      </c>
      <c r="BM20" s="160">
        <f t="shared" si="42"/>
        <v>0</v>
      </c>
      <c r="BN20" s="160">
        <f t="shared" si="42"/>
        <v>0</v>
      </c>
      <c r="BO20" s="160">
        <f t="shared" si="42"/>
        <v>0</v>
      </c>
      <c r="BP20" s="160">
        <f t="shared" si="42"/>
        <v>0</v>
      </c>
      <c r="BQ20" s="160">
        <f t="shared" si="42"/>
        <v>0</v>
      </c>
      <c r="BR20" s="160">
        <f t="shared" si="42"/>
        <v>0</v>
      </c>
      <c r="BS20" s="160">
        <f t="shared" si="42"/>
        <v>0</v>
      </c>
      <c r="BT20" s="160">
        <f t="shared" si="42"/>
        <v>0</v>
      </c>
      <c r="BU20" s="160">
        <f t="shared" si="42"/>
        <v>0</v>
      </c>
      <c r="BV20" s="160">
        <f t="shared" si="42"/>
        <v>0</v>
      </c>
      <c r="BW20" s="160">
        <f t="shared" si="42"/>
        <v>0</v>
      </c>
      <c r="BX20" s="160">
        <f t="shared" si="42"/>
        <v>0</v>
      </c>
      <c r="BY20" s="160">
        <f t="shared" si="42"/>
        <v>0</v>
      </c>
      <c r="BZ20" s="136"/>
      <c r="CA20" s="161"/>
      <c r="CB20" s="119"/>
      <c r="CC20" s="59"/>
      <c r="CD20" s="153"/>
      <c r="CE20" s="120"/>
      <c r="CF20" s="158"/>
      <c r="CG20" s="120"/>
      <c r="CH20" s="119"/>
      <c r="CI20" s="119"/>
      <c r="CJ20" s="119"/>
      <c r="CK20" s="119"/>
      <c r="CL20" s="119"/>
      <c r="CM20" s="119"/>
      <c r="CN20" s="119"/>
      <c r="CO20" s="119"/>
      <c r="CP20" s="119"/>
      <c r="CQ20" s="119"/>
      <c r="CR20" s="119"/>
      <c r="CS20" s="119"/>
      <c r="CT20" s="119"/>
      <c r="CU20" s="119"/>
      <c r="CV20" s="119"/>
      <c r="CW20" s="119"/>
      <c r="CX20" s="119"/>
      <c r="CY20" s="119"/>
      <c r="CZ20" s="119"/>
      <c r="DA20" s="119"/>
      <c r="DB20" s="119"/>
      <c r="DC20" s="119"/>
      <c r="DD20" s="119"/>
      <c r="DE20" s="119"/>
      <c r="DF20" s="119"/>
      <c r="DG20" s="119"/>
      <c r="DH20" s="119"/>
      <c r="DI20" s="119"/>
      <c r="DJ20" s="119"/>
      <c r="DK20" s="119"/>
      <c r="DL20" s="119"/>
      <c r="DM20" s="119"/>
      <c r="DN20" s="119"/>
      <c r="DO20" s="119"/>
      <c r="DP20" s="119"/>
      <c r="DQ20" s="119"/>
      <c r="DR20" s="119"/>
      <c r="DS20" s="119"/>
      <c r="DT20" s="119"/>
      <c r="DU20" s="119"/>
      <c r="DV20" s="119"/>
      <c r="DW20" s="119"/>
      <c r="DX20" s="119"/>
      <c r="DY20" s="119"/>
      <c r="DZ20" s="119"/>
      <c r="EA20" s="119"/>
      <c r="EB20" s="119"/>
      <c r="EC20" s="119"/>
      <c r="ED20" s="119"/>
      <c r="EE20" s="119"/>
      <c r="EF20" s="119"/>
      <c r="EG20" s="119"/>
      <c r="EH20" s="119"/>
      <c r="EI20" s="119"/>
      <c r="EJ20" s="119"/>
      <c r="EK20" s="119"/>
      <c r="EL20" s="119"/>
      <c r="EM20" s="119"/>
      <c r="EN20" s="119"/>
      <c r="EO20" s="119"/>
      <c r="EP20" s="119"/>
      <c r="EQ20" s="119"/>
      <c r="ER20" s="119"/>
      <c r="ES20" s="119"/>
      <c r="ET20" s="119"/>
      <c r="EU20" s="119"/>
      <c r="EV20" s="119"/>
      <c r="EW20" s="119"/>
      <c r="EX20" s="119"/>
      <c r="EY20" s="119"/>
      <c r="EZ20" s="119"/>
      <c r="FA20" s="119"/>
      <c r="FB20" s="119"/>
      <c r="FC20" s="119"/>
      <c r="FD20" s="119"/>
      <c r="FE20" s="119"/>
      <c r="FF20" s="119"/>
      <c r="FG20" s="119"/>
      <c r="FH20" s="119"/>
      <c r="FI20" s="119"/>
      <c r="FJ20" s="119"/>
      <c r="FK20" s="119"/>
      <c r="FL20" s="119"/>
      <c r="FM20" s="119"/>
      <c r="FN20" s="119"/>
      <c r="FO20" s="119"/>
      <c r="FP20" s="119"/>
      <c r="FQ20" s="119"/>
      <c r="FR20" s="119"/>
      <c r="FS20" s="119"/>
      <c r="FT20" s="119"/>
      <c r="FU20" s="119"/>
      <c r="FV20" s="119"/>
      <c r="FW20" s="119"/>
      <c r="FX20" s="119"/>
      <c r="FY20" s="119"/>
      <c r="FZ20" s="119"/>
      <c r="GA20" s="119"/>
      <c r="GB20" s="119"/>
      <c r="GC20" s="119"/>
      <c r="GD20" s="119"/>
      <c r="GE20" s="119"/>
      <c r="GF20" s="119"/>
      <c r="GG20" s="119"/>
      <c r="GH20" s="119"/>
      <c r="GI20" s="119"/>
    </row>
    <row r="21" spans="1:191" ht="13" customHeight="1">
      <c r="A21" s="208"/>
      <c r="B21" s="203"/>
      <c r="C21" s="136"/>
      <c r="D21" s="136"/>
      <c r="E21" s="136"/>
      <c r="F21" s="136"/>
      <c r="G21" s="136"/>
      <c r="H21" s="136"/>
      <c r="I21" s="136"/>
      <c r="J21" s="136"/>
      <c r="K21" s="136"/>
      <c r="L21" s="136"/>
      <c r="M21" s="136"/>
      <c r="N21" s="136"/>
      <c r="O21" s="136"/>
      <c r="P21" s="136"/>
      <c r="Q21" s="136"/>
      <c r="R21" s="136"/>
      <c r="S21" s="136"/>
      <c r="T21" s="136"/>
      <c r="U21" s="136"/>
      <c r="V21" s="136"/>
      <c r="W21" s="136"/>
      <c r="X21" s="136"/>
      <c r="Y21" s="136"/>
      <c r="Z21" s="136"/>
      <c r="AA21" s="136"/>
      <c r="AB21" s="136"/>
      <c r="AC21" s="136"/>
      <c r="AD21" s="136"/>
      <c r="AE21" s="136"/>
      <c r="AF21" s="136"/>
      <c r="AG21" s="136"/>
      <c r="AI21" s="143">
        <f t="shared" ref="AI21:AX36" si="51">COUNTIF($C21:$AG21,AI$4)</f>
        <v>0</v>
      </c>
      <c r="AJ21" s="150">
        <f t="shared" si="51"/>
        <v>0</v>
      </c>
      <c r="AK21" s="143">
        <f t="shared" si="51"/>
        <v>0</v>
      </c>
      <c r="AL21" s="143">
        <f t="shared" si="51"/>
        <v>0</v>
      </c>
      <c r="AM21" s="143">
        <f t="shared" si="51"/>
        <v>0</v>
      </c>
      <c r="AN21" s="143">
        <f t="shared" si="51"/>
        <v>0</v>
      </c>
      <c r="AO21" s="143">
        <f t="shared" si="51"/>
        <v>0</v>
      </c>
      <c r="AP21" s="143">
        <f t="shared" si="51"/>
        <v>0</v>
      </c>
      <c r="AQ21" s="143">
        <f t="shared" si="51"/>
        <v>0</v>
      </c>
      <c r="AR21" s="143">
        <f t="shared" si="51"/>
        <v>0</v>
      </c>
      <c r="AS21" s="143">
        <f t="shared" si="51"/>
        <v>0</v>
      </c>
      <c r="AT21" s="143">
        <f t="shared" si="51"/>
        <v>0</v>
      </c>
      <c r="AU21" s="143">
        <f t="shared" si="51"/>
        <v>0</v>
      </c>
      <c r="AV21" s="143">
        <f t="shared" si="51"/>
        <v>0</v>
      </c>
      <c r="AW21" s="143">
        <f t="shared" si="51"/>
        <v>0</v>
      </c>
      <c r="AX21" s="143">
        <f t="shared" si="51"/>
        <v>0</v>
      </c>
      <c r="AY21" s="143">
        <f t="shared" si="50"/>
        <v>0</v>
      </c>
      <c r="AZ21" s="143">
        <f t="shared" si="50"/>
        <v>0</v>
      </c>
      <c r="BA21" s="143">
        <f t="shared" si="50"/>
        <v>0</v>
      </c>
      <c r="BB21" s="143">
        <f t="shared" si="50"/>
        <v>0</v>
      </c>
      <c r="BC21" s="143">
        <f t="shared" si="44"/>
        <v>0</v>
      </c>
      <c r="BD21" s="143">
        <f t="shared" si="44"/>
        <v>0</v>
      </c>
      <c r="BE21" s="143">
        <f t="shared" si="44"/>
        <v>0</v>
      </c>
      <c r="BF21" s="143">
        <f t="shared" si="44"/>
        <v>0</v>
      </c>
      <c r="BG21" s="143">
        <f t="shared" si="44"/>
        <v>0</v>
      </c>
      <c r="BH21" s="143">
        <f t="shared" si="44"/>
        <v>0</v>
      </c>
      <c r="BI21" s="143">
        <f t="shared" si="44"/>
        <v>0</v>
      </c>
      <c r="BJ21" s="143">
        <f t="shared" si="44"/>
        <v>0</v>
      </c>
      <c r="BK21" s="143">
        <f t="shared" si="44"/>
        <v>0</v>
      </c>
      <c r="BL21" s="143">
        <f t="shared" si="44"/>
        <v>0</v>
      </c>
      <c r="BM21" s="143">
        <f t="shared" si="42"/>
        <v>0</v>
      </c>
      <c r="BN21" s="143">
        <f t="shared" si="42"/>
        <v>0</v>
      </c>
      <c r="BO21" s="143">
        <f t="shared" si="42"/>
        <v>0</v>
      </c>
      <c r="BP21" s="143">
        <f t="shared" si="42"/>
        <v>0</v>
      </c>
      <c r="BQ21" s="143">
        <f t="shared" si="42"/>
        <v>0</v>
      </c>
      <c r="BR21" s="143">
        <f t="shared" si="42"/>
        <v>0</v>
      </c>
      <c r="BS21" s="143">
        <f t="shared" si="42"/>
        <v>0</v>
      </c>
      <c r="BT21" s="143">
        <f t="shared" si="42"/>
        <v>0</v>
      </c>
      <c r="BU21" s="143">
        <f t="shared" si="42"/>
        <v>0</v>
      </c>
      <c r="BV21" s="143">
        <f t="shared" si="42"/>
        <v>0</v>
      </c>
      <c r="BW21" s="143">
        <f t="shared" si="42"/>
        <v>0</v>
      </c>
      <c r="BX21" s="143">
        <f t="shared" si="42"/>
        <v>0</v>
      </c>
      <c r="BY21" s="143">
        <f t="shared" si="42"/>
        <v>0</v>
      </c>
      <c r="BZ21" s="136"/>
      <c r="CA21" s="143">
        <f t="shared" ref="CA21:CA28" si="52">SUM(AI21:BY21)</f>
        <v>0</v>
      </c>
      <c r="CC21" s="163" t="s">
        <v>36</v>
      </c>
      <c r="CD21" s="170"/>
      <c r="CE21" s="165"/>
      <c r="CF21" s="141" t="str">
        <f t="shared" ref="CF21" ca="1" si="53">IF(CF4="","",INDEX(Cycle_Cathy,MOD(CF4-départ,durée)+1))</f>
        <v>R</v>
      </c>
      <c r="CG21" s="166"/>
    </row>
    <row r="22" spans="1:191" ht="13" customHeight="1">
      <c r="A22" s="208"/>
      <c r="B22" s="203"/>
      <c r="C22" s="136"/>
      <c r="D22" s="136"/>
      <c r="E22" s="136"/>
      <c r="F22" s="136"/>
      <c r="G22" s="136"/>
      <c r="H22" s="136"/>
      <c r="I22" s="136"/>
      <c r="J22" s="136"/>
      <c r="K22" s="136"/>
      <c r="L22" s="136"/>
      <c r="M22" s="136"/>
      <c r="N22" s="136"/>
      <c r="O22" s="136"/>
      <c r="P22" s="136"/>
      <c r="Q22" s="136"/>
      <c r="R22" s="136"/>
      <c r="S22" s="136"/>
      <c r="T22" s="136"/>
      <c r="U22" s="136"/>
      <c r="V22" s="136"/>
      <c r="W22" s="136"/>
      <c r="X22" s="136"/>
      <c r="Y22" s="136"/>
      <c r="Z22" s="136"/>
      <c r="AA22" s="136"/>
      <c r="AB22" s="136"/>
      <c r="AC22" s="136"/>
      <c r="AD22" s="136"/>
      <c r="AE22" s="136"/>
      <c r="AF22" s="136"/>
      <c r="AG22" s="136"/>
      <c r="AI22" s="143">
        <f t="shared" si="51"/>
        <v>0</v>
      </c>
      <c r="AJ22" s="150">
        <f t="shared" si="51"/>
        <v>0</v>
      </c>
      <c r="AK22" s="143">
        <f t="shared" si="51"/>
        <v>0</v>
      </c>
      <c r="AL22" s="143">
        <f t="shared" si="51"/>
        <v>0</v>
      </c>
      <c r="AM22" s="143">
        <f t="shared" si="51"/>
        <v>0</v>
      </c>
      <c r="AN22" s="143">
        <f t="shared" si="51"/>
        <v>0</v>
      </c>
      <c r="AO22" s="143">
        <f t="shared" si="51"/>
        <v>0</v>
      </c>
      <c r="AP22" s="143">
        <f t="shared" si="51"/>
        <v>0</v>
      </c>
      <c r="AQ22" s="143">
        <f t="shared" si="51"/>
        <v>0</v>
      </c>
      <c r="AR22" s="143">
        <f t="shared" si="51"/>
        <v>0</v>
      </c>
      <c r="AS22" s="143">
        <f t="shared" si="50"/>
        <v>0</v>
      </c>
      <c r="AT22" s="143">
        <f t="shared" si="50"/>
        <v>0</v>
      </c>
      <c r="AU22" s="143">
        <f t="shared" si="50"/>
        <v>0</v>
      </c>
      <c r="AV22" s="143">
        <f t="shared" si="50"/>
        <v>0</v>
      </c>
      <c r="AW22" s="143">
        <f t="shared" si="50"/>
        <v>0</v>
      </c>
      <c r="AX22" s="143">
        <f t="shared" si="50"/>
        <v>0</v>
      </c>
      <c r="AY22" s="143">
        <f t="shared" si="50"/>
        <v>0</v>
      </c>
      <c r="AZ22" s="143">
        <f t="shared" si="50"/>
        <v>0</v>
      </c>
      <c r="BA22" s="143">
        <f t="shared" si="50"/>
        <v>0</v>
      </c>
      <c r="BB22" s="143">
        <f t="shared" si="50"/>
        <v>0</v>
      </c>
      <c r="BC22" s="143">
        <f t="shared" si="44"/>
        <v>0</v>
      </c>
      <c r="BD22" s="143">
        <f t="shared" si="44"/>
        <v>0</v>
      </c>
      <c r="BE22" s="143">
        <f t="shared" si="44"/>
        <v>0</v>
      </c>
      <c r="BF22" s="143">
        <f t="shared" si="44"/>
        <v>0</v>
      </c>
      <c r="BG22" s="143">
        <f t="shared" si="44"/>
        <v>0</v>
      </c>
      <c r="BH22" s="143">
        <f t="shared" si="44"/>
        <v>0</v>
      </c>
      <c r="BI22" s="143">
        <f t="shared" si="44"/>
        <v>0</v>
      </c>
      <c r="BJ22" s="143">
        <f t="shared" si="44"/>
        <v>0</v>
      </c>
      <c r="BK22" s="143">
        <f t="shared" si="44"/>
        <v>0</v>
      </c>
      <c r="BL22" s="143">
        <f t="shared" si="44"/>
        <v>0</v>
      </c>
      <c r="BM22" s="143">
        <f t="shared" si="42"/>
        <v>0</v>
      </c>
      <c r="BN22" s="143">
        <f t="shared" si="42"/>
        <v>0</v>
      </c>
      <c r="BO22" s="143">
        <f t="shared" si="42"/>
        <v>0</v>
      </c>
      <c r="BP22" s="143">
        <f t="shared" si="42"/>
        <v>0</v>
      </c>
      <c r="BQ22" s="143">
        <f t="shared" si="42"/>
        <v>0</v>
      </c>
      <c r="BR22" s="143">
        <f t="shared" si="42"/>
        <v>0</v>
      </c>
      <c r="BS22" s="143">
        <f t="shared" si="42"/>
        <v>0</v>
      </c>
      <c r="BT22" s="143">
        <f t="shared" si="42"/>
        <v>0</v>
      </c>
      <c r="BU22" s="143">
        <f t="shared" si="42"/>
        <v>0</v>
      </c>
      <c r="BV22" s="143">
        <f t="shared" si="42"/>
        <v>0</v>
      </c>
      <c r="BW22" s="143">
        <f t="shared" si="42"/>
        <v>0</v>
      </c>
      <c r="BX22" s="143">
        <f t="shared" si="42"/>
        <v>0</v>
      </c>
      <c r="BY22" s="143">
        <f t="shared" si="42"/>
        <v>0</v>
      </c>
      <c r="BZ22" s="136"/>
      <c r="CA22" s="143">
        <f t="shared" si="52"/>
        <v>0</v>
      </c>
      <c r="CC22" s="151" t="s">
        <v>37</v>
      </c>
      <c r="CE22" s="139"/>
      <c r="CF22" s="141" t="str">
        <f t="shared" ref="CF22" ca="1" si="54">IF(CF4="","",INDEX(Cycle_Manu,MOD(CF4-départ,durée)+1))</f>
        <v>R</v>
      </c>
      <c r="CG22" s="152"/>
    </row>
    <row r="23" spans="1:191" ht="13" customHeight="1">
      <c r="A23" s="208"/>
      <c r="B23" s="203"/>
      <c r="C23" s="136"/>
      <c r="D23" s="136"/>
      <c r="E23" s="136"/>
      <c r="F23" s="136"/>
      <c r="G23" s="136"/>
      <c r="H23" s="136"/>
      <c r="I23" s="136"/>
      <c r="J23" s="136"/>
      <c r="K23" s="136"/>
      <c r="L23" s="136"/>
      <c r="M23" s="136"/>
      <c r="N23" s="136"/>
      <c r="O23" s="136"/>
      <c r="P23" s="136"/>
      <c r="Q23" s="136"/>
      <c r="R23" s="136"/>
      <c r="S23" s="136"/>
      <c r="T23" s="136"/>
      <c r="U23" s="136"/>
      <c r="V23" s="136"/>
      <c r="W23" s="136"/>
      <c r="X23" s="136"/>
      <c r="Y23" s="136"/>
      <c r="Z23" s="136"/>
      <c r="AA23" s="136"/>
      <c r="AB23" s="136"/>
      <c r="AC23" s="136"/>
      <c r="AD23" s="136"/>
      <c r="AE23" s="136"/>
      <c r="AF23" s="136"/>
      <c r="AG23" s="136"/>
      <c r="AI23" s="143">
        <f t="shared" si="51"/>
        <v>0</v>
      </c>
      <c r="AJ23" s="150">
        <f t="shared" si="51"/>
        <v>0</v>
      </c>
      <c r="AK23" s="143">
        <f t="shared" si="51"/>
        <v>0</v>
      </c>
      <c r="AL23" s="143">
        <f t="shared" si="51"/>
        <v>0</v>
      </c>
      <c r="AM23" s="143">
        <f t="shared" si="51"/>
        <v>0</v>
      </c>
      <c r="AN23" s="143">
        <f t="shared" si="51"/>
        <v>0</v>
      </c>
      <c r="AO23" s="143">
        <f t="shared" si="51"/>
        <v>0</v>
      </c>
      <c r="AP23" s="143">
        <f t="shared" si="51"/>
        <v>0</v>
      </c>
      <c r="AQ23" s="143">
        <f t="shared" si="51"/>
        <v>0</v>
      </c>
      <c r="AR23" s="143">
        <f t="shared" si="51"/>
        <v>0</v>
      </c>
      <c r="AS23" s="143">
        <f t="shared" si="50"/>
        <v>0</v>
      </c>
      <c r="AT23" s="143">
        <f t="shared" si="50"/>
        <v>0</v>
      </c>
      <c r="AU23" s="143">
        <f t="shared" si="50"/>
        <v>0</v>
      </c>
      <c r="AV23" s="143">
        <f t="shared" si="50"/>
        <v>0</v>
      </c>
      <c r="AW23" s="143">
        <f t="shared" si="50"/>
        <v>0</v>
      </c>
      <c r="AX23" s="143">
        <f t="shared" si="50"/>
        <v>0</v>
      </c>
      <c r="AY23" s="143">
        <f t="shared" si="50"/>
        <v>0</v>
      </c>
      <c r="AZ23" s="143">
        <f t="shared" si="50"/>
        <v>0</v>
      </c>
      <c r="BA23" s="143">
        <f t="shared" si="50"/>
        <v>0</v>
      </c>
      <c r="BB23" s="143">
        <f t="shared" si="50"/>
        <v>0</v>
      </c>
      <c r="BC23" s="143">
        <f t="shared" si="44"/>
        <v>0</v>
      </c>
      <c r="BD23" s="143">
        <f t="shared" si="44"/>
        <v>0</v>
      </c>
      <c r="BE23" s="143">
        <f t="shared" si="44"/>
        <v>0</v>
      </c>
      <c r="BF23" s="143">
        <f t="shared" si="44"/>
        <v>0</v>
      </c>
      <c r="BG23" s="143">
        <f t="shared" si="44"/>
        <v>0</v>
      </c>
      <c r="BH23" s="143">
        <f t="shared" si="44"/>
        <v>0</v>
      </c>
      <c r="BI23" s="143">
        <f t="shared" si="44"/>
        <v>0</v>
      </c>
      <c r="BJ23" s="143">
        <f t="shared" si="44"/>
        <v>0</v>
      </c>
      <c r="BK23" s="143">
        <f t="shared" si="44"/>
        <v>0</v>
      </c>
      <c r="BL23" s="143">
        <f t="shared" si="44"/>
        <v>0</v>
      </c>
      <c r="BM23" s="143">
        <f t="shared" si="42"/>
        <v>0</v>
      </c>
      <c r="BN23" s="143">
        <f t="shared" si="42"/>
        <v>0</v>
      </c>
      <c r="BO23" s="143">
        <f t="shared" si="42"/>
        <v>0</v>
      </c>
      <c r="BP23" s="143">
        <f t="shared" si="42"/>
        <v>0</v>
      </c>
      <c r="BQ23" s="143">
        <f t="shared" si="42"/>
        <v>0</v>
      </c>
      <c r="BR23" s="143">
        <f t="shared" si="42"/>
        <v>0</v>
      </c>
      <c r="BS23" s="143">
        <f t="shared" si="42"/>
        <v>0</v>
      </c>
      <c r="BT23" s="143">
        <f t="shared" si="42"/>
        <v>0</v>
      </c>
      <c r="BU23" s="143">
        <f t="shared" si="42"/>
        <v>0</v>
      </c>
      <c r="BV23" s="143">
        <f t="shared" si="42"/>
        <v>0</v>
      </c>
      <c r="BW23" s="143">
        <f t="shared" si="42"/>
        <v>0</v>
      </c>
      <c r="BX23" s="143">
        <f t="shared" si="42"/>
        <v>0</v>
      </c>
      <c r="BY23" s="143">
        <f t="shared" si="42"/>
        <v>0</v>
      </c>
      <c r="BZ23" s="136"/>
      <c r="CA23" s="143">
        <f t="shared" si="52"/>
        <v>0</v>
      </c>
      <c r="CC23" s="151" t="s">
        <v>38</v>
      </c>
      <c r="CE23" s="139"/>
      <c r="CF23" s="141" t="str">
        <f t="shared" ref="CF23" ca="1" si="55">IF(CF4="","",INDEX(Cycle_JM,MOD(CF4-départ,durée)+1))</f>
        <v>R</v>
      </c>
      <c r="CG23" s="152"/>
    </row>
    <row r="24" spans="1:191" ht="13" customHeight="1">
      <c r="A24" s="208"/>
      <c r="B24" s="203"/>
      <c r="C24" s="136"/>
      <c r="D24" s="136"/>
      <c r="E24" s="136"/>
      <c r="F24" s="136"/>
      <c r="G24" s="136"/>
      <c r="H24" s="136"/>
      <c r="I24" s="136"/>
      <c r="J24" s="136"/>
      <c r="K24" s="136"/>
      <c r="L24" s="136"/>
      <c r="M24" s="136"/>
      <c r="N24" s="136"/>
      <c r="O24" s="136"/>
      <c r="P24" s="136"/>
      <c r="Q24" s="136"/>
      <c r="R24" s="136"/>
      <c r="S24" s="136"/>
      <c r="T24" s="136"/>
      <c r="U24" s="136"/>
      <c r="V24" s="136"/>
      <c r="W24" s="136"/>
      <c r="X24" s="136"/>
      <c r="Y24" s="136"/>
      <c r="Z24" s="136"/>
      <c r="AA24" s="136"/>
      <c r="AB24" s="136"/>
      <c r="AC24" s="136"/>
      <c r="AD24" s="136"/>
      <c r="AE24" s="136"/>
      <c r="AF24" s="136"/>
      <c r="AG24" s="136"/>
      <c r="AI24" s="143">
        <f t="shared" si="51"/>
        <v>0</v>
      </c>
      <c r="AJ24" s="150">
        <f t="shared" si="51"/>
        <v>0</v>
      </c>
      <c r="AK24" s="143">
        <f t="shared" si="51"/>
        <v>0</v>
      </c>
      <c r="AL24" s="143">
        <f t="shared" si="51"/>
        <v>0</v>
      </c>
      <c r="AM24" s="143">
        <f t="shared" si="51"/>
        <v>0</v>
      </c>
      <c r="AN24" s="143">
        <f t="shared" si="51"/>
        <v>0</v>
      </c>
      <c r="AO24" s="143">
        <f t="shared" si="51"/>
        <v>0</v>
      </c>
      <c r="AP24" s="143">
        <f t="shared" si="51"/>
        <v>0</v>
      </c>
      <c r="AQ24" s="143">
        <f t="shared" si="51"/>
        <v>0</v>
      </c>
      <c r="AR24" s="143">
        <f t="shared" si="51"/>
        <v>0</v>
      </c>
      <c r="AS24" s="143">
        <f t="shared" si="50"/>
        <v>0</v>
      </c>
      <c r="AT24" s="143">
        <f t="shared" si="50"/>
        <v>0</v>
      </c>
      <c r="AU24" s="143">
        <f t="shared" si="50"/>
        <v>0</v>
      </c>
      <c r="AV24" s="143">
        <f t="shared" si="50"/>
        <v>0</v>
      </c>
      <c r="AW24" s="143">
        <f t="shared" si="50"/>
        <v>0</v>
      </c>
      <c r="AX24" s="143">
        <f t="shared" si="50"/>
        <v>0</v>
      </c>
      <c r="AY24" s="143">
        <f t="shared" si="50"/>
        <v>0</v>
      </c>
      <c r="AZ24" s="143">
        <f t="shared" si="50"/>
        <v>0</v>
      </c>
      <c r="BA24" s="143">
        <f t="shared" si="50"/>
        <v>0</v>
      </c>
      <c r="BB24" s="143">
        <f t="shared" si="50"/>
        <v>0</v>
      </c>
      <c r="BC24" s="143">
        <f t="shared" si="44"/>
        <v>0</v>
      </c>
      <c r="BD24" s="143">
        <f t="shared" si="44"/>
        <v>0</v>
      </c>
      <c r="BE24" s="143">
        <f t="shared" si="44"/>
        <v>0</v>
      </c>
      <c r="BF24" s="143">
        <f t="shared" si="44"/>
        <v>0</v>
      </c>
      <c r="BG24" s="143">
        <f t="shared" si="44"/>
        <v>0</v>
      </c>
      <c r="BH24" s="143">
        <f t="shared" si="44"/>
        <v>0</v>
      </c>
      <c r="BI24" s="143">
        <f t="shared" si="44"/>
        <v>0</v>
      </c>
      <c r="BJ24" s="143">
        <f t="shared" si="44"/>
        <v>0</v>
      </c>
      <c r="BK24" s="143">
        <f t="shared" si="44"/>
        <v>0</v>
      </c>
      <c r="BL24" s="143">
        <f t="shared" si="44"/>
        <v>0</v>
      </c>
      <c r="BM24" s="143">
        <f t="shared" si="42"/>
        <v>0</v>
      </c>
      <c r="BN24" s="143">
        <f t="shared" si="42"/>
        <v>0</v>
      </c>
      <c r="BO24" s="143">
        <f t="shared" si="42"/>
        <v>0</v>
      </c>
      <c r="BP24" s="143">
        <f t="shared" si="42"/>
        <v>0</v>
      </c>
      <c r="BQ24" s="143">
        <f t="shared" si="42"/>
        <v>0</v>
      </c>
      <c r="BR24" s="143">
        <f t="shared" si="42"/>
        <v>0</v>
      </c>
      <c r="BS24" s="143">
        <f t="shared" si="42"/>
        <v>0</v>
      </c>
      <c r="BT24" s="143">
        <f t="shared" si="42"/>
        <v>0</v>
      </c>
      <c r="BU24" s="143">
        <f t="shared" si="42"/>
        <v>0</v>
      </c>
      <c r="BV24" s="143">
        <f t="shared" si="42"/>
        <v>0</v>
      </c>
      <c r="BW24" s="143">
        <f t="shared" si="42"/>
        <v>0</v>
      </c>
      <c r="BX24" s="143">
        <f t="shared" si="42"/>
        <v>0</v>
      </c>
      <c r="BY24" s="143">
        <f t="shared" si="42"/>
        <v>0</v>
      </c>
      <c r="BZ24" s="136"/>
      <c r="CA24" s="143">
        <f t="shared" si="52"/>
        <v>0</v>
      </c>
      <c r="CC24" s="151" t="s">
        <v>39</v>
      </c>
      <c r="CE24" s="139"/>
      <c r="CF24" s="141" t="str">
        <f t="shared" ref="CF24" ca="1" si="56">IF(CF4="","",INDEX(Cycle_Paquiri,MOD(CF4-départ,durée)+1))</f>
        <v>R</v>
      </c>
      <c r="CG24" s="152"/>
    </row>
    <row r="25" spans="1:191" ht="13" customHeight="1">
      <c r="A25" s="208"/>
      <c r="B25" s="203"/>
      <c r="C25" s="136"/>
      <c r="D25" s="136"/>
      <c r="E25" s="136"/>
      <c r="F25" s="136"/>
      <c r="G25" s="136"/>
      <c r="H25" s="136"/>
      <c r="I25" s="136"/>
      <c r="J25" s="136"/>
      <c r="K25" s="136"/>
      <c r="L25" s="136"/>
      <c r="M25" s="136"/>
      <c r="N25" s="136"/>
      <c r="O25" s="136"/>
      <c r="P25" s="136"/>
      <c r="Q25" s="136"/>
      <c r="R25" s="136"/>
      <c r="S25" s="136"/>
      <c r="T25" s="136"/>
      <c r="U25" s="136"/>
      <c r="V25" s="136"/>
      <c r="W25" s="136"/>
      <c r="X25" s="136"/>
      <c r="Y25" s="136"/>
      <c r="Z25" s="136"/>
      <c r="AA25" s="136"/>
      <c r="AB25" s="136"/>
      <c r="AC25" s="136"/>
      <c r="AD25" s="136"/>
      <c r="AE25" s="136"/>
      <c r="AF25" s="136"/>
      <c r="AG25" s="136"/>
      <c r="AI25" s="143">
        <f t="shared" si="51"/>
        <v>0</v>
      </c>
      <c r="AJ25" s="143">
        <f t="shared" si="51"/>
        <v>0</v>
      </c>
      <c r="AK25" s="143">
        <f t="shared" si="51"/>
        <v>0</v>
      </c>
      <c r="AL25" s="143">
        <f t="shared" si="51"/>
        <v>0</v>
      </c>
      <c r="AM25" s="143">
        <f t="shared" si="51"/>
        <v>0</v>
      </c>
      <c r="AN25" s="143">
        <f t="shared" si="51"/>
        <v>0</v>
      </c>
      <c r="AO25" s="143">
        <f t="shared" si="51"/>
        <v>0</v>
      </c>
      <c r="AP25" s="143">
        <f t="shared" si="51"/>
        <v>0</v>
      </c>
      <c r="AQ25" s="143">
        <f t="shared" si="51"/>
        <v>0</v>
      </c>
      <c r="AR25" s="143">
        <f t="shared" si="51"/>
        <v>0</v>
      </c>
      <c r="AS25" s="143">
        <f t="shared" si="51"/>
        <v>0</v>
      </c>
      <c r="AT25" s="143">
        <f t="shared" si="51"/>
        <v>0</v>
      </c>
      <c r="AU25" s="143">
        <f t="shared" si="51"/>
        <v>0</v>
      </c>
      <c r="AV25" s="143">
        <f t="shared" si="51"/>
        <v>0</v>
      </c>
      <c r="AW25" s="143">
        <f t="shared" si="51"/>
        <v>0</v>
      </c>
      <c r="AX25" s="143">
        <f t="shared" si="51"/>
        <v>0</v>
      </c>
      <c r="AY25" s="143">
        <f t="shared" si="50"/>
        <v>0</v>
      </c>
      <c r="AZ25" s="143">
        <f t="shared" si="50"/>
        <v>0</v>
      </c>
      <c r="BA25" s="143">
        <f t="shared" si="50"/>
        <v>0</v>
      </c>
      <c r="BB25" s="143">
        <f t="shared" si="50"/>
        <v>0</v>
      </c>
      <c r="BC25" s="143">
        <f t="shared" si="50"/>
        <v>0</v>
      </c>
      <c r="BD25" s="143">
        <f t="shared" si="50"/>
        <v>0</v>
      </c>
      <c r="BE25" s="143">
        <f t="shared" si="50"/>
        <v>0</v>
      </c>
      <c r="BF25" s="143">
        <f t="shared" si="50"/>
        <v>0</v>
      </c>
      <c r="BG25" s="143">
        <f t="shared" si="50"/>
        <v>0</v>
      </c>
      <c r="BH25" s="143">
        <f t="shared" si="50"/>
        <v>0</v>
      </c>
      <c r="BI25" s="143">
        <f t="shared" si="44"/>
        <v>0</v>
      </c>
      <c r="BJ25" s="143">
        <f t="shared" si="44"/>
        <v>0</v>
      </c>
      <c r="BK25" s="143">
        <f t="shared" si="44"/>
        <v>0</v>
      </c>
      <c r="BL25" s="143">
        <f t="shared" si="44"/>
        <v>0</v>
      </c>
      <c r="BM25" s="143">
        <f t="shared" si="44"/>
        <v>0</v>
      </c>
      <c r="BN25" s="143">
        <f t="shared" si="44"/>
        <v>0</v>
      </c>
      <c r="BO25" s="143">
        <f t="shared" si="42"/>
        <v>0</v>
      </c>
      <c r="BP25" s="143">
        <f t="shared" si="42"/>
        <v>0</v>
      </c>
      <c r="BQ25" s="143">
        <f t="shared" si="42"/>
        <v>0</v>
      </c>
      <c r="BR25" s="143">
        <f t="shared" si="42"/>
        <v>0</v>
      </c>
      <c r="BS25" s="143">
        <f t="shared" si="42"/>
        <v>0</v>
      </c>
      <c r="BT25" s="143">
        <f t="shared" si="42"/>
        <v>0</v>
      </c>
      <c r="BU25" s="143">
        <f t="shared" si="42"/>
        <v>0</v>
      </c>
      <c r="BV25" s="143">
        <f t="shared" si="42"/>
        <v>0</v>
      </c>
      <c r="BW25" s="143">
        <f t="shared" si="42"/>
        <v>0</v>
      </c>
      <c r="BX25" s="143">
        <f t="shared" si="42"/>
        <v>0</v>
      </c>
      <c r="BY25" s="143">
        <f t="shared" si="42"/>
        <v>0</v>
      </c>
      <c r="BZ25" s="136"/>
      <c r="CA25" s="143">
        <f t="shared" si="52"/>
        <v>0</v>
      </c>
      <c r="CC25" s="151" t="s">
        <v>40</v>
      </c>
      <c r="CE25" s="139"/>
      <c r="CF25" s="141" t="str">
        <f t="shared" ref="CF25" ca="1" si="57">IF(CF4="","",INDEX(Cycle_Pat,MOD(CF4-départ,durée)+1))</f>
        <v>Mal</v>
      </c>
      <c r="CG25" s="152"/>
    </row>
    <row r="26" spans="1:191" s="175" customFormat="1" ht="13" customHeight="1">
      <c r="A26" s="208"/>
      <c r="B26" s="203"/>
      <c r="C26" s="136"/>
      <c r="D26" s="136"/>
      <c r="E26" s="136"/>
      <c r="F26" s="136"/>
      <c r="G26" s="136"/>
      <c r="H26" s="136"/>
      <c r="I26" s="136"/>
      <c r="J26" s="136"/>
      <c r="K26" s="136"/>
      <c r="L26" s="136"/>
      <c r="M26" s="136"/>
      <c r="N26" s="136"/>
      <c r="O26" s="136"/>
      <c r="P26" s="136"/>
      <c r="Q26" s="136"/>
      <c r="R26" s="136"/>
      <c r="S26" s="136"/>
      <c r="T26" s="136"/>
      <c r="U26" s="136"/>
      <c r="V26" s="136"/>
      <c r="W26" s="136"/>
      <c r="X26" s="136"/>
      <c r="Y26" s="136"/>
      <c r="Z26" s="136"/>
      <c r="AA26" s="136"/>
      <c r="AB26" s="136"/>
      <c r="AC26" s="136"/>
      <c r="AD26" s="136"/>
      <c r="AE26" s="136"/>
      <c r="AF26" s="136"/>
      <c r="AG26" s="136"/>
      <c r="AH26" s="171"/>
      <c r="AI26" s="143">
        <f t="shared" si="51"/>
        <v>0</v>
      </c>
      <c r="AJ26" s="143">
        <f t="shared" si="51"/>
        <v>0</v>
      </c>
      <c r="AK26" s="143">
        <f t="shared" si="51"/>
        <v>0</v>
      </c>
      <c r="AL26" s="143">
        <f t="shared" si="51"/>
        <v>0</v>
      </c>
      <c r="AM26" s="143">
        <f t="shared" si="51"/>
        <v>0</v>
      </c>
      <c r="AN26" s="143">
        <f t="shared" si="51"/>
        <v>0</v>
      </c>
      <c r="AO26" s="143">
        <f t="shared" si="51"/>
        <v>0</v>
      </c>
      <c r="AP26" s="143">
        <f t="shared" si="51"/>
        <v>0</v>
      </c>
      <c r="AQ26" s="143">
        <f t="shared" si="51"/>
        <v>0</v>
      </c>
      <c r="AR26" s="143">
        <f t="shared" si="51"/>
        <v>0</v>
      </c>
      <c r="AS26" s="143">
        <f t="shared" si="51"/>
        <v>0</v>
      </c>
      <c r="AT26" s="143">
        <f t="shared" si="51"/>
        <v>0</v>
      </c>
      <c r="AU26" s="143">
        <f t="shared" si="51"/>
        <v>0</v>
      </c>
      <c r="AV26" s="143">
        <f t="shared" si="51"/>
        <v>0</v>
      </c>
      <c r="AW26" s="143">
        <f t="shared" si="51"/>
        <v>0</v>
      </c>
      <c r="AX26" s="143">
        <f t="shared" si="51"/>
        <v>0</v>
      </c>
      <c r="AY26" s="143">
        <f t="shared" si="50"/>
        <v>0</v>
      </c>
      <c r="AZ26" s="143">
        <f t="shared" si="50"/>
        <v>0</v>
      </c>
      <c r="BA26" s="143">
        <f t="shared" si="50"/>
        <v>0</v>
      </c>
      <c r="BB26" s="143">
        <f t="shared" si="50"/>
        <v>0</v>
      </c>
      <c r="BC26" s="143">
        <f t="shared" si="50"/>
        <v>0</v>
      </c>
      <c r="BD26" s="143">
        <f t="shared" si="50"/>
        <v>0</v>
      </c>
      <c r="BE26" s="143">
        <f t="shared" si="50"/>
        <v>0</v>
      </c>
      <c r="BF26" s="143">
        <f t="shared" si="50"/>
        <v>0</v>
      </c>
      <c r="BG26" s="143">
        <f t="shared" si="50"/>
        <v>0</v>
      </c>
      <c r="BH26" s="143">
        <f t="shared" si="50"/>
        <v>0</v>
      </c>
      <c r="BI26" s="143">
        <f t="shared" si="44"/>
        <v>0</v>
      </c>
      <c r="BJ26" s="143">
        <f t="shared" si="44"/>
        <v>0</v>
      </c>
      <c r="BK26" s="143">
        <f t="shared" si="44"/>
        <v>0</v>
      </c>
      <c r="BL26" s="143">
        <f t="shared" si="44"/>
        <v>0</v>
      </c>
      <c r="BM26" s="143">
        <f t="shared" si="44"/>
        <v>0</v>
      </c>
      <c r="BN26" s="143">
        <f t="shared" si="44"/>
        <v>0</v>
      </c>
      <c r="BO26" s="143">
        <f t="shared" si="42"/>
        <v>0</v>
      </c>
      <c r="BP26" s="143">
        <f t="shared" si="42"/>
        <v>0</v>
      </c>
      <c r="BQ26" s="143">
        <f t="shared" si="42"/>
        <v>0</v>
      </c>
      <c r="BR26" s="143">
        <f t="shared" si="42"/>
        <v>0</v>
      </c>
      <c r="BS26" s="143">
        <f t="shared" si="42"/>
        <v>0</v>
      </c>
      <c r="BT26" s="143">
        <f t="shared" si="42"/>
        <v>0</v>
      </c>
      <c r="BU26" s="143">
        <f t="shared" si="42"/>
        <v>0</v>
      </c>
      <c r="BV26" s="143">
        <f t="shared" si="42"/>
        <v>0</v>
      </c>
      <c r="BW26" s="143">
        <f t="shared" si="42"/>
        <v>0</v>
      </c>
      <c r="BX26" s="143">
        <f t="shared" si="42"/>
        <v>0</v>
      </c>
      <c r="BY26" s="143">
        <f t="shared" si="42"/>
        <v>0</v>
      </c>
      <c r="BZ26" s="136"/>
      <c r="CA26" s="143">
        <f t="shared" si="52"/>
        <v>0</v>
      </c>
      <c r="CB26" s="171"/>
      <c r="CC26" s="172" t="s">
        <v>41</v>
      </c>
      <c r="CD26" s="136" t="str">
        <f t="shared" ref="CD26" si="58">IF(CD4="","",INDEX(Cycle_Joel,MOD(CD4-départ,durée)+1))</f>
        <v/>
      </c>
      <c r="CE26" s="173"/>
      <c r="CF26" s="141" t="str">
        <f t="shared" ref="CF26" ca="1" si="59">IF(CF4="","",INDEX(Cycle_Joel,MOD(CF4-départ,durée)+1))</f>
        <v>R</v>
      </c>
      <c r="CG26" s="174"/>
      <c r="CH26" s="171"/>
      <c r="CI26" s="171"/>
      <c r="CJ26" s="171"/>
      <c r="CK26" s="171"/>
      <c r="CL26" s="171"/>
      <c r="CM26" s="171"/>
      <c r="CN26" s="171"/>
      <c r="CO26" s="171"/>
      <c r="CP26" s="171"/>
      <c r="CQ26" s="171"/>
      <c r="CR26" s="171"/>
      <c r="CS26" s="171"/>
      <c r="CT26" s="171"/>
      <c r="CU26" s="171"/>
      <c r="CV26" s="171"/>
      <c r="CW26" s="171"/>
      <c r="CX26" s="171"/>
      <c r="CY26" s="171"/>
      <c r="CZ26" s="171"/>
      <c r="DA26" s="171"/>
      <c r="DB26" s="171"/>
      <c r="DC26" s="171"/>
      <c r="DD26" s="171"/>
      <c r="DE26" s="171"/>
      <c r="DF26" s="171"/>
      <c r="DG26" s="171"/>
      <c r="DH26" s="171"/>
      <c r="DI26" s="171"/>
      <c r="DJ26" s="171"/>
      <c r="DK26" s="171"/>
      <c r="DL26" s="171"/>
      <c r="DM26" s="171"/>
      <c r="DN26" s="171"/>
      <c r="DO26" s="171"/>
      <c r="DP26" s="171"/>
      <c r="DQ26" s="171"/>
      <c r="DR26" s="171"/>
      <c r="DS26" s="171"/>
      <c r="DT26" s="171"/>
      <c r="DU26" s="171"/>
      <c r="DV26" s="171"/>
      <c r="DW26" s="171"/>
      <c r="DX26" s="171"/>
      <c r="DY26" s="171"/>
      <c r="DZ26" s="171"/>
      <c r="EA26" s="171"/>
      <c r="EB26" s="171"/>
      <c r="EC26" s="171"/>
      <c r="ED26" s="171"/>
      <c r="EE26" s="171"/>
      <c r="EF26" s="171"/>
      <c r="EG26" s="171"/>
      <c r="EH26" s="171"/>
      <c r="EI26" s="171"/>
      <c r="EJ26" s="171"/>
      <c r="EK26" s="171"/>
      <c r="EL26" s="171"/>
      <c r="EM26" s="171"/>
      <c r="EN26" s="171"/>
      <c r="EO26" s="171"/>
      <c r="EP26" s="171"/>
      <c r="EQ26" s="171"/>
      <c r="ER26" s="171"/>
      <c r="ES26" s="171"/>
      <c r="ET26" s="171"/>
      <c r="EU26" s="171"/>
      <c r="EV26" s="171"/>
      <c r="EW26" s="171"/>
      <c r="EX26" s="171"/>
      <c r="EY26" s="171"/>
      <c r="EZ26" s="171"/>
      <c r="FA26" s="171"/>
      <c r="FB26" s="171"/>
      <c r="FC26" s="171"/>
      <c r="FD26" s="171"/>
      <c r="FE26" s="171"/>
      <c r="FF26" s="171"/>
      <c r="FG26" s="171"/>
      <c r="FH26" s="171"/>
      <c r="FI26" s="171"/>
      <c r="FJ26" s="171"/>
      <c r="FK26" s="171"/>
      <c r="FL26" s="171"/>
      <c r="FM26" s="171"/>
      <c r="FN26" s="171"/>
      <c r="FO26" s="171"/>
      <c r="FP26" s="171"/>
      <c r="FQ26" s="171"/>
      <c r="FR26" s="171"/>
      <c r="FS26" s="171"/>
      <c r="FT26" s="171"/>
      <c r="FU26" s="171"/>
      <c r="FV26" s="171"/>
      <c r="FW26" s="171"/>
      <c r="FX26" s="171"/>
      <c r="FY26" s="171"/>
      <c r="FZ26" s="171"/>
      <c r="GA26" s="171"/>
      <c r="GB26" s="171"/>
      <c r="GC26" s="171"/>
      <c r="GD26" s="171"/>
      <c r="GE26" s="171"/>
      <c r="GF26" s="171"/>
      <c r="GG26" s="171"/>
      <c r="GH26" s="171"/>
      <c r="GI26" s="171"/>
    </row>
    <row r="27" spans="1:191" s="175" customFormat="1" ht="13" customHeight="1">
      <c r="A27" s="208"/>
      <c r="B27" s="203"/>
      <c r="C27" s="136"/>
      <c r="D27" s="136"/>
      <c r="E27" s="136"/>
      <c r="F27" s="136"/>
      <c r="G27" s="136"/>
      <c r="H27" s="136"/>
      <c r="I27" s="136"/>
      <c r="J27" s="136"/>
      <c r="K27" s="136"/>
      <c r="L27" s="136"/>
      <c r="M27" s="136"/>
      <c r="N27" s="136"/>
      <c r="O27" s="136"/>
      <c r="P27" s="136"/>
      <c r="Q27" s="136"/>
      <c r="R27" s="136"/>
      <c r="S27" s="136"/>
      <c r="T27" s="136"/>
      <c r="U27" s="136"/>
      <c r="V27" s="136"/>
      <c r="W27" s="136"/>
      <c r="X27" s="136"/>
      <c r="Y27" s="136"/>
      <c r="Z27" s="136"/>
      <c r="AA27" s="136"/>
      <c r="AB27" s="136"/>
      <c r="AC27" s="136"/>
      <c r="AD27" s="136"/>
      <c r="AE27" s="136"/>
      <c r="AF27" s="136"/>
      <c r="AG27" s="136"/>
      <c r="AH27" s="171"/>
      <c r="AI27" s="143">
        <f t="shared" si="51"/>
        <v>0</v>
      </c>
      <c r="AJ27" s="143">
        <f t="shared" si="51"/>
        <v>0</v>
      </c>
      <c r="AK27" s="143">
        <f t="shared" si="51"/>
        <v>0</v>
      </c>
      <c r="AL27" s="143">
        <f t="shared" si="51"/>
        <v>0</v>
      </c>
      <c r="AM27" s="143">
        <f t="shared" si="51"/>
        <v>0</v>
      </c>
      <c r="AN27" s="143">
        <f t="shared" si="51"/>
        <v>0</v>
      </c>
      <c r="AO27" s="143">
        <f t="shared" si="51"/>
        <v>0</v>
      </c>
      <c r="AP27" s="143">
        <f t="shared" si="51"/>
        <v>0</v>
      </c>
      <c r="AQ27" s="143">
        <f t="shared" si="51"/>
        <v>0</v>
      </c>
      <c r="AR27" s="143">
        <f t="shared" si="51"/>
        <v>0</v>
      </c>
      <c r="AS27" s="143">
        <f t="shared" si="51"/>
        <v>0</v>
      </c>
      <c r="AT27" s="143">
        <f t="shared" si="51"/>
        <v>0</v>
      </c>
      <c r="AU27" s="143">
        <f t="shared" si="51"/>
        <v>0</v>
      </c>
      <c r="AV27" s="143">
        <f t="shared" si="51"/>
        <v>0</v>
      </c>
      <c r="AW27" s="143">
        <f t="shared" si="51"/>
        <v>0</v>
      </c>
      <c r="AX27" s="143">
        <f t="shared" si="51"/>
        <v>0</v>
      </c>
      <c r="AY27" s="143">
        <f t="shared" si="50"/>
        <v>0</v>
      </c>
      <c r="AZ27" s="143">
        <f t="shared" si="50"/>
        <v>0</v>
      </c>
      <c r="BA27" s="143">
        <f t="shared" si="50"/>
        <v>0</v>
      </c>
      <c r="BB27" s="143">
        <f t="shared" si="50"/>
        <v>0</v>
      </c>
      <c r="BC27" s="143">
        <f t="shared" si="50"/>
        <v>0</v>
      </c>
      <c r="BD27" s="143">
        <f t="shared" si="50"/>
        <v>0</v>
      </c>
      <c r="BE27" s="143">
        <f t="shared" si="50"/>
        <v>0</v>
      </c>
      <c r="BF27" s="143">
        <f t="shared" si="50"/>
        <v>0</v>
      </c>
      <c r="BG27" s="143">
        <f t="shared" si="50"/>
        <v>0</v>
      </c>
      <c r="BH27" s="143">
        <f t="shared" si="50"/>
        <v>0</v>
      </c>
      <c r="BI27" s="143">
        <f t="shared" si="44"/>
        <v>0</v>
      </c>
      <c r="BJ27" s="143">
        <f t="shared" si="44"/>
        <v>0</v>
      </c>
      <c r="BK27" s="143">
        <f t="shared" si="44"/>
        <v>0</v>
      </c>
      <c r="BL27" s="143">
        <f t="shared" si="44"/>
        <v>0</v>
      </c>
      <c r="BM27" s="143">
        <f t="shared" si="44"/>
        <v>0</v>
      </c>
      <c r="BN27" s="143">
        <f t="shared" si="44"/>
        <v>0</v>
      </c>
      <c r="BO27" s="143">
        <f t="shared" si="42"/>
        <v>0</v>
      </c>
      <c r="BP27" s="143">
        <f t="shared" si="42"/>
        <v>0</v>
      </c>
      <c r="BQ27" s="143">
        <f t="shared" si="42"/>
        <v>0</v>
      </c>
      <c r="BR27" s="143">
        <f t="shared" si="42"/>
        <v>0</v>
      </c>
      <c r="BS27" s="143">
        <f t="shared" si="42"/>
        <v>0</v>
      </c>
      <c r="BT27" s="143">
        <f t="shared" si="42"/>
        <v>0</v>
      </c>
      <c r="BU27" s="143">
        <f t="shared" si="42"/>
        <v>0</v>
      </c>
      <c r="BV27" s="143">
        <f t="shared" si="42"/>
        <v>0</v>
      </c>
      <c r="BW27" s="143">
        <f t="shared" si="42"/>
        <v>0</v>
      </c>
      <c r="BX27" s="143">
        <f t="shared" si="42"/>
        <v>0</v>
      </c>
      <c r="BY27" s="143">
        <f t="shared" si="42"/>
        <v>0</v>
      </c>
      <c r="BZ27" s="136"/>
      <c r="CA27" s="143">
        <f t="shared" si="52"/>
        <v>0</v>
      </c>
      <c r="CB27" s="171"/>
      <c r="CC27" s="172" t="s">
        <v>42</v>
      </c>
      <c r="CD27" s="153"/>
      <c r="CE27" s="173"/>
      <c r="CF27" s="141" t="str">
        <f t="shared" ref="CF27" ca="1" si="60">IF(CF4="","",INDEX(Cycle_Elie,MOD(CF4-départ,durée)+1))</f>
        <v>R</v>
      </c>
      <c r="CG27" s="174"/>
      <c r="CH27" s="171"/>
      <c r="CI27" s="171"/>
      <c r="CJ27" s="171"/>
      <c r="CK27" s="171"/>
      <c r="CL27" s="171"/>
      <c r="CM27" s="171"/>
      <c r="CN27" s="171"/>
      <c r="CO27" s="171"/>
      <c r="CP27" s="171"/>
      <c r="CQ27" s="171"/>
      <c r="CR27" s="171"/>
      <c r="CS27" s="171"/>
      <c r="CT27" s="171"/>
      <c r="CU27" s="171"/>
      <c r="CV27" s="171"/>
      <c r="CW27" s="171"/>
      <c r="CX27" s="171"/>
      <c r="CY27" s="171"/>
      <c r="CZ27" s="171"/>
      <c r="DA27" s="171"/>
      <c r="DB27" s="171"/>
      <c r="DC27" s="171"/>
      <c r="DD27" s="171"/>
      <c r="DE27" s="171"/>
      <c r="DF27" s="171"/>
      <c r="DG27" s="171"/>
      <c r="DH27" s="171"/>
      <c r="DI27" s="171"/>
      <c r="DJ27" s="171"/>
      <c r="DK27" s="171"/>
      <c r="DL27" s="171"/>
      <c r="DM27" s="171"/>
      <c r="DN27" s="171"/>
      <c r="DO27" s="171"/>
      <c r="DP27" s="171"/>
      <c r="DQ27" s="171"/>
      <c r="DR27" s="171"/>
      <c r="DS27" s="171"/>
      <c r="DT27" s="171"/>
      <c r="DU27" s="171"/>
      <c r="DV27" s="171"/>
      <c r="DW27" s="171"/>
      <c r="DX27" s="171"/>
      <c r="DY27" s="171"/>
      <c r="DZ27" s="171"/>
      <c r="EA27" s="171"/>
      <c r="EB27" s="171"/>
      <c r="EC27" s="171"/>
      <c r="ED27" s="171"/>
      <c r="EE27" s="171"/>
      <c r="EF27" s="171"/>
      <c r="EG27" s="171"/>
      <c r="EH27" s="171"/>
      <c r="EI27" s="171"/>
      <c r="EJ27" s="171"/>
      <c r="EK27" s="171"/>
      <c r="EL27" s="171"/>
      <c r="EM27" s="171"/>
      <c r="EN27" s="171"/>
      <c r="EO27" s="171"/>
      <c r="EP27" s="171"/>
      <c r="EQ27" s="171"/>
      <c r="ER27" s="171"/>
      <c r="ES27" s="171"/>
      <c r="ET27" s="171"/>
      <c r="EU27" s="171"/>
      <c r="EV27" s="171"/>
      <c r="EW27" s="171"/>
      <c r="EX27" s="171"/>
      <c r="EY27" s="171"/>
      <c r="EZ27" s="171"/>
      <c r="FA27" s="171"/>
      <c r="FB27" s="171"/>
      <c r="FC27" s="171"/>
      <c r="FD27" s="171"/>
      <c r="FE27" s="171"/>
      <c r="FF27" s="171"/>
      <c r="FG27" s="171"/>
      <c r="FH27" s="171"/>
      <c r="FI27" s="171"/>
      <c r="FJ27" s="171"/>
      <c r="FK27" s="171"/>
      <c r="FL27" s="171"/>
      <c r="FM27" s="171"/>
      <c r="FN27" s="171"/>
      <c r="FO27" s="171"/>
      <c r="FP27" s="171"/>
      <c r="FQ27" s="171"/>
      <c r="FR27" s="171"/>
      <c r="FS27" s="171"/>
      <c r="FT27" s="171"/>
      <c r="FU27" s="171"/>
      <c r="FV27" s="171"/>
      <c r="FW27" s="171"/>
      <c r="FX27" s="171"/>
      <c r="FY27" s="171"/>
      <c r="FZ27" s="171"/>
      <c r="GA27" s="171"/>
      <c r="GB27" s="171"/>
      <c r="GC27" s="171"/>
      <c r="GD27" s="171"/>
      <c r="GE27" s="171"/>
      <c r="GF27" s="171"/>
      <c r="GG27" s="171"/>
      <c r="GH27" s="171"/>
      <c r="GI27" s="171"/>
    </row>
    <row r="28" spans="1:191" s="175" customFormat="1" ht="13" customHeight="1">
      <c r="A28" s="208"/>
      <c r="B28" s="203"/>
      <c r="C28" s="136"/>
      <c r="D28" s="136"/>
      <c r="E28" s="136"/>
      <c r="F28" s="136"/>
      <c r="G28" s="136"/>
      <c r="H28" s="136"/>
      <c r="I28" s="136"/>
      <c r="J28" s="136"/>
      <c r="K28" s="136"/>
      <c r="L28" s="136"/>
      <c r="M28" s="136"/>
      <c r="N28" s="136"/>
      <c r="O28" s="136"/>
      <c r="P28" s="136"/>
      <c r="Q28" s="136"/>
      <c r="R28" s="136"/>
      <c r="S28" s="136"/>
      <c r="T28" s="136"/>
      <c r="U28" s="136"/>
      <c r="V28" s="136"/>
      <c r="W28" s="136"/>
      <c r="X28" s="136"/>
      <c r="Y28" s="136"/>
      <c r="Z28" s="136"/>
      <c r="AA28" s="136"/>
      <c r="AB28" s="136"/>
      <c r="AC28" s="136"/>
      <c r="AD28" s="136"/>
      <c r="AE28" s="136"/>
      <c r="AF28" s="136"/>
      <c r="AG28" s="136"/>
      <c r="AH28" s="171"/>
      <c r="AI28" s="143">
        <f t="shared" si="51"/>
        <v>0</v>
      </c>
      <c r="AJ28" s="143">
        <f t="shared" si="51"/>
        <v>0</v>
      </c>
      <c r="AK28" s="143">
        <f t="shared" si="51"/>
        <v>0</v>
      </c>
      <c r="AL28" s="143">
        <f t="shared" si="51"/>
        <v>0</v>
      </c>
      <c r="AM28" s="143">
        <f t="shared" si="51"/>
        <v>0</v>
      </c>
      <c r="AN28" s="143">
        <f t="shared" si="51"/>
        <v>0</v>
      </c>
      <c r="AO28" s="143">
        <f t="shared" si="51"/>
        <v>0</v>
      </c>
      <c r="AP28" s="143">
        <f t="shared" si="51"/>
        <v>0</v>
      </c>
      <c r="AQ28" s="143">
        <f t="shared" si="51"/>
        <v>0</v>
      </c>
      <c r="AR28" s="143">
        <f t="shared" si="51"/>
        <v>0</v>
      </c>
      <c r="AS28" s="143">
        <f t="shared" si="51"/>
        <v>0</v>
      </c>
      <c r="AT28" s="143">
        <f t="shared" si="51"/>
        <v>0</v>
      </c>
      <c r="AU28" s="143">
        <f t="shared" si="51"/>
        <v>0</v>
      </c>
      <c r="AV28" s="143">
        <f t="shared" si="51"/>
        <v>0</v>
      </c>
      <c r="AW28" s="143">
        <f t="shared" si="51"/>
        <v>0</v>
      </c>
      <c r="AX28" s="143">
        <f t="shared" si="51"/>
        <v>0</v>
      </c>
      <c r="AY28" s="143">
        <f t="shared" si="50"/>
        <v>0</v>
      </c>
      <c r="AZ28" s="143">
        <f t="shared" si="50"/>
        <v>0</v>
      </c>
      <c r="BA28" s="143">
        <f t="shared" si="50"/>
        <v>0</v>
      </c>
      <c r="BB28" s="143">
        <f t="shared" si="50"/>
        <v>0</v>
      </c>
      <c r="BC28" s="143">
        <f t="shared" si="50"/>
        <v>0</v>
      </c>
      <c r="BD28" s="143">
        <f t="shared" si="50"/>
        <v>0</v>
      </c>
      <c r="BE28" s="143">
        <f t="shared" si="50"/>
        <v>0</v>
      </c>
      <c r="BF28" s="143">
        <f t="shared" si="50"/>
        <v>0</v>
      </c>
      <c r="BG28" s="143">
        <f t="shared" si="50"/>
        <v>0</v>
      </c>
      <c r="BH28" s="143">
        <f t="shared" si="50"/>
        <v>0</v>
      </c>
      <c r="BI28" s="143">
        <f t="shared" si="44"/>
        <v>0</v>
      </c>
      <c r="BJ28" s="143">
        <f t="shared" si="44"/>
        <v>0</v>
      </c>
      <c r="BK28" s="143">
        <f t="shared" si="44"/>
        <v>0</v>
      </c>
      <c r="BL28" s="143">
        <f t="shared" si="44"/>
        <v>0</v>
      </c>
      <c r="BM28" s="143">
        <f t="shared" si="44"/>
        <v>0</v>
      </c>
      <c r="BN28" s="143">
        <f t="shared" si="44"/>
        <v>0</v>
      </c>
      <c r="BO28" s="143">
        <f t="shared" si="42"/>
        <v>0</v>
      </c>
      <c r="BP28" s="143">
        <f t="shared" si="42"/>
        <v>0</v>
      </c>
      <c r="BQ28" s="143">
        <f t="shared" si="42"/>
        <v>0</v>
      </c>
      <c r="BR28" s="143">
        <f t="shared" si="42"/>
        <v>0</v>
      </c>
      <c r="BS28" s="143">
        <f t="shared" si="42"/>
        <v>0</v>
      </c>
      <c r="BT28" s="143">
        <f t="shared" si="42"/>
        <v>0</v>
      </c>
      <c r="BU28" s="143">
        <f t="shared" si="42"/>
        <v>0</v>
      </c>
      <c r="BV28" s="143">
        <f t="shared" si="42"/>
        <v>0</v>
      </c>
      <c r="BW28" s="143">
        <f t="shared" si="42"/>
        <v>0</v>
      </c>
      <c r="BX28" s="143">
        <f t="shared" si="42"/>
        <v>0</v>
      </c>
      <c r="BY28" s="143">
        <f t="shared" si="42"/>
        <v>0</v>
      </c>
      <c r="BZ28" s="136"/>
      <c r="CA28" s="143">
        <f t="shared" si="52"/>
        <v>0</v>
      </c>
      <c r="CB28" s="171"/>
      <c r="CC28" s="176" t="s">
        <v>43</v>
      </c>
      <c r="CD28" s="155"/>
      <c r="CE28" s="177"/>
      <c r="CF28" s="141" t="str">
        <f t="shared" ref="CF28" ca="1" si="61">IF(CF4="","",INDEX(Cycle_Ben,MOD(CF4-départ,durée)+1))</f>
        <v>R</v>
      </c>
      <c r="CG28" s="178"/>
      <c r="CH28" s="171"/>
      <c r="CI28" s="171"/>
      <c r="CJ28" s="171"/>
      <c r="CK28" s="171"/>
      <c r="CL28" s="171"/>
      <c r="CM28" s="171"/>
      <c r="CN28" s="171"/>
      <c r="CO28" s="171"/>
      <c r="CP28" s="171"/>
      <c r="CQ28" s="171"/>
      <c r="CR28" s="171"/>
      <c r="CS28" s="171"/>
      <c r="CT28" s="171"/>
      <c r="CU28" s="171"/>
      <c r="CV28" s="171"/>
      <c r="CW28" s="171"/>
      <c r="CX28" s="171"/>
      <c r="CY28" s="171"/>
      <c r="CZ28" s="171"/>
      <c r="DA28" s="171"/>
      <c r="DB28" s="171"/>
      <c r="DC28" s="171"/>
      <c r="DD28" s="171"/>
      <c r="DE28" s="171"/>
      <c r="DF28" s="171"/>
      <c r="DG28" s="171"/>
      <c r="DH28" s="171"/>
      <c r="DI28" s="171"/>
      <c r="DJ28" s="171"/>
      <c r="DK28" s="171"/>
      <c r="DL28" s="171"/>
      <c r="DM28" s="171"/>
      <c r="DN28" s="171"/>
      <c r="DO28" s="171"/>
      <c r="DP28" s="171"/>
      <c r="DQ28" s="171"/>
      <c r="DR28" s="171"/>
      <c r="DS28" s="171"/>
      <c r="DT28" s="171"/>
      <c r="DU28" s="171"/>
      <c r="DV28" s="171"/>
      <c r="DW28" s="171"/>
      <c r="DX28" s="171"/>
      <c r="DY28" s="171"/>
      <c r="DZ28" s="171"/>
      <c r="EA28" s="171"/>
      <c r="EB28" s="171"/>
      <c r="EC28" s="171"/>
      <c r="ED28" s="171"/>
      <c r="EE28" s="171"/>
      <c r="EF28" s="171"/>
      <c r="EG28" s="171"/>
      <c r="EH28" s="171"/>
      <c r="EI28" s="171"/>
      <c r="EJ28" s="171"/>
      <c r="EK28" s="171"/>
      <c r="EL28" s="171"/>
      <c r="EM28" s="171"/>
      <c r="EN28" s="171"/>
      <c r="EO28" s="171"/>
      <c r="EP28" s="171"/>
      <c r="EQ28" s="171"/>
      <c r="ER28" s="171"/>
      <c r="ES28" s="171"/>
      <c r="ET28" s="171"/>
      <c r="EU28" s="171"/>
      <c r="EV28" s="171"/>
      <c r="EW28" s="171"/>
      <c r="EX28" s="171"/>
      <c r="EY28" s="171"/>
      <c r="EZ28" s="171"/>
      <c r="FA28" s="171"/>
      <c r="FB28" s="171"/>
      <c r="FC28" s="171"/>
      <c r="FD28" s="171"/>
      <c r="FE28" s="171"/>
      <c r="FF28" s="171"/>
      <c r="FG28" s="171"/>
      <c r="FH28" s="171"/>
      <c r="FI28" s="171"/>
      <c r="FJ28" s="171"/>
      <c r="FK28" s="171"/>
      <c r="FL28" s="171"/>
      <c r="FM28" s="171"/>
      <c r="FN28" s="171"/>
      <c r="FO28" s="171"/>
      <c r="FP28" s="171"/>
      <c r="FQ28" s="171"/>
      <c r="FR28" s="171"/>
      <c r="FS28" s="171"/>
      <c r="FT28" s="171"/>
      <c r="FU28" s="171"/>
      <c r="FV28" s="171"/>
      <c r="FW28" s="171"/>
      <c r="FX28" s="171"/>
      <c r="FY28" s="171"/>
      <c r="FZ28" s="171"/>
      <c r="GA28" s="171"/>
      <c r="GB28" s="171"/>
      <c r="GC28" s="171"/>
      <c r="GD28" s="171"/>
      <c r="GE28" s="171"/>
      <c r="GF28" s="171"/>
      <c r="GG28" s="171"/>
      <c r="GH28" s="171"/>
      <c r="GI28" s="171"/>
    </row>
    <row r="29" spans="1:191" s="182" customFormat="1" ht="5.15" customHeight="1">
      <c r="A29" s="181"/>
      <c r="B29" s="209"/>
      <c r="C29" s="191"/>
      <c r="D29" s="191"/>
      <c r="E29" s="191"/>
      <c r="F29" s="191"/>
      <c r="G29" s="191"/>
      <c r="H29" s="191"/>
      <c r="I29" s="191"/>
      <c r="J29" s="191"/>
      <c r="K29" s="191"/>
      <c r="L29" s="191"/>
      <c r="M29" s="191"/>
      <c r="N29" s="191"/>
      <c r="O29" s="191"/>
      <c r="P29" s="191"/>
      <c r="Q29" s="191"/>
      <c r="R29" s="191"/>
      <c r="S29" s="191"/>
      <c r="T29" s="191"/>
      <c r="U29" s="191"/>
      <c r="V29" s="191"/>
      <c r="W29" s="191"/>
      <c r="X29" s="191"/>
      <c r="Y29" s="191"/>
      <c r="Z29" s="191"/>
      <c r="AA29" s="181"/>
      <c r="AB29" s="181"/>
      <c r="AC29" s="181"/>
      <c r="AD29" s="181"/>
      <c r="AE29" s="181"/>
      <c r="AF29" s="181"/>
      <c r="AG29" s="181"/>
      <c r="AH29" s="171"/>
      <c r="AI29" s="159"/>
      <c r="AJ29" s="160"/>
      <c r="AK29" s="160"/>
      <c r="AL29" s="160"/>
      <c r="AM29" s="160"/>
      <c r="AN29" s="160"/>
      <c r="AO29" s="160"/>
      <c r="AP29" s="160"/>
      <c r="AQ29" s="160"/>
      <c r="AR29" s="160"/>
      <c r="AS29" s="160"/>
      <c r="AT29" s="160"/>
      <c r="AU29" s="160"/>
      <c r="AV29" s="160"/>
      <c r="AW29" s="160"/>
      <c r="AX29" s="160"/>
      <c r="AY29" s="160"/>
      <c r="AZ29" s="160"/>
      <c r="BA29" s="160"/>
      <c r="BB29" s="160"/>
      <c r="BC29" s="160"/>
      <c r="BD29" s="160"/>
      <c r="BE29" s="160"/>
      <c r="BF29" s="160"/>
      <c r="BG29" s="160"/>
      <c r="BH29" s="160"/>
      <c r="BI29" s="160"/>
      <c r="BJ29" s="160"/>
      <c r="BK29" s="160"/>
      <c r="BL29" s="160"/>
      <c r="BM29" s="160"/>
      <c r="BN29" s="160"/>
      <c r="BO29" s="160"/>
      <c r="BP29" s="160"/>
      <c r="BQ29" s="160"/>
      <c r="BR29" s="160"/>
      <c r="BS29" s="160"/>
      <c r="BT29" s="160"/>
      <c r="BU29" s="160"/>
      <c r="BV29" s="160"/>
      <c r="BW29" s="160"/>
      <c r="BX29" s="160"/>
      <c r="BY29" s="160"/>
      <c r="BZ29" s="136"/>
      <c r="CA29" s="161"/>
      <c r="CB29" s="171"/>
      <c r="CC29" s="76"/>
      <c r="CD29" s="180"/>
      <c r="CE29" s="181"/>
      <c r="CF29" s="179"/>
      <c r="CG29" s="181"/>
      <c r="CH29" s="171"/>
      <c r="CI29" s="171"/>
      <c r="CJ29" s="171"/>
      <c r="CK29" s="171"/>
      <c r="CL29" s="171"/>
      <c r="CM29" s="171"/>
      <c r="CN29" s="171"/>
      <c r="CO29" s="171"/>
      <c r="CP29" s="171"/>
      <c r="CQ29" s="171"/>
      <c r="CR29" s="171"/>
      <c r="CS29" s="171"/>
      <c r="CT29" s="171"/>
      <c r="CU29" s="171"/>
      <c r="CV29" s="171"/>
      <c r="CW29" s="171"/>
      <c r="CX29" s="171"/>
      <c r="CY29" s="171"/>
      <c r="CZ29" s="171"/>
      <c r="DA29" s="171"/>
      <c r="DB29" s="171"/>
      <c r="DC29" s="171"/>
      <c r="DD29" s="171"/>
      <c r="DE29" s="171"/>
      <c r="DF29" s="171"/>
      <c r="DG29" s="171"/>
      <c r="DH29" s="171"/>
      <c r="DI29" s="171"/>
      <c r="DJ29" s="171"/>
      <c r="DK29" s="171"/>
      <c r="DL29" s="171"/>
      <c r="DM29" s="171"/>
      <c r="DN29" s="171"/>
      <c r="DO29" s="171"/>
      <c r="DP29" s="171"/>
      <c r="DQ29" s="171"/>
      <c r="DR29" s="171"/>
      <c r="DS29" s="171"/>
      <c r="DT29" s="171"/>
      <c r="DU29" s="171"/>
      <c r="DV29" s="171"/>
      <c r="DW29" s="171"/>
      <c r="DX29" s="171"/>
      <c r="DY29" s="171"/>
      <c r="DZ29" s="171"/>
      <c r="EA29" s="171"/>
      <c r="EB29" s="171"/>
      <c r="EC29" s="171"/>
      <c r="ED29" s="171"/>
      <c r="EE29" s="171"/>
      <c r="EF29" s="171"/>
      <c r="EG29" s="171"/>
      <c r="EH29" s="171"/>
      <c r="EI29" s="171"/>
      <c r="EJ29" s="171"/>
      <c r="EK29" s="171"/>
      <c r="EL29" s="171"/>
      <c r="EM29" s="171"/>
      <c r="EN29" s="171"/>
      <c r="EO29" s="171"/>
      <c r="EP29" s="171"/>
      <c r="EQ29" s="171"/>
      <c r="ER29" s="171"/>
      <c r="ES29" s="171"/>
      <c r="ET29" s="171"/>
      <c r="EU29" s="171"/>
      <c r="EV29" s="171"/>
      <c r="EW29" s="171"/>
      <c r="EX29" s="171"/>
      <c r="EY29" s="171"/>
      <c r="EZ29" s="171"/>
      <c r="FA29" s="171"/>
      <c r="FB29" s="171"/>
      <c r="FC29" s="171"/>
      <c r="FD29" s="171"/>
      <c r="FE29" s="171"/>
      <c r="FF29" s="171"/>
      <c r="FG29" s="171"/>
      <c r="FH29" s="171"/>
      <c r="FI29" s="171"/>
      <c r="FJ29" s="171"/>
      <c r="FK29" s="171"/>
      <c r="FL29" s="171"/>
      <c r="FM29" s="171"/>
      <c r="FN29" s="171"/>
      <c r="FO29" s="171"/>
      <c r="FP29" s="171"/>
      <c r="FQ29" s="171"/>
      <c r="FR29" s="171"/>
      <c r="FS29" s="171"/>
      <c r="FT29" s="171"/>
      <c r="FU29" s="171"/>
      <c r="FV29" s="171"/>
      <c r="FW29" s="171"/>
      <c r="FX29" s="171"/>
      <c r="FY29" s="171"/>
      <c r="FZ29" s="171"/>
      <c r="GA29" s="171"/>
      <c r="GB29" s="171"/>
      <c r="GC29" s="171"/>
      <c r="GD29" s="171"/>
      <c r="GE29" s="171"/>
      <c r="GF29" s="171"/>
      <c r="GG29" s="171"/>
      <c r="GH29" s="171"/>
      <c r="GI29" s="171"/>
    </row>
    <row r="30" spans="1:191" ht="13" customHeight="1">
      <c r="A30" s="208"/>
      <c r="B30" s="203"/>
      <c r="C30" s="136"/>
      <c r="D30" s="136"/>
      <c r="E30" s="136"/>
      <c r="F30" s="136"/>
      <c r="G30" s="136"/>
      <c r="H30" s="136"/>
      <c r="I30" s="136"/>
      <c r="J30" s="136"/>
      <c r="K30" s="136"/>
      <c r="L30" s="136"/>
      <c r="M30" s="136"/>
      <c r="N30" s="136"/>
      <c r="O30" s="136"/>
      <c r="P30" s="136"/>
      <c r="Q30" s="136"/>
      <c r="R30" s="136"/>
      <c r="S30" s="136"/>
      <c r="T30" s="136"/>
      <c r="U30" s="136"/>
      <c r="V30" s="136"/>
      <c r="W30" s="136"/>
      <c r="X30" s="136"/>
      <c r="Y30" s="136"/>
      <c r="Z30" s="136"/>
      <c r="AA30" s="136"/>
      <c r="AB30" s="136"/>
      <c r="AC30" s="136"/>
      <c r="AD30" s="136"/>
      <c r="AE30" s="136"/>
      <c r="AF30" s="136"/>
      <c r="AG30" s="136"/>
      <c r="AI30" s="143">
        <f t="shared" si="51"/>
        <v>0</v>
      </c>
      <c r="AJ30" s="143">
        <f t="shared" si="51"/>
        <v>0</v>
      </c>
      <c r="AK30" s="143">
        <f t="shared" si="51"/>
        <v>0</v>
      </c>
      <c r="AL30" s="143">
        <f t="shared" si="51"/>
        <v>0</v>
      </c>
      <c r="AM30" s="143">
        <f t="shared" si="51"/>
        <v>0</v>
      </c>
      <c r="AN30" s="143">
        <f t="shared" si="51"/>
        <v>0</v>
      </c>
      <c r="AO30" s="143">
        <f t="shared" si="51"/>
        <v>0</v>
      </c>
      <c r="AP30" s="143">
        <f t="shared" si="51"/>
        <v>0</v>
      </c>
      <c r="AQ30" s="143">
        <f t="shared" si="51"/>
        <v>0</v>
      </c>
      <c r="AR30" s="143">
        <f t="shared" si="51"/>
        <v>0</v>
      </c>
      <c r="AS30" s="143">
        <f t="shared" si="51"/>
        <v>0</v>
      </c>
      <c r="AT30" s="143">
        <f t="shared" si="51"/>
        <v>0</v>
      </c>
      <c r="AU30" s="143">
        <f t="shared" si="51"/>
        <v>0</v>
      </c>
      <c r="AV30" s="143">
        <f t="shared" si="51"/>
        <v>0</v>
      </c>
      <c r="AW30" s="143">
        <f t="shared" si="51"/>
        <v>0</v>
      </c>
      <c r="AX30" s="143">
        <f t="shared" si="51"/>
        <v>0</v>
      </c>
      <c r="AY30" s="143">
        <f t="shared" ref="AY30:BY30" si="62">COUNTIF($C30:$AG30,AY$4)</f>
        <v>0</v>
      </c>
      <c r="AZ30" s="143">
        <f t="shared" si="62"/>
        <v>0</v>
      </c>
      <c r="BA30" s="143">
        <f t="shared" si="62"/>
        <v>0</v>
      </c>
      <c r="BB30" s="143">
        <f t="shared" si="62"/>
        <v>0</v>
      </c>
      <c r="BC30" s="143">
        <f t="shared" si="62"/>
        <v>0</v>
      </c>
      <c r="BD30" s="143">
        <f t="shared" si="62"/>
        <v>0</v>
      </c>
      <c r="BE30" s="143">
        <f t="shared" si="62"/>
        <v>0</v>
      </c>
      <c r="BF30" s="143">
        <f t="shared" si="62"/>
        <v>0</v>
      </c>
      <c r="BG30" s="143">
        <f t="shared" si="62"/>
        <v>0</v>
      </c>
      <c r="BH30" s="143">
        <f t="shared" si="62"/>
        <v>0</v>
      </c>
      <c r="BI30" s="143">
        <f t="shared" si="62"/>
        <v>0</v>
      </c>
      <c r="BJ30" s="143">
        <f t="shared" si="62"/>
        <v>0</v>
      </c>
      <c r="BK30" s="143">
        <f t="shared" si="62"/>
        <v>0</v>
      </c>
      <c r="BL30" s="143">
        <f t="shared" si="62"/>
        <v>0</v>
      </c>
      <c r="BM30" s="143">
        <f t="shared" si="62"/>
        <v>0</v>
      </c>
      <c r="BN30" s="143">
        <f t="shared" si="62"/>
        <v>0</v>
      </c>
      <c r="BO30" s="143">
        <f t="shared" si="62"/>
        <v>0</v>
      </c>
      <c r="BP30" s="143">
        <f t="shared" si="62"/>
        <v>0</v>
      </c>
      <c r="BQ30" s="143">
        <f t="shared" si="62"/>
        <v>0</v>
      </c>
      <c r="BR30" s="143">
        <f t="shared" si="62"/>
        <v>0</v>
      </c>
      <c r="BS30" s="143">
        <f t="shared" si="62"/>
        <v>0</v>
      </c>
      <c r="BT30" s="143">
        <f t="shared" si="62"/>
        <v>0</v>
      </c>
      <c r="BU30" s="143">
        <f t="shared" si="62"/>
        <v>0</v>
      </c>
      <c r="BV30" s="143">
        <f t="shared" si="62"/>
        <v>0</v>
      </c>
      <c r="BW30" s="143">
        <f t="shared" si="62"/>
        <v>0</v>
      </c>
      <c r="BX30" s="143">
        <f t="shared" si="62"/>
        <v>0</v>
      </c>
      <c r="BY30" s="143">
        <f t="shared" si="62"/>
        <v>0</v>
      </c>
      <c r="BZ30" s="136"/>
      <c r="CA30" s="143">
        <f>SUM(AI30:BY30)</f>
        <v>0</v>
      </c>
      <c r="CC30" s="183" t="s">
        <v>44</v>
      </c>
      <c r="CD30" s="184"/>
      <c r="CE30" s="185"/>
      <c r="CF30" s="141" t="str">
        <f t="shared" ref="CF30" ca="1" si="63">IF(CF4="","",INDEX(Cycle_Claude,MOD(CF4-départ,durée)+1))</f>
        <v>R</v>
      </c>
      <c r="CG30" s="186"/>
    </row>
    <row r="31" spans="1:191" s="162" customFormat="1" ht="5.15" customHeight="1">
      <c r="A31" s="203"/>
      <c r="B31" s="203"/>
      <c r="C31" s="120"/>
      <c r="D31" s="120"/>
      <c r="E31" s="120"/>
      <c r="F31" s="120"/>
      <c r="G31" s="120"/>
      <c r="H31" s="120"/>
      <c r="I31" s="120"/>
      <c r="J31" s="120"/>
      <c r="K31" s="120"/>
      <c r="L31" s="120"/>
      <c r="M31" s="120"/>
      <c r="N31" s="120"/>
      <c r="O31" s="120"/>
      <c r="P31" s="120"/>
      <c r="Q31" s="120"/>
      <c r="R31" s="120"/>
      <c r="S31" s="120"/>
      <c r="T31" s="120"/>
      <c r="U31" s="120"/>
      <c r="V31" s="120"/>
      <c r="W31" s="120"/>
      <c r="X31" s="120"/>
      <c r="Y31" s="120"/>
      <c r="Z31" s="120"/>
      <c r="AA31" s="120"/>
      <c r="AB31" s="120"/>
      <c r="AC31" s="120"/>
      <c r="AD31" s="120"/>
      <c r="AE31" s="120"/>
      <c r="AF31" s="120"/>
      <c r="AG31" s="120"/>
      <c r="AH31" s="119"/>
      <c r="AI31" s="159"/>
      <c r="AJ31" s="160"/>
      <c r="AK31" s="160"/>
      <c r="AL31" s="160"/>
      <c r="AM31" s="160"/>
      <c r="AN31" s="160"/>
      <c r="AO31" s="160"/>
      <c r="AP31" s="160"/>
      <c r="AQ31" s="160"/>
      <c r="AR31" s="160"/>
      <c r="AS31" s="160"/>
      <c r="AT31" s="160"/>
      <c r="AU31" s="160"/>
      <c r="AV31" s="160"/>
      <c r="AW31" s="160"/>
      <c r="AX31" s="160"/>
      <c r="AY31" s="160"/>
      <c r="AZ31" s="160"/>
      <c r="BA31" s="160"/>
      <c r="BB31" s="160"/>
      <c r="BC31" s="160"/>
      <c r="BD31" s="160"/>
      <c r="BE31" s="160"/>
      <c r="BF31" s="160"/>
      <c r="BG31" s="160"/>
      <c r="BH31" s="160"/>
      <c r="BI31" s="160"/>
      <c r="BJ31" s="160"/>
      <c r="BK31" s="160"/>
      <c r="BL31" s="160"/>
      <c r="BM31" s="160"/>
      <c r="BN31" s="160"/>
      <c r="BO31" s="160"/>
      <c r="BP31" s="160"/>
      <c r="BQ31" s="160"/>
      <c r="BR31" s="160"/>
      <c r="BS31" s="160"/>
      <c r="BT31" s="160"/>
      <c r="BU31" s="160"/>
      <c r="BV31" s="160"/>
      <c r="BW31" s="160"/>
      <c r="BX31" s="160"/>
      <c r="BY31" s="160"/>
      <c r="BZ31" s="136"/>
      <c r="CA31" s="161"/>
      <c r="CB31" s="119"/>
      <c r="CC31" s="59"/>
      <c r="CD31" s="153"/>
      <c r="CE31" s="120"/>
      <c r="CF31" s="158"/>
      <c r="CG31" s="120"/>
      <c r="CH31" s="119"/>
      <c r="CI31" s="119"/>
      <c r="CJ31" s="119"/>
      <c r="CK31" s="119"/>
      <c r="CL31" s="119"/>
      <c r="CM31" s="119"/>
      <c r="CN31" s="119"/>
      <c r="CO31" s="119"/>
      <c r="CP31" s="119"/>
      <c r="CQ31" s="119"/>
      <c r="CR31" s="119"/>
      <c r="CS31" s="119"/>
      <c r="CT31" s="119"/>
      <c r="CU31" s="119"/>
      <c r="CV31" s="119"/>
      <c r="CW31" s="119"/>
      <c r="CX31" s="119"/>
      <c r="CY31" s="119"/>
      <c r="CZ31" s="119"/>
      <c r="DA31" s="119"/>
      <c r="DB31" s="119"/>
      <c r="DC31" s="119"/>
      <c r="DD31" s="119"/>
      <c r="DE31" s="119"/>
      <c r="DF31" s="119"/>
      <c r="DG31" s="119"/>
      <c r="DH31" s="119"/>
      <c r="DI31" s="119"/>
      <c r="DJ31" s="119"/>
      <c r="DK31" s="119"/>
      <c r="DL31" s="119"/>
      <c r="DM31" s="119"/>
      <c r="DN31" s="119"/>
      <c r="DO31" s="119"/>
      <c r="DP31" s="119"/>
      <c r="DQ31" s="119"/>
      <c r="DR31" s="119"/>
      <c r="DS31" s="119"/>
      <c r="DT31" s="119"/>
      <c r="DU31" s="119"/>
      <c r="DV31" s="119"/>
      <c r="DW31" s="119"/>
      <c r="DX31" s="119"/>
      <c r="DY31" s="119"/>
      <c r="DZ31" s="119"/>
      <c r="EA31" s="119"/>
      <c r="EB31" s="119"/>
      <c r="EC31" s="119"/>
      <c r="ED31" s="119"/>
      <c r="EE31" s="119"/>
      <c r="EF31" s="119"/>
      <c r="EG31" s="119"/>
      <c r="EH31" s="119"/>
      <c r="EI31" s="119"/>
      <c r="EJ31" s="119"/>
      <c r="EK31" s="119"/>
      <c r="EL31" s="119"/>
      <c r="EM31" s="119"/>
      <c r="EN31" s="119"/>
      <c r="EO31" s="119"/>
      <c r="EP31" s="119"/>
      <c r="EQ31" s="119"/>
      <c r="ER31" s="119"/>
      <c r="ES31" s="119"/>
      <c r="ET31" s="119"/>
      <c r="EU31" s="119"/>
      <c r="EV31" s="119"/>
      <c r="EW31" s="119"/>
      <c r="EX31" s="119"/>
      <c r="EY31" s="119"/>
      <c r="EZ31" s="119"/>
      <c r="FA31" s="119"/>
      <c r="FB31" s="119"/>
      <c r="FC31" s="119"/>
      <c r="FD31" s="119"/>
      <c r="FE31" s="119"/>
      <c r="FF31" s="119"/>
      <c r="FG31" s="119"/>
      <c r="FH31" s="119"/>
      <c r="FI31" s="119"/>
      <c r="FJ31" s="119"/>
      <c r="FK31" s="119"/>
      <c r="FL31" s="119"/>
      <c r="FM31" s="119"/>
      <c r="FN31" s="119"/>
      <c r="FO31" s="119"/>
      <c r="FP31" s="119"/>
      <c r="FQ31" s="119"/>
      <c r="FR31" s="119"/>
      <c r="FS31" s="119"/>
      <c r="FT31" s="119"/>
      <c r="FU31" s="119"/>
      <c r="FV31" s="119"/>
      <c r="FW31" s="119"/>
      <c r="FX31" s="119"/>
      <c r="FY31" s="119"/>
      <c r="FZ31" s="119"/>
      <c r="GA31" s="119"/>
      <c r="GB31" s="119"/>
      <c r="GC31" s="119"/>
      <c r="GD31" s="119"/>
      <c r="GE31" s="119"/>
      <c r="GF31" s="119"/>
      <c r="GG31" s="119"/>
      <c r="GH31" s="119"/>
      <c r="GI31" s="119"/>
    </row>
    <row r="32" spans="1:191" ht="13" customHeight="1">
      <c r="A32" s="210"/>
      <c r="B32" s="203"/>
      <c r="C32" s="136"/>
      <c r="D32" s="136"/>
      <c r="E32" s="136"/>
      <c r="F32" s="136"/>
      <c r="G32" s="136"/>
      <c r="H32" s="136"/>
      <c r="I32" s="136"/>
      <c r="J32" s="136"/>
      <c r="K32" s="136"/>
      <c r="L32" s="136"/>
      <c r="M32" s="136"/>
      <c r="N32" s="136"/>
      <c r="O32" s="136"/>
      <c r="P32" s="136"/>
      <c r="Q32" s="136"/>
      <c r="R32" s="136"/>
      <c r="S32" s="136"/>
      <c r="T32" s="136"/>
      <c r="U32" s="136"/>
      <c r="V32" s="136"/>
      <c r="W32" s="136"/>
      <c r="X32" s="136"/>
      <c r="Y32" s="136"/>
      <c r="Z32" s="136"/>
      <c r="AA32" s="136"/>
      <c r="AB32" s="136"/>
      <c r="AC32" s="136"/>
      <c r="AD32" s="136"/>
      <c r="AE32" s="136"/>
      <c r="AF32" s="136"/>
      <c r="AG32" s="136"/>
      <c r="AI32" s="143">
        <f t="shared" si="51"/>
        <v>0</v>
      </c>
      <c r="AJ32" s="143">
        <f t="shared" si="51"/>
        <v>0</v>
      </c>
      <c r="AK32" s="143">
        <f t="shared" si="51"/>
        <v>0</v>
      </c>
      <c r="AL32" s="143">
        <f t="shared" si="51"/>
        <v>0</v>
      </c>
      <c r="AM32" s="143">
        <f t="shared" si="51"/>
        <v>0</v>
      </c>
      <c r="AN32" s="143">
        <f t="shared" si="51"/>
        <v>0</v>
      </c>
      <c r="AO32" s="143">
        <f t="shared" si="51"/>
        <v>0</v>
      </c>
      <c r="AP32" s="143">
        <f t="shared" si="51"/>
        <v>0</v>
      </c>
      <c r="AQ32" s="143">
        <f t="shared" si="51"/>
        <v>0</v>
      </c>
      <c r="AR32" s="143">
        <f t="shared" si="51"/>
        <v>0</v>
      </c>
      <c r="AS32" s="143">
        <f t="shared" si="51"/>
        <v>0</v>
      </c>
      <c r="AT32" s="143">
        <f t="shared" si="51"/>
        <v>0</v>
      </c>
      <c r="AU32" s="143">
        <f t="shared" si="51"/>
        <v>0</v>
      </c>
      <c r="AV32" s="143">
        <f t="shared" si="51"/>
        <v>0</v>
      </c>
      <c r="AW32" s="143">
        <f t="shared" si="51"/>
        <v>0</v>
      </c>
      <c r="AX32" s="143">
        <f t="shared" si="51"/>
        <v>0</v>
      </c>
      <c r="AY32" s="143">
        <f t="shared" ref="AY32:BN33" si="64">COUNTIF($C32:$AG32,AY$4)</f>
        <v>0</v>
      </c>
      <c r="AZ32" s="143">
        <f t="shared" si="64"/>
        <v>0</v>
      </c>
      <c r="BA32" s="143">
        <f t="shared" si="64"/>
        <v>0</v>
      </c>
      <c r="BB32" s="143">
        <f t="shared" si="64"/>
        <v>0</v>
      </c>
      <c r="BC32" s="143">
        <f t="shared" si="64"/>
        <v>0</v>
      </c>
      <c r="BD32" s="143">
        <f t="shared" si="64"/>
        <v>0</v>
      </c>
      <c r="BE32" s="143">
        <f t="shared" si="64"/>
        <v>0</v>
      </c>
      <c r="BF32" s="143">
        <f t="shared" si="64"/>
        <v>0</v>
      </c>
      <c r="BG32" s="143">
        <f t="shared" si="64"/>
        <v>0</v>
      </c>
      <c r="BH32" s="143">
        <f t="shared" si="64"/>
        <v>0</v>
      </c>
      <c r="BI32" s="143">
        <f t="shared" si="64"/>
        <v>0</v>
      </c>
      <c r="BJ32" s="143">
        <f t="shared" si="64"/>
        <v>0</v>
      </c>
      <c r="BK32" s="143">
        <f t="shared" si="64"/>
        <v>0</v>
      </c>
      <c r="BL32" s="143">
        <f t="shared" si="64"/>
        <v>0</v>
      </c>
      <c r="BM32" s="143">
        <f t="shared" si="64"/>
        <v>0</v>
      </c>
      <c r="BN32" s="143">
        <f t="shared" si="64"/>
        <v>0</v>
      </c>
      <c r="BO32" s="143"/>
      <c r="BP32" s="143"/>
      <c r="BQ32" s="143"/>
      <c r="BR32" s="143"/>
      <c r="BS32" s="143"/>
      <c r="BT32" s="143"/>
      <c r="BU32" s="143"/>
      <c r="BV32" s="143"/>
      <c r="BW32" s="143"/>
      <c r="BX32" s="143"/>
      <c r="BY32" s="143"/>
      <c r="BZ32" s="136"/>
      <c r="CA32" s="143">
        <f>SUM(AI32:BY32)</f>
        <v>0</v>
      </c>
      <c r="CC32" s="163" t="s">
        <v>45</v>
      </c>
      <c r="CD32" s="170"/>
      <c r="CE32" s="165"/>
      <c r="CF32" s="141" t="str">
        <f t="shared" ref="CF32" ca="1" si="65">IF(CF4="","",INDEX(Cycle_JMichel,MOD(CF4-départ,durée)+1))</f>
        <v>R</v>
      </c>
      <c r="CG32" s="166"/>
    </row>
    <row r="33" spans="1:191" ht="13" customHeight="1">
      <c r="A33" s="210"/>
      <c r="B33" s="203"/>
      <c r="C33" s="136"/>
      <c r="D33" s="136"/>
      <c r="E33" s="136"/>
      <c r="F33" s="136"/>
      <c r="G33" s="136"/>
      <c r="H33" s="136"/>
      <c r="I33" s="136"/>
      <c r="J33" s="136"/>
      <c r="K33" s="136"/>
      <c r="L33" s="136"/>
      <c r="M33" s="136"/>
      <c r="N33" s="136"/>
      <c r="O33" s="136"/>
      <c r="P33" s="136"/>
      <c r="Q33" s="136"/>
      <c r="R33" s="136"/>
      <c r="S33" s="136"/>
      <c r="T33" s="136"/>
      <c r="U33" s="136"/>
      <c r="V33" s="136"/>
      <c r="W33" s="136"/>
      <c r="X33" s="136"/>
      <c r="Y33" s="136"/>
      <c r="Z33" s="136"/>
      <c r="AA33" s="136"/>
      <c r="AB33" s="136"/>
      <c r="AC33" s="136"/>
      <c r="AD33" s="136"/>
      <c r="AE33" s="136"/>
      <c r="AF33" s="136"/>
      <c r="AG33" s="136"/>
      <c r="AI33" s="143">
        <f t="shared" si="51"/>
        <v>0</v>
      </c>
      <c r="AJ33" s="143">
        <f t="shared" si="51"/>
        <v>0</v>
      </c>
      <c r="AK33" s="143">
        <f t="shared" si="51"/>
        <v>0</v>
      </c>
      <c r="AL33" s="143">
        <f t="shared" si="51"/>
        <v>0</v>
      </c>
      <c r="AM33" s="143">
        <f t="shared" si="51"/>
        <v>0</v>
      </c>
      <c r="AN33" s="143">
        <f t="shared" si="51"/>
        <v>0</v>
      </c>
      <c r="AO33" s="143">
        <f t="shared" si="51"/>
        <v>0</v>
      </c>
      <c r="AP33" s="143">
        <f t="shared" si="51"/>
        <v>0</v>
      </c>
      <c r="AQ33" s="143">
        <f t="shared" si="51"/>
        <v>0</v>
      </c>
      <c r="AR33" s="143">
        <f t="shared" si="51"/>
        <v>0</v>
      </c>
      <c r="AS33" s="143">
        <f t="shared" si="51"/>
        <v>0</v>
      </c>
      <c r="AT33" s="143">
        <f t="shared" si="51"/>
        <v>0</v>
      </c>
      <c r="AU33" s="143">
        <f t="shared" si="51"/>
        <v>0</v>
      </c>
      <c r="AV33" s="143">
        <f t="shared" si="51"/>
        <v>0</v>
      </c>
      <c r="AW33" s="143">
        <f t="shared" si="51"/>
        <v>0</v>
      </c>
      <c r="AX33" s="143">
        <f t="shared" si="51"/>
        <v>0</v>
      </c>
      <c r="AY33" s="143">
        <f t="shared" si="64"/>
        <v>0</v>
      </c>
      <c r="AZ33" s="143">
        <f t="shared" si="64"/>
        <v>0</v>
      </c>
      <c r="BA33" s="143">
        <f t="shared" si="64"/>
        <v>0</v>
      </c>
      <c r="BB33" s="143">
        <f t="shared" si="64"/>
        <v>0</v>
      </c>
      <c r="BC33" s="143">
        <f t="shared" si="64"/>
        <v>0</v>
      </c>
      <c r="BD33" s="143">
        <f t="shared" si="64"/>
        <v>0</v>
      </c>
      <c r="BE33" s="143">
        <f t="shared" si="64"/>
        <v>0</v>
      </c>
      <c r="BF33" s="143">
        <f t="shared" si="64"/>
        <v>0</v>
      </c>
      <c r="BG33" s="143">
        <f t="shared" si="64"/>
        <v>0</v>
      </c>
      <c r="BH33" s="143">
        <f t="shared" si="64"/>
        <v>0</v>
      </c>
      <c r="BI33" s="143">
        <f t="shared" si="64"/>
        <v>0</v>
      </c>
      <c r="BJ33" s="143">
        <f t="shared" si="64"/>
        <v>0</v>
      </c>
      <c r="BK33" s="143">
        <f t="shared" si="64"/>
        <v>0</v>
      </c>
      <c r="BL33" s="143">
        <f t="shared" si="64"/>
        <v>0</v>
      </c>
      <c r="BM33" s="143">
        <f t="shared" si="64"/>
        <v>0</v>
      </c>
      <c r="BN33" s="143">
        <f t="shared" si="64"/>
        <v>0</v>
      </c>
      <c r="BO33" s="143"/>
      <c r="BP33" s="143"/>
      <c r="BQ33" s="143"/>
      <c r="BR33" s="143"/>
      <c r="BS33" s="143"/>
      <c r="BT33" s="143"/>
      <c r="BU33" s="143"/>
      <c r="BV33" s="143"/>
      <c r="BW33" s="143"/>
      <c r="BX33" s="143"/>
      <c r="BY33" s="143"/>
      <c r="BZ33" s="136"/>
      <c r="CA33" s="143">
        <f>SUM(AI33:BY33)</f>
        <v>0</v>
      </c>
      <c r="CC33" s="168" t="s">
        <v>46</v>
      </c>
      <c r="CD33" s="155"/>
      <c r="CE33" s="156"/>
      <c r="CF33" s="141" t="str">
        <f t="shared" ref="CF33" ca="1" si="66">IF(CF4="","",INDEX(Cycle_Serge,MOD(CF4-départ,durée)+1))</f>
        <v>R</v>
      </c>
      <c r="CG33" s="157"/>
    </row>
    <row r="34" spans="1:191" s="162" customFormat="1" ht="5.15" customHeight="1">
      <c r="A34" s="203"/>
      <c r="B34" s="203"/>
      <c r="C34" s="120"/>
      <c r="D34" s="120"/>
      <c r="E34" s="120"/>
      <c r="F34" s="120"/>
      <c r="G34" s="120"/>
      <c r="H34" s="120"/>
      <c r="I34" s="120"/>
      <c r="J34" s="120"/>
      <c r="K34" s="120"/>
      <c r="L34" s="120"/>
      <c r="M34" s="120"/>
      <c r="N34" s="120"/>
      <c r="O34" s="120"/>
      <c r="P34" s="120"/>
      <c r="Q34" s="120"/>
      <c r="R34" s="120"/>
      <c r="S34" s="120"/>
      <c r="T34" s="120"/>
      <c r="U34" s="120"/>
      <c r="V34" s="120"/>
      <c r="W34" s="120"/>
      <c r="X34" s="120"/>
      <c r="Y34" s="120"/>
      <c r="Z34" s="120"/>
      <c r="AA34" s="120"/>
      <c r="AB34" s="120"/>
      <c r="AC34" s="120"/>
      <c r="AD34" s="120"/>
      <c r="AE34" s="120"/>
      <c r="AF34" s="120"/>
      <c r="AG34" s="120"/>
      <c r="AH34" s="119"/>
      <c r="AI34" s="159"/>
      <c r="AJ34" s="160"/>
      <c r="AK34" s="160"/>
      <c r="AL34" s="160"/>
      <c r="AM34" s="160"/>
      <c r="AN34" s="160"/>
      <c r="AO34" s="160"/>
      <c r="AP34" s="160"/>
      <c r="AQ34" s="160"/>
      <c r="AR34" s="160"/>
      <c r="AS34" s="160"/>
      <c r="AT34" s="160"/>
      <c r="AU34" s="160"/>
      <c r="AV34" s="160"/>
      <c r="AW34" s="160"/>
      <c r="AX34" s="160"/>
      <c r="AY34" s="160"/>
      <c r="AZ34" s="160"/>
      <c r="BA34" s="160"/>
      <c r="BB34" s="160"/>
      <c r="BC34" s="160"/>
      <c r="BD34" s="160"/>
      <c r="BE34" s="160"/>
      <c r="BF34" s="160"/>
      <c r="BG34" s="160"/>
      <c r="BH34" s="160"/>
      <c r="BI34" s="160"/>
      <c r="BJ34" s="160"/>
      <c r="BK34" s="160"/>
      <c r="BL34" s="160"/>
      <c r="BM34" s="160"/>
      <c r="BN34" s="160"/>
      <c r="BO34" s="160"/>
      <c r="BP34" s="160"/>
      <c r="BQ34" s="160"/>
      <c r="BR34" s="160"/>
      <c r="BS34" s="160"/>
      <c r="BT34" s="160"/>
      <c r="BU34" s="160"/>
      <c r="BV34" s="160"/>
      <c r="BW34" s="160"/>
      <c r="BX34" s="160"/>
      <c r="BY34" s="160"/>
      <c r="BZ34" s="136"/>
      <c r="CA34" s="161"/>
      <c r="CB34" s="119"/>
      <c r="CC34" s="59"/>
      <c r="CD34" s="153"/>
      <c r="CE34" s="120"/>
      <c r="CF34" s="158"/>
      <c r="CG34" s="120"/>
      <c r="CH34" s="119"/>
      <c r="CI34" s="119"/>
      <c r="CJ34" s="119"/>
      <c r="CK34" s="119"/>
      <c r="CL34" s="119"/>
      <c r="CM34" s="119"/>
      <c r="CN34" s="119"/>
      <c r="CO34" s="119"/>
      <c r="CP34" s="119"/>
      <c r="CQ34" s="119"/>
      <c r="CR34" s="119"/>
      <c r="CS34" s="119"/>
      <c r="CT34" s="119"/>
      <c r="CU34" s="119"/>
      <c r="CV34" s="119"/>
      <c r="CW34" s="119"/>
      <c r="CX34" s="119"/>
      <c r="CY34" s="119"/>
      <c r="CZ34" s="119"/>
      <c r="DA34" s="119"/>
      <c r="DB34" s="119"/>
      <c r="DC34" s="119"/>
      <c r="DD34" s="119"/>
      <c r="DE34" s="119"/>
      <c r="DF34" s="119"/>
      <c r="DG34" s="119"/>
      <c r="DH34" s="119"/>
      <c r="DI34" s="119"/>
      <c r="DJ34" s="119"/>
      <c r="DK34" s="119"/>
      <c r="DL34" s="119"/>
      <c r="DM34" s="119"/>
      <c r="DN34" s="119"/>
      <c r="DO34" s="119"/>
      <c r="DP34" s="119"/>
      <c r="DQ34" s="119"/>
      <c r="DR34" s="119"/>
      <c r="DS34" s="119"/>
      <c r="DT34" s="119"/>
      <c r="DU34" s="119"/>
      <c r="DV34" s="119"/>
      <c r="DW34" s="119"/>
      <c r="DX34" s="119"/>
      <c r="DY34" s="119"/>
      <c r="DZ34" s="119"/>
      <c r="EA34" s="119"/>
      <c r="EB34" s="119"/>
      <c r="EC34" s="119"/>
      <c r="ED34" s="119"/>
      <c r="EE34" s="119"/>
      <c r="EF34" s="119"/>
      <c r="EG34" s="119"/>
      <c r="EH34" s="119"/>
      <c r="EI34" s="119"/>
      <c r="EJ34" s="119"/>
      <c r="EK34" s="119"/>
      <c r="EL34" s="119"/>
      <c r="EM34" s="119"/>
      <c r="EN34" s="119"/>
      <c r="EO34" s="119"/>
      <c r="EP34" s="119"/>
      <c r="EQ34" s="119"/>
      <c r="ER34" s="119"/>
      <c r="ES34" s="119"/>
      <c r="ET34" s="119"/>
      <c r="EU34" s="119"/>
      <c r="EV34" s="119"/>
      <c r="EW34" s="119"/>
      <c r="EX34" s="119"/>
      <c r="EY34" s="119"/>
      <c r="EZ34" s="119"/>
      <c r="FA34" s="119"/>
      <c r="FB34" s="119"/>
      <c r="FC34" s="119"/>
      <c r="FD34" s="119"/>
      <c r="FE34" s="119"/>
      <c r="FF34" s="119"/>
      <c r="FG34" s="119"/>
      <c r="FH34" s="119"/>
      <c r="FI34" s="119"/>
      <c r="FJ34" s="119"/>
      <c r="FK34" s="119"/>
      <c r="FL34" s="119"/>
      <c r="FM34" s="119"/>
      <c r="FN34" s="119"/>
      <c r="FO34" s="119"/>
      <c r="FP34" s="119"/>
      <c r="FQ34" s="119"/>
      <c r="FR34" s="119"/>
      <c r="FS34" s="119"/>
      <c r="FT34" s="119"/>
      <c r="FU34" s="119"/>
      <c r="FV34" s="119"/>
      <c r="FW34" s="119"/>
      <c r="FX34" s="119"/>
      <c r="FY34" s="119"/>
      <c r="FZ34" s="119"/>
      <c r="GA34" s="119"/>
      <c r="GB34" s="119"/>
      <c r="GC34" s="119"/>
      <c r="GD34" s="119"/>
      <c r="GE34" s="119"/>
      <c r="GF34" s="119"/>
      <c r="GG34" s="119"/>
      <c r="GH34" s="119"/>
      <c r="GI34" s="119"/>
    </row>
    <row r="35" spans="1:191" ht="13" customHeight="1">
      <c r="A35" s="210"/>
      <c r="B35" s="203"/>
      <c r="C35" s="136"/>
      <c r="D35" s="136"/>
      <c r="E35" s="136"/>
      <c r="F35" s="136"/>
      <c r="G35" s="136"/>
      <c r="H35" s="136"/>
      <c r="I35" s="136"/>
      <c r="J35" s="136"/>
      <c r="K35" s="136"/>
      <c r="L35" s="136"/>
      <c r="M35" s="136"/>
      <c r="N35" s="136"/>
      <c r="O35" s="136"/>
      <c r="P35" s="136"/>
      <c r="Q35" s="136"/>
      <c r="R35" s="136"/>
      <c r="S35" s="136"/>
      <c r="T35" s="136"/>
      <c r="U35" s="136"/>
      <c r="V35" s="136"/>
      <c r="W35" s="136"/>
      <c r="X35" s="136"/>
      <c r="Y35" s="136"/>
      <c r="Z35" s="136"/>
      <c r="AA35" s="136"/>
      <c r="AB35" s="136"/>
      <c r="AC35" s="136"/>
      <c r="AD35" s="136"/>
      <c r="AE35" s="136"/>
      <c r="AF35" s="136"/>
      <c r="AG35" s="136"/>
      <c r="AI35" s="143">
        <f t="shared" si="51"/>
        <v>0</v>
      </c>
      <c r="AJ35" s="143">
        <f t="shared" si="51"/>
        <v>0</v>
      </c>
      <c r="AK35" s="143">
        <f t="shared" si="51"/>
        <v>0</v>
      </c>
      <c r="AL35" s="143">
        <f t="shared" si="51"/>
        <v>0</v>
      </c>
      <c r="AM35" s="143">
        <f t="shared" si="51"/>
        <v>0</v>
      </c>
      <c r="AN35" s="143">
        <f t="shared" si="51"/>
        <v>0</v>
      </c>
      <c r="AO35" s="143">
        <f t="shared" si="51"/>
        <v>0</v>
      </c>
      <c r="AP35" s="143">
        <f t="shared" si="51"/>
        <v>0</v>
      </c>
      <c r="AQ35" s="143">
        <f t="shared" si="51"/>
        <v>0</v>
      </c>
      <c r="AR35" s="143">
        <f t="shared" si="51"/>
        <v>0</v>
      </c>
      <c r="AS35" s="143">
        <f t="shared" si="51"/>
        <v>0</v>
      </c>
      <c r="AT35" s="143">
        <f t="shared" si="51"/>
        <v>0</v>
      </c>
      <c r="AU35" s="143">
        <f t="shared" si="51"/>
        <v>0</v>
      </c>
      <c r="AV35" s="143">
        <f t="shared" si="51"/>
        <v>0</v>
      </c>
      <c r="AW35" s="143">
        <f t="shared" si="51"/>
        <v>0</v>
      </c>
      <c r="AX35" s="143">
        <f t="shared" si="51"/>
        <v>0</v>
      </c>
      <c r="AY35" s="143">
        <f t="shared" ref="AY35:BN36" si="67">COUNTIF($C35:$AG35,AY$4)</f>
        <v>0</v>
      </c>
      <c r="AZ35" s="143">
        <f t="shared" si="67"/>
        <v>0</v>
      </c>
      <c r="BA35" s="143">
        <f t="shared" si="67"/>
        <v>0</v>
      </c>
      <c r="BB35" s="143">
        <f t="shared" si="67"/>
        <v>0</v>
      </c>
      <c r="BC35" s="143">
        <f t="shared" si="67"/>
        <v>0</v>
      </c>
      <c r="BD35" s="143">
        <f t="shared" si="67"/>
        <v>0</v>
      </c>
      <c r="BE35" s="143">
        <f t="shared" si="67"/>
        <v>0</v>
      </c>
      <c r="BF35" s="143">
        <f t="shared" si="67"/>
        <v>0</v>
      </c>
      <c r="BG35" s="143">
        <f t="shared" si="67"/>
        <v>0</v>
      </c>
      <c r="BH35" s="143">
        <f t="shared" si="67"/>
        <v>0</v>
      </c>
      <c r="BI35" s="143">
        <f t="shared" si="67"/>
        <v>0</v>
      </c>
      <c r="BJ35" s="143">
        <f t="shared" si="67"/>
        <v>0</v>
      </c>
      <c r="BK35" s="143">
        <f t="shared" si="67"/>
        <v>0</v>
      </c>
      <c r="BL35" s="143">
        <f t="shared" si="67"/>
        <v>0</v>
      </c>
      <c r="BM35" s="143">
        <f t="shared" si="67"/>
        <v>0</v>
      </c>
      <c r="BN35" s="143">
        <f t="shared" si="67"/>
        <v>0</v>
      </c>
      <c r="BO35" s="143"/>
      <c r="BP35" s="143"/>
      <c r="BQ35" s="143"/>
      <c r="BR35" s="143"/>
      <c r="BS35" s="143"/>
      <c r="BT35" s="143"/>
      <c r="BU35" s="143"/>
      <c r="BV35" s="143"/>
      <c r="BW35" s="143"/>
      <c r="BX35" s="143"/>
      <c r="BY35" s="143"/>
      <c r="BZ35" s="136"/>
      <c r="CA35" s="143">
        <f>SUM(AI35:BY35)</f>
        <v>0</v>
      </c>
      <c r="CC35" s="163" t="s">
        <v>47</v>
      </c>
      <c r="CD35" s="170"/>
      <c r="CE35" s="165"/>
      <c r="CF35" s="141" t="str">
        <f t="shared" ref="CF35" ca="1" si="68">IF(CF4="","",INDEX(Cycle_Verino,MOD(CF4-départ,durée)+1))</f>
        <v>M2</v>
      </c>
      <c r="CG35" s="166"/>
    </row>
    <row r="36" spans="1:191" ht="13" customHeight="1">
      <c r="A36" s="210"/>
      <c r="B36" s="203"/>
      <c r="C36" s="136"/>
      <c r="D36" s="136"/>
      <c r="E36" s="136"/>
      <c r="F36" s="136"/>
      <c r="G36" s="136"/>
      <c r="H36" s="136"/>
      <c r="I36" s="136"/>
      <c r="J36" s="136"/>
      <c r="K36" s="136"/>
      <c r="L36" s="136"/>
      <c r="M36" s="136"/>
      <c r="N36" s="136"/>
      <c r="O36" s="136"/>
      <c r="P36" s="136"/>
      <c r="Q36" s="136"/>
      <c r="R36" s="136"/>
      <c r="S36" s="136"/>
      <c r="T36" s="136"/>
      <c r="U36" s="136"/>
      <c r="V36" s="136"/>
      <c r="W36" s="136"/>
      <c r="X36" s="136"/>
      <c r="Y36" s="136"/>
      <c r="Z36" s="136"/>
      <c r="AA36" s="136"/>
      <c r="AB36" s="136"/>
      <c r="AC36" s="136"/>
      <c r="AD36" s="136"/>
      <c r="AE36" s="136"/>
      <c r="AF36" s="136"/>
      <c r="AG36" s="136"/>
      <c r="AI36" s="143">
        <f t="shared" si="51"/>
        <v>0</v>
      </c>
      <c r="AJ36" s="143">
        <f t="shared" si="51"/>
        <v>0</v>
      </c>
      <c r="AK36" s="143">
        <f t="shared" si="51"/>
        <v>0</v>
      </c>
      <c r="AL36" s="143">
        <f t="shared" si="51"/>
        <v>0</v>
      </c>
      <c r="AM36" s="143">
        <f t="shared" si="51"/>
        <v>0</v>
      </c>
      <c r="AN36" s="143">
        <f t="shared" si="51"/>
        <v>0</v>
      </c>
      <c r="AO36" s="143">
        <f t="shared" si="51"/>
        <v>0</v>
      </c>
      <c r="AP36" s="143">
        <f t="shared" si="51"/>
        <v>0</v>
      </c>
      <c r="AQ36" s="143">
        <f t="shared" si="51"/>
        <v>0</v>
      </c>
      <c r="AR36" s="143">
        <f t="shared" si="51"/>
        <v>0</v>
      </c>
      <c r="AS36" s="143">
        <f t="shared" si="51"/>
        <v>0</v>
      </c>
      <c r="AT36" s="143">
        <f t="shared" si="51"/>
        <v>0</v>
      </c>
      <c r="AU36" s="143">
        <f t="shared" si="51"/>
        <v>0</v>
      </c>
      <c r="AV36" s="143">
        <f t="shared" si="51"/>
        <v>0</v>
      </c>
      <c r="AW36" s="143">
        <f t="shared" si="51"/>
        <v>0</v>
      </c>
      <c r="AX36" s="143">
        <f t="shared" si="51"/>
        <v>0</v>
      </c>
      <c r="AY36" s="143">
        <f t="shared" si="67"/>
        <v>0</v>
      </c>
      <c r="AZ36" s="143">
        <f t="shared" si="67"/>
        <v>0</v>
      </c>
      <c r="BA36" s="143">
        <f t="shared" si="67"/>
        <v>0</v>
      </c>
      <c r="BB36" s="143">
        <f t="shared" si="67"/>
        <v>0</v>
      </c>
      <c r="BC36" s="143">
        <f t="shared" si="67"/>
        <v>0</v>
      </c>
      <c r="BD36" s="143">
        <f t="shared" si="67"/>
        <v>0</v>
      </c>
      <c r="BE36" s="143">
        <f t="shared" si="67"/>
        <v>0</v>
      </c>
      <c r="BF36" s="143">
        <f t="shared" si="67"/>
        <v>0</v>
      </c>
      <c r="BG36" s="143">
        <f t="shared" si="67"/>
        <v>0</v>
      </c>
      <c r="BH36" s="143">
        <f t="shared" si="67"/>
        <v>0</v>
      </c>
      <c r="BI36" s="143">
        <f t="shared" si="67"/>
        <v>0</v>
      </c>
      <c r="BJ36" s="143">
        <f t="shared" si="67"/>
        <v>0</v>
      </c>
      <c r="BK36" s="143">
        <f t="shared" si="67"/>
        <v>0</v>
      </c>
      <c r="BL36" s="143">
        <f t="shared" si="67"/>
        <v>0</v>
      </c>
      <c r="BM36" s="143">
        <f t="shared" si="67"/>
        <v>0</v>
      </c>
      <c r="BN36" s="143">
        <f t="shared" si="67"/>
        <v>0</v>
      </c>
      <c r="BO36" s="143"/>
      <c r="BP36" s="143"/>
      <c r="BQ36" s="143"/>
      <c r="BR36" s="143"/>
      <c r="BS36" s="143"/>
      <c r="BT36" s="143"/>
      <c r="BU36" s="143"/>
      <c r="BV36" s="143"/>
      <c r="BW36" s="143"/>
      <c r="BX36" s="143"/>
      <c r="BY36" s="143"/>
      <c r="BZ36" s="136"/>
      <c r="CA36" s="143">
        <f>SUM(AI36:BY36)</f>
        <v>0</v>
      </c>
      <c r="CC36" s="168" t="s">
        <v>48</v>
      </c>
      <c r="CD36" s="155"/>
      <c r="CE36" s="156"/>
      <c r="CF36" s="141" t="str">
        <f t="shared" ref="CF36" ca="1" si="69">IF(CF4="","",INDEX(Cycle_Konde,MOD(CF4-départ,durée)+1))</f>
        <v>M2</v>
      </c>
      <c r="CG36" s="157"/>
    </row>
    <row r="37" spans="1:191" ht="13" customHeight="1">
      <c r="A37" s="181"/>
      <c r="B37" s="181"/>
      <c r="C37" s="216"/>
      <c r="D37" s="216"/>
      <c r="E37" s="216"/>
      <c r="F37" s="216"/>
      <c r="G37" s="216"/>
      <c r="H37" s="216"/>
      <c r="I37" s="216"/>
      <c r="J37" s="216"/>
      <c r="K37" s="216"/>
      <c r="L37" s="216"/>
      <c r="M37" s="216"/>
      <c r="N37" s="216"/>
      <c r="O37" s="216"/>
      <c r="P37" s="216"/>
      <c r="Q37" s="216"/>
      <c r="R37" s="216"/>
      <c r="S37" s="216"/>
      <c r="T37" s="216"/>
      <c r="U37" s="216"/>
      <c r="V37" s="216"/>
      <c r="W37" s="216"/>
      <c r="X37" s="216"/>
      <c r="Y37" s="216"/>
      <c r="Z37" s="216"/>
      <c r="AA37" s="216"/>
      <c r="AB37" s="216"/>
      <c r="AC37" s="216"/>
      <c r="AD37" s="216"/>
      <c r="AE37" s="216"/>
      <c r="AF37" s="216"/>
      <c r="AG37" s="216"/>
      <c r="AI37" s="140"/>
      <c r="AJ37" s="140"/>
      <c r="AK37" s="140"/>
      <c r="AL37" s="140"/>
      <c r="AM37" s="140"/>
      <c r="AN37" s="140"/>
      <c r="AO37" s="140"/>
      <c r="AP37" s="140"/>
      <c r="AQ37" s="140"/>
      <c r="AR37" s="140"/>
      <c r="AS37" s="140"/>
      <c r="AT37" s="140"/>
      <c r="AU37" s="140"/>
      <c r="AV37" s="140"/>
      <c r="AW37" s="140"/>
      <c r="AX37" s="140"/>
      <c r="AY37" s="140"/>
      <c r="AZ37" s="140"/>
      <c r="BA37" s="140"/>
      <c r="BB37" s="140"/>
      <c r="BC37" s="140"/>
      <c r="BD37" s="140"/>
      <c r="BE37" s="140"/>
      <c r="BF37" s="140"/>
      <c r="BG37" s="140"/>
      <c r="BH37" s="140"/>
      <c r="BI37" s="140"/>
      <c r="BJ37" s="140"/>
      <c r="BK37" s="140"/>
      <c r="BL37" s="140"/>
      <c r="BM37" s="140"/>
      <c r="BN37" s="140"/>
      <c r="BO37" s="140"/>
      <c r="BP37" s="140"/>
      <c r="BQ37" s="140"/>
      <c r="BR37" s="140"/>
      <c r="BS37" s="140"/>
      <c r="BT37" s="140"/>
      <c r="BU37" s="140"/>
      <c r="BV37" s="140"/>
      <c r="BW37" s="140"/>
      <c r="BX37" s="140"/>
      <c r="BY37" s="140"/>
      <c r="BZ37" s="140"/>
      <c r="CA37" s="140"/>
      <c r="CC37" s="140"/>
      <c r="CE37" s="139"/>
      <c r="CF37" s="250">
        <f ca="1">SUM(CF39:CF43)</f>
        <v>8</v>
      </c>
      <c r="CG37" s="140"/>
    </row>
    <row r="38" spans="1:191" ht="13" customHeight="1">
      <c r="A38" s="181"/>
      <c r="B38" s="181"/>
      <c r="C38" s="216"/>
      <c r="D38" s="216"/>
      <c r="E38" s="216"/>
      <c r="F38" s="216"/>
      <c r="G38" s="216"/>
      <c r="H38" s="216"/>
      <c r="I38" s="216"/>
      <c r="J38" s="216"/>
      <c r="K38" s="216"/>
      <c r="L38" s="216"/>
      <c r="M38" s="216"/>
      <c r="N38" s="216"/>
      <c r="O38" s="216"/>
      <c r="P38" s="216"/>
      <c r="Q38" s="216"/>
      <c r="R38" s="216"/>
      <c r="S38" s="216"/>
      <c r="T38" s="216"/>
      <c r="U38" s="216"/>
      <c r="V38" s="216"/>
      <c r="W38" s="216"/>
      <c r="X38" s="216"/>
      <c r="Y38" s="216"/>
      <c r="Z38" s="216"/>
      <c r="AA38" s="216"/>
      <c r="AB38" s="216"/>
      <c r="AC38" s="216"/>
      <c r="AD38" s="216"/>
      <c r="AE38" s="216"/>
      <c r="AF38" s="216"/>
      <c r="AG38" s="216"/>
      <c r="AI38" s="140"/>
      <c r="AJ38" s="140"/>
      <c r="AL38" s="140"/>
      <c r="AM38" s="140"/>
      <c r="AN38" s="140"/>
      <c r="AO38" s="140"/>
      <c r="AP38" s="140"/>
      <c r="AQ38" s="140"/>
      <c r="AR38" s="140"/>
      <c r="AS38" s="140"/>
      <c r="AT38" s="140"/>
      <c r="AU38" s="140"/>
      <c r="AV38" s="140"/>
      <c r="AW38" s="140"/>
      <c r="AX38" s="140"/>
      <c r="AY38" s="140"/>
      <c r="AZ38" s="140"/>
      <c r="BA38" s="140"/>
      <c r="BB38" s="140"/>
      <c r="BC38" s="140"/>
      <c r="BD38" s="140"/>
      <c r="BE38" s="140"/>
      <c r="BF38" s="140"/>
      <c r="BG38" s="140"/>
      <c r="BH38" s="140"/>
      <c r="BI38" s="140"/>
      <c r="BJ38" s="140"/>
      <c r="BK38" s="140"/>
      <c r="BL38" s="140"/>
      <c r="BM38" s="140"/>
      <c r="BN38" s="140"/>
      <c r="BO38" s="140"/>
      <c r="BP38" s="140"/>
      <c r="BQ38" s="140"/>
      <c r="BR38" s="140"/>
      <c r="BS38" s="140"/>
      <c r="BT38" s="140"/>
      <c r="BU38" s="140"/>
      <c r="BV38" s="140"/>
      <c r="BW38" s="140"/>
      <c r="BX38" s="140"/>
      <c r="BY38" s="140"/>
      <c r="BZ38" s="140"/>
      <c r="CA38" s="140"/>
      <c r="CF38" s="251"/>
    </row>
    <row r="39" spans="1:191" ht="13" customHeight="1">
      <c r="A39" s="181"/>
      <c r="B39" s="181"/>
      <c r="C39" s="211"/>
      <c r="D39" s="211"/>
      <c r="E39" s="211"/>
      <c r="F39" s="211"/>
      <c r="G39" s="211"/>
      <c r="H39" s="211"/>
      <c r="I39" s="211"/>
      <c r="J39" s="211"/>
      <c r="K39" s="211"/>
      <c r="L39" s="211"/>
      <c r="M39" s="211"/>
      <c r="N39" s="211"/>
      <c r="O39" s="211"/>
      <c r="P39" s="211"/>
      <c r="Q39" s="211"/>
      <c r="R39" s="211"/>
      <c r="S39" s="211"/>
      <c r="T39" s="211"/>
      <c r="U39" s="211"/>
      <c r="V39" s="211"/>
      <c r="W39" s="211"/>
      <c r="X39" s="211"/>
      <c r="Y39" s="211"/>
      <c r="Z39" s="211"/>
      <c r="AA39" s="211"/>
      <c r="AB39" s="211"/>
      <c r="AC39" s="211"/>
      <c r="AD39" s="211"/>
      <c r="AE39" s="211"/>
      <c r="AF39" s="211"/>
      <c r="AG39" s="211"/>
      <c r="AI39" s="201"/>
      <c r="CD39" s="188"/>
      <c r="CF39" s="187">
        <f t="shared" ref="CF39" ca="1" si="70">COUNTIF(CF5:CF36,"M")</f>
        <v>7</v>
      </c>
    </row>
    <row r="40" spans="1:191" ht="13" customHeight="1">
      <c r="A40" s="181"/>
      <c r="B40" s="181"/>
      <c r="C40" s="212"/>
      <c r="D40" s="212"/>
      <c r="E40" s="212"/>
      <c r="F40" s="212"/>
      <c r="G40" s="212"/>
      <c r="H40" s="212"/>
      <c r="I40" s="212"/>
      <c r="J40" s="212"/>
      <c r="K40" s="212"/>
      <c r="L40" s="212"/>
      <c r="M40" s="212"/>
      <c r="N40" s="212"/>
      <c r="O40" s="212"/>
      <c r="P40" s="212"/>
      <c r="Q40" s="212"/>
      <c r="R40" s="212"/>
      <c r="S40" s="212"/>
      <c r="T40" s="212"/>
      <c r="U40" s="212"/>
      <c r="V40" s="212"/>
      <c r="W40" s="212"/>
      <c r="X40" s="212"/>
      <c r="Y40" s="212"/>
      <c r="Z40" s="212"/>
      <c r="AA40" s="212"/>
      <c r="AB40" s="212"/>
      <c r="AC40" s="212"/>
      <c r="AD40" s="212"/>
      <c r="AE40" s="212"/>
      <c r="AF40" s="212"/>
      <c r="AG40" s="212"/>
      <c r="AI40" s="201"/>
      <c r="CD40" s="189"/>
      <c r="CF40" s="190">
        <f t="shared" ref="CF40" ca="1" si="71">COUNTIF(CF5:CF36,"M0")</f>
        <v>0</v>
      </c>
    </row>
    <row r="41" spans="1:191" ht="13" customHeight="1">
      <c r="A41" s="181"/>
      <c r="B41" s="181"/>
      <c r="C41" s="212"/>
      <c r="D41" s="212"/>
      <c r="E41" s="212"/>
      <c r="F41" s="212"/>
      <c r="G41" s="212"/>
      <c r="H41" s="212"/>
      <c r="I41" s="212"/>
      <c r="J41" s="212"/>
      <c r="K41" s="212"/>
      <c r="L41" s="212"/>
      <c r="M41" s="212"/>
      <c r="N41" s="212"/>
      <c r="O41" s="212"/>
      <c r="P41" s="212"/>
      <c r="Q41" s="212"/>
      <c r="R41" s="212"/>
      <c r="S41" s="212"/>
      <c r="T41" s="212"/>
      <c r="U41" s="212"/>
      <c r="V41" s="212"/>
      <c r="W41" s="212"/>
      <c r="X41" s="212"/>
      <c r="Y41" s="212"/>
      <c r="Z41" s="212"/>
      <c r="AA41" s="212"/>
      <c r="AB41" s="212"/>
      <c r="AC41" s="212"/>
      <c r="AD41" s="212"/>
      <c r="AE41" s="212"/>
      <c r="AF41" s="212"/>
      <c r="AG41" s="212"/>
      <c r="AI41" s="201"/>
      <c r="AL41" s="136"/>
      <c r="CD41" s="189"/>
      <c r="CF41" s="190">
        <f t="shared" ref="CF41" ca="1" si="72">COUNTIF(CF5:CF36,"M2")/2</f>
        <v>1</v>
      </c>
    </row>
    <row r="42" spans="1:191" ht="13" customHeight="1">
      <c r="A42" s="181"/>
      <c r="B42" s="181"/>
      <c r="C42" s="136"/>
      <c r="D42" s="136"/>
      <c r="E42" s="136"/>
      <c r="F42" s="136"/>
      <c r="G42" s="136"/>
      <c r="H42" s="136"/>
      <c r="I42" s="136"/>
      <c r="J42" s="136"/>
      <c r="K42" s="136"/>
      <c r="L42" s="136"/>
      <c r="M42" s="136"/>
      <c r="N42" s="136"/>
      <c r="O42" s="136"/>
      <c r="P42" s="136"/>
      <c r="Q42" s="136"/>
      <c r="R42" s="136"/>
      <c r="S42" s="136"/>
      <c r="T42" s="136"/>
      <c r="U42" s="136"/>
      <c r="V42" s="136"/>
      <c r="W42" s="136"/>
      <c r="X42" s="136"/>
      <c r="Y42" s="136"/>
      <c r="Z42" s="136"/>
      <c r="AA42" s="136"/>
      <c r="AB42" s="136"/>
      <c r="AC42" s="136"/>
      <c r="AD42" s="136"/>
      <c r="AE42" s="136"/>
      <c r="AF42" s="136"/>
      <c r="AG42" s="136"/>
      <c r="AI42" s="201"/>
      <c r="AL42" s="136"/>
      <c r="CD42" s="189"/>
      <c r="CF42" s="190"/>
    </row>
    <row r="43" spans="1:191" ht="13" customHeight="1">
      <c r="A43" s="181"/>
      <c r="B43" s="181"/>
      <c r="C43" s="136"/>
      <c r="D43" s="136"/>
      <c r="E43" s="136"/>
      <c r="F43" s="136"/>
      <c r="G43" s="136"/>
      <c r="H43" s="136"/>
      <c r="I43" s="136"/>
      <c r="J43" s="136"/>
      <c r="K43" s="136"/>
      <c r="L43" s="136"/>
      <c r="M43" s="136"/>
      <c r="N43" s="136"/>
      <c r="O43" s="136"/>
      <c r="P43" s="136"/>
      <c r="Q43" s="136"/>
      <c r="R43" s="136"/>
      <c r="S43" s="136"/>
      <c r="T43" s="136"/>
      <c r="U43" s="136"/>
      <c r="V43" s="136"/>
      <c r="W43" s="136"/>
      <c r="X43" s="136"/>
      <c r="Y43" s="136"/>
      <c r="Z43" s="136"/>
      <c r="AA43" s="136"/>
      <c r="AB43" s="136"/>
      <c r="AC43" s="136"/>
      <c r="AD43" s="136"/>
      <c r="AE43" s="136"/>
      <c r="AF43" s="136"/>
      <c r="AG43" s="136"/>
      <c r="AI43" s="201"/>
      <c r="AL43" s="136"/>
      <c r="CD43" s="189"/>
      <c r="CF43" s="190">
        <f t="shared" ref="CF43" ca="1" si="73">COUNTIF(CF5:CF36,"J1")</f>
        <v>0</v>
      </c>
    </row>
    <row r="44" spans="1:191" ht="13" customHeight="1">
      <c r="A44" s="181"/>
      <c r="B44" s="181"/>
      <c r="C44" s="136"/>
      <c r="D44" s="136"/>
      <c r="E44" s="136"/>
      <c r="F44" s="136"/>
      <c r="G44" s="136"/>
      <c r="H44" s="136"/>
      <c r="I44" s="136"/>
      <c r="J44" s="136"/>
      <c r="K44" s="136"/>
      <c r="L44" s="136"/>
      <c r="M44" s="136"/>
      <c r="N44" s="136"/>
      <c r="O44" s="136"/>
      <c r="P44" s="136"/>
      <c r="Q44" s="136"/>
      <c r="R44" s="136"/>
      <c r="S44" s="136"/>
      <c r="T44" s="136"/>
      <c r="U44" s="136"/>
      <c r="V44" s="136"/>
      <c r="W44" s="136"/>
      <c r="X44" s="136"/>
      <c r="Y44" s="136"/>
      <c r="Z44" s="136"/>
      <c r="AA44" s="136"/>
      <c r="AB44" s="136"/>
      <c r="AC44" s="136"/>
      <c r="AD44" s="136"/>
      <c r="AE44" s="136"/>
      <c r="AF44" s="136"/>
      <c r="AG44" s="136"/>
      <c r="AI44" s="201"/>
      <c r="AL44" s="136"/>
      <c r="CD44" s="189"/>
      <c r="CF44" s="190">
        <f t="shared" ref="CF44" ca="1" si="74">COUNTIF(CF5:CF36,"S")</f>
        <v>0</v>
      </c>
    </row>
    <row r="45" spans="1:191" ht="13" customHeight="1">
      <c r="A45" s="217"/>
      <c r="B45" s="217"/>
      <c r="C45" s="213"/>
      <c r="D45" s="213"/>
      <c r="E45" s="213"/>
      <c r="F45" s="213"/>
      <c r="G45" s="213"/>
      <c r="H45" s="213"/>
      <c r="I45" s="213"/>
      <c r="J45" s="213"/>
      <c r="K45" s="213"/>
      <c r="L45" s="213"/>
      <c r="M45" s="213"/>
      <c r="N45" s="213"/>
      <c r="O45" s="213"/>
      <c r="P45" s="213"/>
      <c r="Q45" s="213"/>
      <c r="R45" s="213"/>
      <c r="S45" s="213"/>
      <c r="T45" s="213"/>
      <c r="U45" s="213"/>
      <c r="V45" s="213"/>
      <c r="W45" s="213"/>
      <c r="X45" s="213"/>
      <c r="Y45" s="213"/>
      <c r="Z45" s="213"/>
      <c r="AA45" s="213"/>
      <c r="AB45" s="213"/>
      <c r="AC45" s="213"/>
      <c r="AD45" s="213"/>
      <c r="AE45" s="213"/>
      <c r="AF45" s="213"/>
      <c r="AG45" s="213"/>
      <c r="AI45" s="201"/>
      <c r="AL45" s="136"/>
      <c r="CD45" s="189"/>
      <c r="CF45" s="190">
        <f t="shared" ref="CF45" ca="1" si="75">COUNTIF(CF5:CF36,"S3")</f>
        <v>7</v>
      </c>
    </row>
    <row r="46" spans="1:191" ht="13" customHeight="1">
      <c r="A46" s="181"/>
      <c r="B46" s="181"/>
      <c r="C46" s="203"/>
      <c r="D46" s="203"/>
      <c r="E46" s="203"/>
      <c r="F46" s="203"/>
      <c r="G46" s="203"/>
      <c r="H46" s="203"/>
      <c r="I46" s="203"/>
      <c r="J46" s="203"/>
      <c r="K46" s="203"/>
      <c r="L46" s="203"/>
      <c r="M46" s="203"/>
      <c r="N46" s="203"/>
      <c r="O46" s="203"/>
      <c r="P46" s="203"/>
      <c r="Q46" s="203"/>
      <c r="R46" s="203"/>
      <c r="S46" s="203"/>
      <c r="T46" s="203"/>
      <c r="U46" s="203"/>
      <c r="V46" s="203"/>
      <c r="W46" s="203"/>
      <c r="X46" s="203"/>
      <c r="Y46" s="203"/>
      <c r="Z46" s="203"/>
      <c r="AA46" s="203"/>
      <c r="AB46" s="203"/>
      <c r="AC46" s="203"/>
      <c r="AD46" s="203"/>
      <c r="AE46" s="203"/>
      <c r="AF46" s="203"/>
      <c r="AG46" s="203"/>
      <c r="AI46" s="201"/>
      <c r="AL46" s="136"/>
      <c r="CD46" s="189"/>
      <c r="CF46" s="85">
        <f t="shared" ref="CF46" ca="1" si="76">SUM(CF39:CF45)</f>
        <v>15</v>
      </c>
    </row>
    <row r="47" spans="1:191" ht="13" customHeight="1">
      <c r="A47" s="120"/>
      <c r="B47" s="120"/>
      <c r="C47" s="120"/>
      <c r="D47" s="120"/>
      <c r="E47" s="120"/>
      <c r="F47" s="120"/>
      <c r="G47" s="120"/>
      <c r="H47" s="120"/>
      <c r="I47" s="120"/>
      <c r="J47" s="120"/>
      <c r="K47" s="120"/>
      <c r="L47" s="120"/>
      <c r="M47" s="120"/>
      <c r="N47" s="120"/>
      <c r="O47" s="120"/>
      <c r="P47" s="120"/>
      <c r="Q47" s="120"/>
      <c r="R47" s="120"/>
      <c r="S47" s="120"/>
      <c r="T47" s="120"/>
      <c r="U47" s="120"/>
      <c r="V47" s="120"/>
      <c r="W47" s="120"/>
      <c r="X47" s="120"/>
      <c r="Y47" s="120"/>
      <c r="Z47" s="120"/>
      <c r="AA47" s="120"/>
      <c r="AB47" s="120"/>
      <c r="AC47" s="120"/>
      <c r="AD47" s="120"/>
      <c r="AE47" s="120"/>
      <c r="AF47" s="120"/>
      <c r="AG47" s="120"/>
      <c r="AL47" s="136"/>
    </row>
    <row r="48" spans="1:191">
      <c r="A48" s="120"/>
      <c r="B48" s="120"/>
      <c r="C48" s="120"/>
      <c r="D48" s="120"/>
      <c r="E48" s="120"/>
      <c r="F48" s="120"/>
      <c r="G48" s="120"/>
      <c r="H48" s="120"/>
      <c r="I48" s="120"/>
      <c r="J48" s="120"/>
      <c r="K48" s="120"/>
      <c r="L48" s="120"/>
      <c r="M48" s="120"/>
      <c r="N48" s="120"/>
      <c r="O48" s="120"/>
      <c r="P48" s="120"/>
      <c r="Q48" s="120"/>
      <c r="R48" s="120"/>
      <c r="S48" s="120"/>
      <c r="T48" s="120"/>
      <c r="U48" s="120"/>
      <c r="V48" s="120"/>
      <c r="W48" s="120"/>
      <c r="X48" s="120"/>
      <c r="Y48" s="120"/>
      <c r="Z48" s="120"/>
      <c r="AA48" s="120"/>
      <c r="AB48" s="120"/>
      <c r="AC48" s="120"/>
      <c r="AD48" s="120"/>
      <c r="AE48" s="120"/>
      <c r="AF48" s="120"/>
      <c r="AG48" s="120"/>
      <c r="AL48" s="120"/>
    </row>
    <row r="49" spans="1:38" ht="10.5" customHeight="1">
      <c r="A49" s="205"/>
      <c r="B49" s="205"/>
      <c r="C49" s="218"/>
      <c r="D49" s="218"/>
      <c r="E49" s="120"/>
      <c r="F49" s="120"/>
      <c r="G49" s="120"/>
      <c r="H49" s="120"/>
      <c r="I49" s="120"/>
      <c r="J49" s="120"/>
      <c r="K49" s="120"/>
      <c r="L49" s="120"/>
      <c r="M49" s="120"/>
      <c r="N49" s="120"/>
      <c r="O49" s="120"/>
      <c r="P49" s="120"/>
      <c r="Q49" s="120"/>
      <c r="R49" s="120"/>
      <c r="S49" s="120"/>
      <c r="T49" s="120"/>
      <c r="U49" s="120"/>
      <c r="V49" s="120"/>
      <c r="W49" s="120"/>
      <c r="X49" s="120"/>
      <c r="Y49" s="120"/>
      <c r="Z49" s="120"/>
      <c r="AA49" s="120"/>
      <c r="AB49" s="120"/>
      <c r="AC49" s="120"/>
      <c r="AD49" s="120"/>
      <c r="AE49" s="120"/>
      <c r="AF49" s="120"/>
      <c r="AG49" s="120"/>
      <c r="AL49" s="136"/>
    </row>
    <row r="50" spans="1:38" ht="10" customHeight="1">
      <c r="A50" s="214"/>
      <c r="B50" s="214"/>
      <c r="C50" s="219"/>
      <c r="D50" s="219"/>
      <c r="E50" s="120"/>
      <c r="F50" s="120"/>
      <c r="G50" s="120"/>
      <c r="H50" s="120"/>
      <c r="I50" s="120"/>
      <c r="J50" s="120"/>
      <c r="K50" s="120"/>
      <c r="L50" s="120"/>
      <c r="M50" s="120"/>
      <c r="N50" s="120"/>
      <c r="O50" s="120"/>
      <c r="P50" s="120"/>
      <c r="Q50" s="120"/>
      <c r="R50" s="120"/>
      <c r="S50" s="120"/>
      <c r="T50" s="120"/>
      <c r="U50" s="120"/>
      <c r="V50" s="120"/>
      <c r="W50" s="120"/>
      <c r="X50" s="120"/>
      <c r="Y50" s="120"/>
      <c r="Z50" s="120"/>
      <c r="AA50" s="120"/>
      <c r="AB50" s="120"/>
      <c r="AC50" s="120"/>
      <c r="AD50" s="120"/>
      <c r="AE50" s="120"/>
      <c r="AF50" s="120"/>
      <c r="AG50" s="120"/>
      <c r="AL50" s="136"/>
    </row>
    <row r="51" spans="1:38">
      <c r="A51" s="214"/>
      <c r="B51" s="214"/>
      <c r="C51" s="219"/>
      <c r="D51" s="219"/>
      <c r="E51" s="120"/>
      <c r="F51" s="120"/>
      <c r="G51" s="120"/>
      <c r="H51" s="120"/>
      <c r="I51" s="120"/>
      <c r="J51" s="120"/>
      <c r="K51" s="120"/>
      <c r="L51" s="120"/>
      <c r="M51" s="120"/>
      <c r="N51" s="120"/>
      <c r="O51" s="120"/>
      <c r="P51" s="120"/>
      <c r="Q51" s="120"/>
      <c r="R51" s="120"/>
      <c r="S51" s="120"/>
      <c r="T51" s="120"/>
      <c r="U51" s="120"/>
      <c r="V51" s="120"/>
      <c r="W51" s="120"/>
      <c r="X51" s="120"/>
      <c r="Y51" s="120"/>
      <c r="Z51" s="120"/>
      <c r="AA51" s="120"/>
      <c r="AB51" s="120"/>
      <c r="AC51" s="120"/>
      <c r="AD51" s="120"/>
      <c r="AE51" s="120"/>
      <c r="AF51" s="120"/>
      <c r="AG51" s="120"/>
      <c r="AL51" s="136"/>
    </row>
    <row r="52" spans="1:38">
      <c r="A52" s="214"/>
      <c r="B52" s="214"/>
      <c r="C52" s="219"/>
      <c r="D52" s="219"/>
      <c r="E52" s="120"/>
      <c r="F52" s="120"/>
      <c r="G52" s="120"/>
      <c r="H52" s="120"/>
      <c r="I52" s="120"/>
      <c r="J52" s="120"/>
      <c r="K52" s="120"/>
      <c r="L52" s="120"/>
      <c r="M52" s="120"/>
      <c r="N52" s="120"/>
      <c r="O52" s="120"/>
      <c r="P52" s="120"/>
      <c r="Q52" s="120"/>
      <c r="R52" s="120"/>
      <c r="S52" s="120"/>
      <c r="T52" s="120"/>
      <c r="U52" s="120"/>
      <c r="V52" s="120"/>
      <c r="W52" s="120"/>
      <c r="X52" s="120"/>
      <c r="Y52" s="120"/>
      <c r="Z52" s="120"/>
      <c r="AA52" s="120"/>
      <c r="AB52" s="120"/>
      <c r="AC52" s="120"/>
      <c r="AD52" s="120"/>
      <c r="AE52" s="120"/>
      <c r="AF52" s="120"/>
      <c r="AG52" s="120"/>
      <c r="AL52" s="136"/>
    </row>
    <row r="53" spans="1:38">
      <c r="A53" s="214"/>
      <c r="B53" s="214"/>
      <c r="C53" s="219"/>
      <c r="D53" s="219"/>
      <c r="E53" s="120"/>
      <c r="F53" s="120"/>
      <c r="G53" s="120"/>
      <c r="H53" s="120"/>
      <c r="I53" s="120"/>
      <c r="J53" s="120"/>
      <c r="K53" s="120"/>
      <c r="L53" s="120"/>
      <c r="M53" s="120"/>
      <c r="N53" s="120"/>
      <c r="O53" s="120"/>
      <c r="P53" s="120"/>
      <c r="Q53" s="120"/>
      <c r="R53" s="120"/>
      <c r="S53" s="120"/>
      <c r="T53" s="120"/>
      <c r="U53" s="120"/>
      <c r="V53" s="120"/>
      <c r="W53" s="120"/>
      <c r="X53" s="120"/>
      <c r="Y53" s="120"/>
      <c r="Z53" s="120"/>
      <c r="AA53" s="120"/>
      <c r="AB53" s="120"/>
      <c r="AC53" s="120"/>
      <c r="AD53" s="120"/>
      <c r="AE53" s="120"/>
      <c r="AF53" s="120"/>
      <c r="AG53" s="120"/>
      <c r="AL53" s="136"/>
    </row>
    <row r="54" spans="1:38">
      <c r="A54" s="214"/>
      <c r="B54" s="214"/>
      <c r="C54" s="219"/>
      <c r="D54" s="219"/>
      <c r="E54" s="120"/>
      <c r="F54" s="120"/>
      <c r="G54" s="120"/>
      <c r="H54" s="120"/>
      <c r="I54" s="120"/>
      <c r="J54" s="120"/>
      <c r="K54" s="120"/>
      <c r="L54" s="120"/>
      <c r="M54" s="120"/>
      <c r="N54" s="120"/>
      <c r="O54" s="120"/>
      <c r="P54" s="120"/>
      <c r="Q54" s="120"/>
      <c r="R54" s="120"/>
      <c r="S54" s="120"/>
      <c r="T54" s="120"/>
      <c r="U54" s="120"/>
      <c r="V54" s="120"/>
      <c r="W54" s="120"/>
      <c r="X54" s="120"/>
      <c r="Y54" s="120"/>
      <c r="Z54" s="120"/>
      <c r="AA54" s="120"/>
      <c r="AB54" s="120"/>
      <c r="AC54" s="120"/>
      <c r="AD54" s="120"/>
      <c r="AE54" s="120"/>
      <c r="AF54" s="120"/>
      <c r="AG54" s="120"/>
      <c r="AL54" s="136"/>
    </row>
    <row r="55" spans="1:38">
      <c r="A55" s="214"/>
      <c r="B55" s="214"/>
      <c r="C55" s="219"/>
      <c r="D55" s="219"/>
      <c r="E55" s="120"/>
      <c r="F55" s="120"/>
      <c r="G55" s="120"/>
      <c r="H55" s="120"/>
      <c r="I55" s="120"/>
      <c r="J55" s="120"/>
      <c r="K55" s="120"/>
      <c r="L55" s="120"/>
      <c r="M55" s="120"/>
      <c r="N55" s="120"/>
      <c r="O55" s="120"/>
      <c r="P55" s="120"/>
      <c r="Q55" s="120"/>
      <c r="R55" s="120"/>
      <c r="S55" s="120"/>
      <c r="T55" s="120"/>
      <c r="U55" s="120"/>
      <c r="V55" s="120"/>
      <c r="W55" s="120"/>
      <c r="X55" s="120"/>
      <c r="Y55" s="120"/>
      <c r="Z55" s="120"/>
      <c r="AA55" s="120"/>
      <c r="AB55" s="120"/>
      <c r="AC55" s="120"/>
      <c r="AD55" s="120"/>
      <c r="AE55" s="120"/>
      <c r="AF55" s="120"/>
      <c r="AG55" s="120"/>
      <c r="AL55" s="136"/>
    </row>
    <row r="56" spans="1:38">
      <c r="A56" s="215"/>
      <c r="B56" s="215"/>
      <c r="C56" s="220"/>
      <c r="D56" s="220"/>
      <c r="E56" s="120"/>
      <c r="F56" s="120"/>
      <c r="G56" s="120"/>
      <c r="H56" s="120"/>
      <c r="I56" s="120"/>
      <c r="J56" s="120"/>
      <c r="K56" s="120"/>
      <c r="L56" s="120"/>
      <c r="M56" s="120"/>
      <c r="N56" s="120"/>
      <c r="O56" s="120"/>
      <c r="P56" s="120"/>
      <c r="Q56" s="120"/>
      <c r="R56" s="120"/>
      <c r="S56" s="120"/>
      <c r="T56" s="120"/>
      <c r="U56" s="120"/>
      <c r="V56" s="120"/>
      <c r="W56" s="120"/>
      <c r="X56" s="120"/>
      <c r="Y56" s="120"/>
      <c r="Z56" s="120"/>
      <c r="AA56" s="120"/>
      <c r="AB56" s="120"/>
      <c r="AC56" s="120"/>
      <c r="AD56" s="120"/>
      <c r="AE56" s="120"/>
      <c r="AF56" s="120"/>
      <c r="AG56" s="120"/>
      <c r="AL56" s="120"/>
    </row>
    <row r="57" spans="1:38">
      <c r="A57" s="120"/>
      <c r="B57" s="120"/>
      <c r="C57" s="120"/>
      <c r="D57" s="120"/>
      <c r="E57" s="120"/>
      <c r="F57" s="120"/>
      <c r="G57" s="120"/>
      <c r="H57" s="120"/>
      <c r="I57" s="120"/>
      <c r="J57" s="120"/>
      <c r="K57" s="120"/>
      <c r="L57" s="120"/>
      <c r="M57" s="120"/>
      <c r="N57" s="120"/>
      <c r="O57" s="120"/>
      <c r="P57" s="120"/>
      <c r="Q57" s="120"/>
      <c r="R57" s="120"/>
      <c r="S57" s="120"/>
      <c r="T57" s="120"/>
      <c r="U57" s="120"/>
      <c r="V57" s="120"/>
      <c r="W57" s="120"/>
      <c r="X57" s="120"/>
      <c r="Y57" s="120"/>
      <c r="Z57" s="120"/>
      <c r="AA57" s="120"/>
      <c r="AB57" s="120"/>
      <c r="AC57" s="120"/>
      <c r="AD57" s="120"/>
      <c r="AE57" s="120"/>
      <c r="AF57" s="120"/>
      <c r="AG57" s="120"/>
      <c r="AL57" s="136"/>
    </row>
    <row r="58" spans="1:38">
      <c r="A58" s="120"/>
      <c r="B58" s="120"/>
      <c r="C58" s="120"/>
      <c r="D58" s="120"/>
      <c r="E58" s="120"/>
      <c r="F58" s="120"/>
      <c r="G58" s="120"/>
      <c r="H58" s="120"/>
      <c r="I58" s="120"/>
      <c r="J58" s="120"/>
      <c r="K58" s="120"/>
      <c r="L58" s="120"/>
      <c r="M58" s="120"/>
      <c r="N58" s="120"/>
      <c r="O58" s="120"/>
      <c r="P58" s="120"/>
      <c r="Q58" s="120"/>
      <c r="R58" s="120"/>
      <c r="S58" s="120"/>
      <c r="T58" s="120"/>
      <c r="U58" s="120"/>
      <c r="V58" s="120"/>
      <c r="W58" s="120"/>
      <c r="X58" s="120"/>
      <c r="Y58" s="120"/>
      <c r="Z58" s="120"/>
      <c r="AA58" s="120"/>
      <c r="AB58" s="120"/>
      <c r="AC58" s="120"/>
      <c r="AD58" s="120"/>
      <c r="AE58" s="120"/>
      <c r="AF58" s="120"/>
      <c r="AG58" s="120"/>
      <c r="AL58" s="136"/>
    </row>
    <row r="59" spans="1:38">
      <c r="A59" s="120"/>
      <c r="B59" s="120"/>
      <c r="C59" s="120"/>
      <c r="D59" s="120"/>
      <c r="E59" s="120"/>
      <c r="F59" s="120"/>
      <c r="G59" s="120"/>
      <c r="H59" s="120"/>
      <c r="I59" s="120"/>
      <c r="J59" s="120"/>
      <c r="K59" s="120"/>
      <c r="L59" s="120"/>
      <c r="M59" s="120"/>
      <c r="N59" s="120"/>
      <c r="O59" s="120"/>
      <c r="P59" s="120"/>
      <c r="Q59" s="120"/>
      <c r="R59" s="120"/>
      <c r="S59" s="120"/>
      <c r="T59" s="120"/>
      <c r="U59" s="120"/>
      <c r="V59" s="120"/>
      <c r="W59" s="120"/>
      <c r="X59" s="120"/>
      <c r="Y59" s="120"/>
      <c r="Z59" s="120"/>
      <c r="AA59" s="120"/>
      <c r="AB59" s="120"/>
      <c r="AC59" s="120"/>
      <c r="AD59" s="120"/>
      <c r="AE59" s="120"/>
      <c r="AF59" s="120"/>
      <c r="AG59" s="120"/>
      <c r="AL59" s="136"/>
    </row>
    <row r="60" spans="1:38">
      <c r="A60" s="120"/>
      <c r="B60" s="120"/>
      <c r="C60" s="120"/>
      <c r="D60" s="120"/>
      <c r="E60" s="120"/>
      <c r="F60" s="120"/>
      <c r="G60" s="120"/>
      <c r="H60" s="120"/>
      <c r="I60" s="120"/>
      <c r="J60" s="120"/>
      <c r="K60" s="120"/>
      <c r="L60" s="120"/>
      <c r="M60" s="120"/>
      <c r="N60" s="120"/>
      <c r="O60" s="120"/>
      <c r="P60" s="120"/>
      <c r="Q60" s="120"/>
      <c r="R60" s="120"/>
      <c r="S60" s="120"/>
      <c r="T60" s="120"/>
      <c r="U60" s="120"/>
      <c r="V60" s="120"/>
      <c r="W60" s="120"/>
      <c r="X60" s="120"/>
      <c r="Y60" s="120"/>
      <c r="Z60" s="120"/>
      <c r="AA60" s="120"/>
      <c r="AB60" s="120"/>
      <c r="AC60" s="120"/>
      <c r="AD60" s="120"/>
      <c r="AE60" s="120"/>
      <c r="AF60" s="120"/>
      <c r="AG60" s="120"/>
      <c r="AL60" s="136"/>
    </row>
    <row r="61" spans="1:38">
      <c r="A61" s="120"/>
      <c r="B61" s="120"/>
      <c r="C61" s="120"/>
      <c r="D61" s="120"/>
      <c r="E61" s="120"/>
      <c r="F61" s="120"/>
      <c r="G61" s="120"/>
      <c r="H61" s="120"/>
      <c r="I61" s="120"/>
      <c r="J61" s="120"/>
      <c r="K61" s="120"/>
      <c r="L61" s="120"/>
      <c r="M61" s="120"/>
      <c r="N61" s="120"/>
      <c r="O61" s="120"/>
      <c r="P61" s="120"/>
      <c r="Q61" s="120"/>
      <c r="R61" s="120"/>
      <c r="S61" s="120"/>
      <c r="T61" s="120"/>
      <c r="U61" s="120"/>
      <c r="V61" s="120"/>
      <c r="W61" s="120"/>
      <c r="X61" s="120"/>
      <c r="Y61" s="120"/>
      <c r="Z61" s="120"/>
      <c r="AA61" s="120"/>
      <c r="AB61" s="120"/>
      <c r="AC61" s="120"/>
      <c r="AD61" s="120"/>
      <c r="AE61" s="120"/>
      <c r="AF61" s="120"/>
      <c r="AG61" s="120"/>
      <c r="AL61" s="136"/>
    </row>
    <row r="62" spans="1:38">
      <c r="A62" s="120"/>
      <c r="B62" s="120"/>
      <c r="C62" s="120"/>
      <c r="D62" s="120"/>
      <c r="E62" s="120"/>
      <c r="F62" s="120"/>
      <c r="G62" s="120"/>
      <c r="H62" s="120"/>
      <c r="I62" s="120"/>
      <c r="J62" s="120"/>
      <c r="K62" s="120"/>
      <c r="L62" s="120"/>
      <c r="M62" s="120"/>
      <c r="N62" s="120"/>
      <c r="O62" s="120"/>
      <c r="P62" s="120"/>
      <c r="Q62" s="120"/>
      <c r="R62" s="120"/>
      <c r="S62" s="120"/>
      <c r="T62" s="120"/>
      <c r="U62" s="120"/>
      <c r="V62" s="120"/>
      <c r="W62" s="120"/>
      <c r="X62" s="120"/>
      <c r="Y62" s="120"/>
      <c r="Z62" s="120"/>
      <c r="AA62" s="120"/>
      <c r="AB62" s="120"/>
      <c r="AC62" s="120"/>
      <c r="AD62" s="120"/>
      <c r="AE62" s="120"/>
      <c r="AF62" s="120"/>
      <c r="AG62" s="120"/>
      <c r="AL62" s="136"/>
    </row>
    <row r="63" spans="1:38">
      <c r="A63" s="120"/>
      <c r="B63" s="120"/>
      <c r="C63" s="120"/>
      <c r="D63" s="120"/>
      <c r="E63" s="120"/>
      <c r="F63" s="120"/>
      <c r="G63" s="120"/>
      <c r="H63" s="120"/>
      <c r="I63" s="120"/>
      <c r="J63" s="120"/>
      <c r="K63" s="120"/>
      <c r="L63" s="120"/>
      <c r="M63" s="120"/>
      <c r="N63" s="120"/>
      <c r="O63" s="120"/>
      <c r="P63" s="120"/>
      <c r="Q63" s="120"/>
      <c r="R63" s="120"/>
      <c r="S63" s="120"/>
      <c r="T63" s="120"/>
      <c r="U63" s="120"/>
      <c r="V63" s="120"/>
      <c r="W63" s="120"/>
      <c r="X63" s="120"/>
      <c r="Y63" s="120"/>
      <c r="Z63" s="120"/>
      <c r="AA63" s="120"/>
      <c r="AB63" s="120"/>
      <c r="AC63" s="120"/>
      <c r="AD63" s="120"/>
      <c r="AE63" s="120"/>
      <c r="AF63" s="120"/>
      <c r="AG63" s="120"/>
      <c r="AL63" s="136"/>
    </row>
    <row r="64" spans="1:38">
      <c r="A64" s="120"/>
      <c r="B64" s="120"/>
      <c r="C64" s="120"/>
      <c r="D64" s="120"/>
      <c r="E64" s="120"/>
      <c r="F64" s="120"/>
      <c r="G64" s="120"/>
      <c r="H64" s="120"/>
      <c r="I64" s="120"/>
      <c r="J64" s="120"/>
      <c r="K64" s="120"/>
      <c r="L64" s="120"/>
      <c r="M64" s="120"/>
      <c r="N64" s="120"/>
      <c r="O64" s="120"/>
      <c r="P64" s="120"/>
      <c r="Q64" s="120"/>
      <c r="R64" s="120"/>
      <c r="S64" s="120"/>
      <c r="T64" s="120"/>
      <c r="U64" s="120"/>
      <c r="V64" s="120"/>
      <c r="W64" s="120"/>
      <c r="X64" s="120"/>
      <c r="Y64" s="120"/>
      <c r="Z64" s="120"/>
      <c r="AA64" s="120"/>
      <c r="AB64" s="120"/>
      <c r="AC64" s="120"/>
      <c r="AD64" s="120"/>
      <c r="AE64" s="120"/>
      <c r="AF64" s="120"/>
      <c r="AG64" s="120"/>
      <c r="AL64" s="136"/>
    </row>
    <row r="65" spans="1:38">
      <c r="A65" s="120"/>
      <c r="B65" s="120"/>
      <c r="C65" s="120"/>
      <c r="D65" s="120"/>
      <c r="E65" s="120"/>
      <c r="F65" s="120"/>
      <c r="G65" s="120"/>
      <c r="H65" s="120"/>
      <c r="I65" s="120"/>
      <c r="J65" s="120"/>
      <c r="K65" s="120"/>
      <c r="L65" s="120"/>
      <c r="M65" s="120"/>
      <c r="N65" s="120"/>
      <c r="O65" s="120"/>
      <c r="P65" s="120"/>
      <c r="Q65" s="120"/>
      <c r="R65" s="120"/>
      <c r="S65" s="120"/>
      <c r="T65" s="120"/>
      <c r="U65" s="120"/>
      <c r="V65" s="120"/>
      <c r="W65" s="120"/>
      <c r="X65" s="120"/>
      <c r="Y65" s="120"/>
      <c r="Z65" s="120"/>
      <c r="AA65" s="120"/>
      <c r="AB65" s="120"/>
      <c r="AC65" s="120"/>
      <c r="AD65" s="120"/>
      <c r="AE65" s="120"/>
      <c r="AF65" s="120"/>
      <c r="AG65" s="120"/>
      <c r="AL65" s="191"/>
    </row>
    <row r="66" spans="1:38">
      <c r="A66" s="120"/>
      <c r="B66" s="120"/>
      <c r="C66" s="120"/>
      <c r="D66" s="120"/>
      <c r="E66" s="120"/>
      <c r="F66" s="120"/>
      <c r="G66" s="120"/>
      <c r="H66" s="120"/>
      <c r="I66" s="120"/>
      <c r="J66" s="120"/>
      <c r="K66" s="120"/>
      <c r="L66" s="120"/>
      <c r="M66" s="120"/>
      <c r="N66" s="120"/>
      <c r="O66" s="120"/>
      <c r="P66" s="120"/>
      <c r="Q66" s="120"/>
      <c r="R66" s="120"/>
      <c r="S66" s="120"/>
      <c r="T66" s="120"/>
      <c r="U66" s="120"/>
      <c r="V66" s="120"/>
      <c r="W66" s="120"/>
      <c r="X66" s="120"/>
      <c r="Y66" s="120"/>
      <c r="Z66" s="120"/>
      <c r="AA66" s="120"/>
      <c r="AB66" s="120"/>
      <c r="AC66" s="120"/>
      <c r="AD66" s="120"/>
      <c r="AE66" s="120"/>
      <c r="AF66" s="120"/>
      <c r="AG66" s="120"/>
      <c r="AL66" s="136"/>
    </row>
    <row r="67" spans="1:38">
      <c r="A67" s="120"/>
      <c r="B67" s="120"/>
      <c r="C67" s="120"/>
      <c r="D67" s="120"/>
      <c r="E67" s="120"/>
      <c r="F67" s="120"/>
      <c r="G67" s="120"/>
      <c r="H67" s="120"/>
      <c r="I67" s="120"/>
      <c r="J67" s="120"/>
      <c r="K67" s="120"/>
      <c r="L67" s="120"/>
      <c r="M67" s="120"/>
      <c r="N67" s="120"/>
      <c r="O67" s="120"/>
      <c r="P67" s="120"/>
      <c r="Q67" s="120"/>
      <c r="R67" s="120"/>
      <c r="S67" s="120"/>
      <c r="T67" s="120"/>
      <c r="U67" s="120"/>
      <c r="V67" s="120"/>
      <c r="W67" s="120"/>
      <c r="X67" s="120"/>
      <c r="Y67" s="120"/>
      <c r="Z67" s="120"/>
      <c r="AA67" s="120"/>
      <c r="AB67" s="120"/>
      <c r="AC67" s="120"/>
      <c r="AD67" s="120"/>
      <c r="AE67" s="120"/>
      <c r="AF67" s="120"/>
      <c r="AG67" s="120"/>
      <c r="AL67" s="120"/>
    </row>
    <row r="68" spans="1:38">
      <c r="A68" s="120"/>
      <c r="B68" s="120"/>
      <c r="C68" s="120"/>
      <c r="D68" s="120"/>
      <c r="E68" s="120"/>
      <c r="F68" s="120"/>
      <c r="G68" s="120"/>
      <c r="H68" s="120"/>
      <c r="I68" s="120"/>
      <c r="J68" s="120"/>
      <c r="K68" s="120"/>
      <c r="L68" s="120"/>
      <c r="M68" s="120"/>
      <c r="N68" s="120"/>
      <c r="O68" s="120"/>
      <c r="P68" s="120"/>
      <c r="Q68" s="120"/>
      <c r="R68" s="120"/>
      <c r="S68" s="120"/>
      <c r="T68" s="120"/>
      <c r="U68" s="120"/>
      <c r="V68" s="120"/>
      <c r="W68" s="120"/>
      <c r="X68" s="120"/>
      <c r="Y68" s="120"/>
      <c r="Z68" s="120"/>
      <c r="AA68" s="120"/>
      <c r="AB68" s="120"/>
      <c r="AC68" s="120"/>
      <c r="AD68" s="120"/>
      <c r="AE68" s="120"/>
      <c r="AF68" s="120"/>
      <c r="AG68" s="120"/>
      <c r="AL68" s="136"/>
    </row>
    <row r="69" spans="1:38">
      <c r="AL69" s="136"/>
    </row>
    <row r="70" spans="1:38">
      <c r="AL70" s="120"/>
    </row>
    <row r="71" spans="1:38">
      <c r="AL71" s="136"/>
    </row>
    <row r="72" spans="1:38">
      <c r="AL72" s="136"/>
    </row>
  </sheetData>
  <sheetProtection formatCells="0" selectLockedCells="1"/>
  <mergeCells count="10">
    <mergeCell ref="CE1:CG3"/>
    <mergeCell ref="CF37:CF38"/>
    <mergeCell ref="AQ2:AS2"/>
    <mergeCell ref="CA3:CA4"/>
    <mergeCell ref="A1:B1"/>
    <mergeCell ref="C1:AG1"/>
    <mergeCell ref="AK1:AO2"/>
    <mergeCell ref="AQ1:AS1"/>
    <mergeCell ref="CD1:CD3"/>
    <mergeCell ref="A2:B2"/>
  </mergeCells>
  <conditionalFormatting sqref="D4:AG4">
    <cfRule type="expression" dxfId="209" priority="185" stopIfTrue="1">
      <formula>AND(D4&lt;&gt;"",COUNTIF(Fériés,D4)&gt;0)</formula>
    </cfRule>
    <cfRule type="expression" dxfId="208" priority="186" stopIfTrue="1">
      <formula>AND(WEEKDAY(D4,2)&gt;5,D4&lt;&gt;"")</formula>
    </cfRule>
    <cfRule type="expression" dxfId="207" priority="187" stopIfTrue="1">
      <formula>#REF!=""</formula>
    </cfRule>
  </conditionalFormatting>
  <conditionalFormatting sqref="CD13:CD19">
    <cfRule type="containsText" dxfId="206" priority="184" operator="containsText" text="S">
      <formula>NOT(ISERROR(SEARCH("S",CD13)))</formula>
    </cfRule>
  </conditionalFormatting>
  <conditionalFormatting sqref="CD13:CD19">
    <cfRule type="containsText" dxfId="205" priority="183" operator="containsText" text="R">
      <formula>NOT(ISERROR(SEARCH("R",CD13)))</formula>
    </cfRule>
  </conditionalFormatting>
  <conditionalFormatting sqref="CD13:CD19">
    <cfRule type="containsText" dxfId="204" priority="182" operator="containsText" text="M">
      <formula>NOT(ISERROR(SEARCH("M",CD13)))</formula>
    </cfRule>
  </conditionalFormatting>
  <conditionalFormatting sqref="CD6">
    <cfRule type="containsText" dxfId="203" priority="178" operator="containsText" text="J">
      <formula>NOT(ISERROR(SEARCH("J",CD6)))</formula>
    </cfRule>
    <cfRule type="containsText" dxfId="202" priority="179" operator="containsText" text="M">
      <formula>NOT(ISERROR(SEARCH("M",CD6)))</formula>
    </cfRule>
    <cfRule type="containsText" dxfId="201" priority="180" operator="containsText" text="R">
      <formula>NOT(ISERROR(SEARCH("R",CD6)))</formula>
    </cfRule>
    <cfRule type="containsText" dxfId="200" priority="181" operator="containsText" text="S">
      <formula>NOT(ISERROR(SEARCH("S",CD6)))</formula>
    </cfRule>
  </conditionalFormatting>
  <conditionalFormatting sqref="CD6">
    <cfRule type="containsText" dxfId="199" priority="177" operator="containsText" text="Rtt">
      <formula>NOT(ISERROR(SEARCH("Rtt",CD6)))</formula>
    </cfRule>
  </conditionalFormatting>
  <conditionalFormatting sqref="CD26">
    <cfRule type="containsText" dxfId="198" priority="173" operator="containsText" text="J">
      <formula>NOT(ISERROR(SEARCH("J",CD26)))</formula>
    </cfRule>
    <cfRule type="containsText" dxfId="197" priority="174" operator="containsText" text="M">
      <formula>NOT(ISERROR(SEARCH("M",CD26)))</formula>
    </cfRule>
    <cfRule type="containsText" dxfId="196" priority="175" operator="containsText" text="R">
      <formula>NOT(ISERROR(SEARCH("R",CD26)))</formula>
    </cfRule>
    <cfRule type="containsText" dxfId="195" priority="176" operator="containsText" text="S">
      <formula>NOT(ISERROR(SEARCH("S",CD26)))</formula>
    </cfRule>
  </conditionalFormatting>
  <conditionalFormatting sqref="CD26">
    <cfRule type="containsText" dxfId="194" priority="172" operator="containsText" text="Rtt">
      <formula>NOT(ISERROR(SEARCH("Rtt",CD26)))</formula>
    </cfRule>
  </conditionalFormatting>
  <conditionalFormatting sqref="CD5 C6:AG11 C17:AG36 C12:N12 C13:O13 C14:N16">
    <cfRule type="containsText" dxfId="193" priority="165" operator="containsText" text="Mal">
      <formula>NOT(ISERROR(SEARCH("Mal",C5)))</formula>
    </cfRule>
    <cfRule type="containsText" dxfId="192" priority="166" operator="containsText" text="M2">
      <formula>NOT(ISERROR(SEARCH("M2",C5)))</formula>
    </cfRule>
    <cfRule type="containsText" dxfId="191" priority="167" operator="containsText" text="S3">
      <formula>NOT(ISERROR(SEARCH("S3",C5)))</formula>
    </cfRule>
    <cfRule type="containsText" dxfId="190" priority="168" operator="containsText" text="S">
      <formula>NOT(ISERROR(SEARCH("S",C5)))</formula>
    </cfRule>
    <cfRule type="containsText" dxfId="189" priority="169" operator="containsText" text="J1">
      <formula>NOT(ISERROR(SEARCH("J1",C5)))</formula>
    </cfRule>
    <cfRule type="containsText" dxfId="188" priority="170" operator="containsText" text="M">
      <formula>NOT(ISERROR(SEARCH("M",C5)))</formula>
    </cfRule>
    <cfRule type="containsText" dxfId="187" priority="171" operator="containsText" text="R">
      <formula>NOT(ISERROR(SEARCH("R",C5)))</formula>
    </cfRule>
  </conditionalFormatting>
  <conditionalFormatting sqref="C6:AG11 C17:AG36 C12:N12 C13:O13 C14:N16">
    <cfRule type="containsText" dxfId="186" priority="157" operator="containsText" text="R/T">
      <formula>NOT(ISERROR(SEARCH("R/T",C6)))</formula>
    </cfRule>
    <cfRule type="containsText" dxfId="185" priority="158" operator="containsText" text="RS">
      <formula>NOT(ISERROR(SEARCH("RS",C6)))</formula>
    </cfRule>
    <cfRule type="containsText" dxfId="184" priority="159" operator="containsText" text="FRA">
      <formula>NOT(ISERROR(SEARCH("FRA",C6)))</formula>
    </cfRule>
    <cfRule type="containsText" dxfId="183" priority="160" operator="containsText" text="HOS">
      <formula>NOT(ISERROR(SEARCH("HOS",C6)))</formula>
    </cfRule>
    <cfRule type="containsText" dxfId="182" priority="161" operator="containsText" text="ANJ">
      <formula>NOT(ISERROR(SEARCH("ANJ",C6)))</formula>
    </cfRule>
    <cfRule type="containsText" dxfId="181" priority="162" operator="containsText" text="FOR">
      <formula>NOT(ISERROR(SEARCH("FOR",C6)))</formula>
    </cfRule>
    <cfRule type="containsText" dxfId="180" priority="163" operator="containsText" text="REC">
      <formula>NOT(ISERROR(SEARCH("REC",C6)))</formula>
    </cfRule>
    <cfRule type="containsText" dxfId="179" priority="164" operator="containsText" text="RTT">
      <formula>NOT(ISERROR(SEARCH("RTT",C6)))</formula>
    </cfRule>
  </conditionalFormatting>
  <conditionalFormatting sqref="CG5:CL5">
    <cfRule type="containsText" dxfId="178" priority="149" operator="containsText" text="R/T">
      <formula>NOT(ISERROR(SEARCH("R/T",CG5)))</formula>
    </cfRule>
    <cfRule type="containsText" dxfId="177" priority="150" operator="containsText" text="RS">
      <formula>NOT(ISERROR(SEARCH("RS",CG5)))</formula>
    </cfRule>
    <cfRule type="containsText" dxfId="176" priority="151" operator="containsText" text="FRA">
      <formula>NOT(ISERROR(SEARCH("FRA",CG5)))</formula>
    </cfRule>
    <cfRule type="containsText" dxfId="175" priority="152" operator="containsText" text="HOS">
      <formula>NOT(ISERROR(SEARCH("HOS",CG5)))</formula>
    </cfRule>
    <cfRule type="containsText" dxfId="174" priority="153" operator="containsText" text="ANJ">
      <formula>NOT(ISERROR(SEARCH("ANJ",CG5)))</formula>
    </cfRule>
    <cfRule type="containsText" dxfId="173" priority="154" operator="containsText" text="FOR">
      <formula>NOT(ISERROR(SEARCH("FOR",CG5)))</formula>
    </cfRule>
    <cfRule type="containsText" dxfId="172" priority="155" operator="containsText" text="REC">
      <formula>NOT(ISERROR(SEARCH("REC",CG5)))</formula>
    </cfRule>
    <cfRule type="containsText" dxfId="171" priority="156" operator="containsText" text="RTT">
      <formula>NOT(ISERROR(SEARCH("RTT",CG5)))</formula>
    </cfRule>
  </conditionalFormatting>
  <conditionalFormatting sqref="CG5:CL5">
    <cfRule type="containsText" dxfId="170" priority="141" operator="containsText" text="R/T">
      <formula>NOT(ISERROR(SEARCH("R/T",CG5)))</formula>
    </cfRule>
    <cfRule type="containsText" dxfId="169" priority="142" operator="containsText" text="RS">
      <formula>NOT(ISERROR(SEARCH("RS",CG5)))</formula>
    </cfRule>
    <cfRule type="containsText" dxfId="168" priority="143" operator="containsText" text="FRA">
      <formula>NOT(ISERROR(SEARCH("FRA",CG5)))</formula>
    </cfRule>
    <cfRule type="containsText" dxfId="167" priority="144" operator="containsText" text="HOS">
      <formula>NOT(ISERROR(SEARCH("HOS",CG5)))</formula>
    </cfRule>
    <cfRule type="containsText" dxfId="166" priority="145" operator="containsText" text="ANJ">
      <formula>NOT(ISERROR(SEARCH("ANJ",CG5)))</formula>
    </cfRule>
    <cfRule type="containsText" dxfId="165" priority="146" operator="containsText" text="FOR">
      <formula>NOT(ISERROR(SEARCH("FOR",CG5)))</formula>
    </cfRule>
    <cfRule type="containsText" dxfId="164" priority="147" operator="containsText" text="REC">
      <formula>NOT(ISERROR(SEARCH("REC",CG5)))</formula>
    </cfRule>
    <cfRule type="containsText" dxfId="163" priority="148" operator="containsText" text="RTT">
      <formula>NOT(ISERROR(SEARCH("RTT",CG5)))</formula>
    </cfRule>
  </conditionalFormatting>
  <conditionalFormatting sqref="CG5:CL5">
    <cfRule type="containsText" dxfId="162" priority="133" operator="containsText" text="R/T">
      <formula>NOT(ISERROR(SEARCH("R/T",CG5)))</formula>
    </cfRule>
    <cfRule type="containsText" dxfId="161" priority="134" operator="containsText" text="RS">
      <formula>NOT(ISERROR(SEARCH("RS",CG5)))</formula>
    </cfRule>
    <cfRule type="containsText" dxfId="160" priority="135" operator="containsText" text="FRA">
      <formula>NOT(ISERROR(SEARCH("FRA",CG5)))</formula>
    </cfRule>
    <cfRule type="containsText" dxfId="159" priority="136" operator="containsText" text="HOS">
      <formula>NOT(ISERROR(SEARCH("HOS",CG5)))</formula>
    </cfRule>
    <cfRule type="containsText" dxfId="158" priority="137" operator="containsText" text="ANJ">
      <formula>NOT(ISERROR(SEARCH("ANJ",CG5)))</formula>
    </cfRule>
    <cfRule type="containsText" dxfId="157" priority="138" operator="containsText" text="FOR">
      <formula>NOT(ISERROR(SEARCH("FOR",CG5)))</formula>
    </cfRule>
    <cfRule type="containsText" dxfId="156" priority="139" operator="containsText" text="REC">
      <formula>NOT(ISERROR(SEARCH("REC",CG5)))</formula>
    </cfRule>
    <cfRule type="containsText" dxfId="155" priority="140" operator="containsText" text="RTT">
      <formula>NOT(ISERROR(SEARCH("RTT",CG5)))</formula>
    </cfRule>
  </conditionalFormatting>
  <conditionalFormatting sqref="AL41:AL72">
    <cfRule type="containsText" dxfId="154" priority="126" operator="containsText" text="Mal">
      <formula>NOT(ISERROR(SEARCH("Mal",AL41)))</formula>
    </cfRule>
    <cfRule type="containsText" dxfId="153" priority="127" operator="containsText" text="M2">
      <formula>NOT(ISERROR(SEARCH("M2",AL41)))</formula>
    </cfRule>
    <cfRule type="containsText" dxfId="152" priority="128" operator="containsText" text="S3">
      <formula>NOT(ISERROR(SEARCH("S3",AL41)))</formula>
    </cfRule>
    <cfRule type="containsText" dxfId="151" priority="129" operator="containsText" text="S">
      <formula>NOT(ISERROR(SEARCH("S",AL41)))</formula>
    </cfRule>
    <cfRule type="containsText" dxfId="150" priority="130" operator="containsText" text="J1">
      <formula>NOT(ISERROR(SEARCH("J1",AL41)))</formula>
    </cfRule>
    <cfRule type="containsText" dxfId="149" priority="131" operator="containsText" text="M">
      <formula>NOT(ISERROR(SEARCH("M",AL41)))</formula>
    </cfRule>
    <cfRule type="containsText" dxfId="148" priority="132" operator="containsText" text="R">
      <formula>NOT(ISERROR(SEARCH("R",AL41)))</formula>
    </cfRule>
  </conditionalFormatting>
  <conditionalFormatting sqref="AL41:AL72">
    <cfRule type="containsText" dxfId="147" priority="118" operator="containsText" text="R/T">
      <formula>NOT(ISERROR(SEARCH("R/T",AL41)))</formula>
    </cfRule>
    <cfRule type="containsText" dxfId="146" priority="119" operator="containsText" text="RS">
      <formula>NOT(ISERROR(SEARCH("RS",AL41)))</formula>
    </cfRule>
    <cfRule type="containsText" dxfId="145" priority="120" operator="containsText" text="FRA">
      <formula>NOT(ISERROR(SEARCH("FRA",AL41)))</formula>
    </cfRule>
    <cfRule type="containsText" dxfId="144" priority="121" operator="containsText" text="HOS">
      <formula>NOT(ISERROR(SEARCH("HOS",AL41)))</formula>
    </cfRule>
    <cfRule type="containsText" dxfId="143" priority="122" operator="containsText" text="ANJ">
      <formula>NOT(ISERROR(SEARCH("ANJ",AL41)))</formula>
    </cfRule>
    <cfRule type="containsText" dxfId="142" priority="123" operator="containsText" text="FOR">
      <formula>NOT(ISERROR(SEARCH("FOR",AL41)))</formula>
    </cfRule>
    <cfRule type="containsText" dxfId="141" priority="124" operator="containsText" text="REC">
      <formula>NOT(ISERROR(SEARCH("REC",AL41)))</formula>
    </cfRule>
    <cfRule type="containsText" dxfId="140" priority="125" operator="containsText" text="RTT">
      <formula>NOT(ISERROR(SEARCH("RTT",AL41)))</formula>
    </cfRule>
  </conditionalFormatting>
  <conditionalFormatting sqref="AL41">
    <cfRule type="containsText" dxfId="139" priority="110" operator="containsText" text="R/T">
      <formula>NOT(ISERROR(SEARCH("R/T",AL41)))</formula>
    </cfRule>
    <cfRule type="containsText" dxfId="138" priority="111" operator="containsText" text="RS">
      <formula>NOT(ISERROR(SEARCH("RS",AL41)))</formula>
    </cfRule>
    <cfRule type="containsText" dxfId="137" priority="112" operator="containsText" text="FRA">
      <formula>NOT(ISERROR(SEARCH("FRA",AL41)))</formula>
    </cfRule>
    <cfRule type="containsText" dxfId="136" priority="113" operator="containsText" text="HOS">
      <formula>NOT(ISERROR(SEARCH("HOS",AL41)))</formula>
    </cfRule>
    <cfRule type="containsText" dxfId="135" priority="114" operator="containsText" text="ANJ">
      <formula>NOT(ISERROR(SEARCH("ANJ",AL41)))</formula>
    </cfRule>
    <cfRule type="containsText" dxfId="134" priority="115" operator="containsText" text="FOR">
      <formula>NOT(ISERROR(SEARCH("FOR",AL41)))</formula>
    </cfRule>
    <cfRule type="containsText" dxfId="133" priority="116" operator="containsText" text="REC">
      <formula>NOT(ISERROR(SEARCH("REC",AL41)))</formula>
    </cfRule>
    <cfRule type="containsText" dxfId="132" priority="117" operator="containsText" text="RTT">
      <formula>NOT(ISERROR(SEARCH("RTT",AL41)))</formula>
    </cfRule>
  </conditionalFormatting>
  <conditionalFormatting sqref="AL41">
    <cfRule type="containsText" dxfId="131" priority="102" operator="containsText" text="R/T">
      <formula>NOT(ISERROR(SEARCH("R/T",AL41)))</formula>
    </cfRule>
    <cfRule type="containsText" dxfId="130" priority="103" operator="containsText" text="RS">
      <formula>NOT(ISERROR(SEARCH("RS",AL41)))</formula>
    </cfRule>
    <cfRule type="containsText" dxfId="129" priority="104" operator="containsText" text="FRA">
      <formula>NOT(ISERROR(SEARCH("FRA",AL41)))</formula>
    </cfRule>
    <cfRule type="containsText" dxfId="128" priority="105" operator="containsText" text="HOS">
      <formula>NOT(ISERROR(SEARCH("HOS",AL41)))</formula>
    </cfRule>
    <cfRule type="containsText" dxfId="127" priority="106" operator="containsText" text="ANJ">
      <formula>NOT(ISERROR(SEARCH("ANJ",AL41)))</formula>
    </cfRule>
    <cfRule type="containsText" dxfId="126" priority="107" operator="containsText" text="FOR">
      <formula>NOT(ISERROR(SEARCH("FOR",AL41)))</formula>
    </cfRule>
    <cfRule type="containsText" dxfId="125" priority="108" operator="containsText" text="REC">
      <formula>NOT(ISERROR(SEARCH("REC",AL41)))</formula>
    </cfRule>
    <cfRule type="containsText" dxfId="124" priority="109" operator="containsText" text="RTT">
      <formula>NOT(ISERROR(SEARCH("RTT",AL41)))</formula>
    </cfRule>
  </conditionalFormatting>
  <conditionalFormatting sqref="AL41">
    <cfRule type="containsText" dxfId="123" priority="94" operator="containsText" text="R/T">
      <formula>NOT(ISERROR(SEARCH("R/T",AL41)))</formula>
    </cfRule>
    <cfRule type="containsText" dxfId="122" priority="95" operator="containsText" text="RS">
      <formula>NOT(ISERROR(SEARCH("RS",AL41)))</formula>
    </cfRule>
    <cfRule type="containsText" dxfId="121" priority="96" operator="containsText" text="FRA">
      <formula>NOT(ISERROR(SEARCH("FRA",AL41)))</formula>
    </cfRule>
    <cfRule type="containsText" dxfId="120" priority="97" operator="containsText" text="HOS">
      <formula>NOT(ISERROR(SEARCH("HOS",AL41)))</formula>
    </cfRule>
    <cfRule type="containsText" dxfId="119" priority="98" operator="containsText" text="ANJ">
      <formula>NOT(ISERROR(SEARCH("ANJ",AL41)))</formula>
    </cfRule>
    <cfRule type="containsText" dxfId="118" priority="99" operator="containsText" text="FOR">
      <formula>NOT(ISERROR(SEARCH("FOR",AL41)))</formula>
    </cfRule>
    <cfRule type="containsText" dxfId="117" priority="100" operator="containsText" text="REC">
      <formula>NOT(ISERROR(SEARCH("REC",AL41)))</formula>
    </cfRule>
    <cfRule type="containsText" dxfId="116" priority="101" operator="containsText" text="RTT">
      <formula>NOT(ISERROR(SEARCH("RTT",AL41)))</formula>
    </cfRule>
  </conditionalFormatting>
  <conditionalFormatting sqref="C46">
    <cfRule type="cellIs" dxfId="115" priority="90" operator="lessThanOrEqual">
      <formula>7</formula>
    </cfRule>
  </conditionalFormatting>
  <conditionalFormatting sqref="C4">
    <cfRule type="expression" dxfId="114" priority="91" stopIfTrue="1">
      <formula>AND(C4&lt;&gt;"",COUNTIF(Fériés,C4)&gt;0)</formula>
    </cfRule>
    <cfRule type="expression" dxfId="113" priority="92" stopIfTrue="1">
      <formula>AND(WEEKDAY(C4,2)&gt;5,C4&lt;&gt;"")</formula>
    </cfRule>
    <cfRule type="expression" dxfId="112" priority="93" stopIfTrue="1">
      <formula>#REF!=""</formula>
    </cfRule>
  </conditionalFormatting>
  <conditionalFormatting sqref="CF46">
    <cfRule type="cellIs" dxfId="111" priority="86" operator="lessThanOrEqual">
      <formula>7</formula>
    </cfRule>
  </conditionalFormatting>
  <conditionalFormatting sqref="CF4">
    <cfRule type="expression" dxfId="110" priority="87" stopIfTrue="1">
      <formula>AND(CF4&lt;&gt;"",COUNTIF(Fériés,CF4)&gt;0)</formula>
    </cfRule>
    <cfRule type="expression" dxfId="109" priority="88" stopIfTrue="1">
      <formula>AND(WEEKDAY(CF4,2)&gt;5,CF4&lt;&gt;"")</formula>
    </cfRule>
    <cfRule type="expression" dxfId="108" priority="89" stopIfTrue="1">
      <formula>#REF!=""</formula>
    </cfRule>
  </conditionalFormatting>
  <conditionalFormatting sqref="CF5:CF36">
    <cfRule type="containsText" dxfId="107" priority="79" operator="containsText" text="Mal">
      <formula>NOT(ISERROR(SEARCH("Mal",CF5)))</formula>
    </cfRule>
    <cfRule type="containsText" dxfId="106" priority="80" operator="containsText" text="M2">
      <formula>NOT(ISERROR(SEARCH("M2",CF5)))</formula>
    </cfRule>
    <cfRule type="containsText" dxfId="105" priority="81" operator="containsText" text="S3">
      <formula>NOT(ISERROR(SEARCH("S3",CF5)))</formula>
    </cfRule>
    <cfRule type="containsText" dxfId="104" priority="82" operator="containsText" text="S">
      <formula>NOT(ISERROR(SEARCH("S",CF5)))</formula>
    </cfRule>
    <cfRule type="containsText" dxfId="103" priority="83" operator="containsText" text="J1">
      <formula>NOT(ISERROR(SEARCH("J1",CF5)))</formula>
    </cfRule>
    <cfRule type="containsText" dxfId="102" priority="84" operator="containsText" text="M">
      <formula>NOT(ISERROR(SEARCH("M",CF5)))</formula>
    </cfRule>
    <cfRule type="containsText" dxfId="101" priority="85" operator="containsText" text="R">
      <formula>NOT(ISERROR(SEARCH("R",CF5)))</formula>
    </cfRule>
  </conditionalFormatting>
  <conditionalFormatting sqref="CF37:CF38">
    <cfRule type="cellIs" dxfId="100" priority="78" operator="lessThan">
      <formula>8</formula>
    </cfRule>
  </conditionalFormatting>
  <conditionalFormatting sqref="CF5:CF36">
    <cfRule type="containsText" dxfId="99" priority="70" operator="containsText" text="R/T">
      <formula>NOT(ISERROR(SEARCH("R/T",CF5)))</formula>
    </cfRule>
    <cfRule type="containsText" dxfId="98" priority="71" operator="containsText" text="RS">
      <formula>NOT(ISERROR(SEARCH("RS",CF5)))</formula>
    </cfRule>
    <cfRule type="containsText" dxfId="97" priority="72" operator="containsText" text="FRA">
      <formula>NOT(ISERROR(SEARCH("FRA",CF5)))</formula>
    </cfRule>
    <cfRule type="containsText" dxfId="96" priority="73" operator="containsText" text="HOS">
      <formula>NOT(ISERROR(SEARCH("HOS",CF5)))</formula>
    </cfRule>
    <cfRule type="containsText" dxfId="95" priority="74" operator="containsText" text="ANJ">
      <formula>NOT(ISERROR(SEARCH("ANJ",CF5)))</formula>
    </cfRule>
    <cfRule type="containsText" dxfId="94" priority="75" operator="containsText" text="FOR">
      <formula>NOT(ISERROR(SEARCH("FOR",CF5)))</formula>
    </cfRule>
    <cfRule type="containsText" dxfId="93" priority="76" operator="containsText" text="REC">
      <formula>NOT(ISERROR(SEARCH("REC",CF5)))</formula>
    </cfRule>
    <cfRule type="containsText" dxfId="92" priority="77" operator="containsText" text="RTT">
      <formula>NOT(ISERROR(SEARCH("RTT",CF5)))</formula>
    </cfRule>
  </conditionalFormatting>
  <conditionalFormatting sqref="CF5">
    <cfRule type="containsText" dxfId="91" priority="62" operator="containsText" text="R/T">
      <formula>NOT(ISERROR(SEARCH("R/T",CF5)))</formula>
    </cfRule>
    <cfRule type="containsText" dxfId="90" priority="63" operator="containsText" text="RS">
      <formula>NOT(ISERROR(SEARCH("RS",CF5)))</formula>
    </cfRule>
    <cfRule type="containsText" dxfId="89" priority="64" operator="containsText" text="FRA">
      <formula>NOT(ISERROR(SEARCH("FRA",CF5)))</formula>
    </cfRule>
    <cfRule type="containsText" dxfId="88" priority="65" operator="containsText" text="HOS">
      <formula>NOT(ISERROR(SEARCH("HOS",CF5)))</formula>
    </cfRule>
    <cfRule type="containsText" dxfId="87" priority="66" operator="containsText" text="ANJ">
      <formula>NOT(ISERROR(SEARCH("ANJ",CF5)))</formula>
    </cfRule>
    <cfRule type="containsText" dxfId="86" priority="67" operator="containsText" text="FOR">
      <formula>NOT(ISERROR(SEARCH("FOR",CF5)))</formula>
    </cfRule>
    <cfRule type="containsText" dxfId="85" priority="68" operator="containsText" text="REC">
      <formula>NOT(ISERROR(SEARCH("REC",CF5)))</formula>
    </cfRule>
    <cfRule type="containsText" dxfId="84" priority="69" operator="containsText" text="RTT">
      <formula>NOT(ISERROR(SEARCH("RTT",CF5)))</formula>
    </cfRule>
  </conditionalFormatting>
  <conditionalFormatting sqref="CF5">
    <cfRule type="containsText" dxfId="83" priority="54" operator="containsText" text="R/T">
      <formula>NOT(ISERROR(SEARCH("R/T",CF5)))</formula>
    </cfRule>
    <cfRule type="containsText" dxfId="82" priority="55" operator="containsText" text="RS">
      <formula>NOT(ISERROR(SEARCH("RS",CF5)))</formula>
    </cfRule>
    <cfRule type="containsText" dxfId="81" priority="56" operator="containsText" text="FRA">
      <formula>NOT(ISERROR(SEARCH("FRA",CF5)))</formula>
    </cfRule>
    <cfRule type="containsText" dxfId="80" priority="57" operator="containsText" text="HOS">
      <formula>NOT(ISERROR(SEARCH("HOS",CF5)))</formula>
    </cfRule>
    <cfRule type="containsText" dxfId="79" priority="58" operator="containsText" text="ANJ">
      <formula>NOT(ISERROR(SEARCH("ANJ",CF5)))</formula>
    </cfRule>
    <cfRule type="containsText" dxfId="78" priority="59" operator="containsText" text="FOR">
      <formula>NOT(ISERROR(SEARCH("FOR",CF5)))</formula>
    </cfRule>
    <cfRule type="containsText" dxfId="77" priority="60" operator="containsText" text="REC">
      <formula>NOT(ISERROR(SEARCH("REC",CF5)))</formula>
    </cfRule>
    <cfRule type="containsText" dxfId="76" priority="61" operator="containsText" text="RTT">
      <formula>NOT(ISERROR(SEARCH("RTT",CF5)))</formula>
    </cfRule>
  </conditionalFormatting>
  <conditionalFormatting sqref="CF5">
    <cfRule type="containsText" dxfId="75" priority="46" operator="containsText" text="R/T">
      <formula>NOT(ISERROR(SEARCH("R/T",CF5)))</formula>
    </cfRule>
    <cfRule type="containsText" dxfId="74" priority="47" operator="containsText" text="RS">
      <formula>NOT(ISERROR(SEARCH("RS",CF5)))</formula>
    </cfRule>
    <cfRule type="containsText" dxfId="73" priority="48" operator="containsText" text="FRA">
      <formula>NOT(ISERROR(SEARCH("FRA",CF5)))</formula>
    </cfRule>
    <cfRule type="containsText" dxfId="72" priority="49" operator="containsText" text="HOS">
      <formula>NOT(ISERROR(SEARCH("HOS",CF5)))</formula>
    </cfRule>
    <cfRule type="containsText" dxfId="71" priority="50" operator="containsText" text="ANJ">
      <formula>NOT(ISERROR(SEARCH("ANJ",CF5)))</formula>
    </cfRule>
    <cfRule type="containsText" dxfId="70" priority="51" operator="containsText" text="FOR">
      <formula>NOT(ISERROR(SEARCH("FOR",CF5)))</formula>
    </cfRule>
    <cfRule type="containsText" dxfId="69" priority="52" operator="containsText" text="REC">
      <formula>NOT(ISERROR(SEARCH("REC",CF5)))</formula>
    </cfRule>
    <cfRule type="containsText" dxfId="68" priority="53" operator="containsText" text="RTT">
      <formula>NOT(ISERROR(SEARCH("RTT",CF5)))</formula>
    </cfRule>
  </conditionalFormatting>
  <conditionalFormatting sqref="C4:AG4">
    <cfRule type="cellIs" dxfId="67" priority="45" operator="equal">
      <formula>TODAY()</formula>
    </cfRule>
  </conditionalFormatting>
  <conditionalFormatting sqref="C37:AG38">
    <cfRule type="cellIs" dxfId="66" priority="4" operator="greaterThan">
      <formula>6</formula>
    </cfRule>
    <cfRule type="cellIs" dxfId="65" priority="44" operator="lessThan">
      <formula>7</formula>
    </cfRule>
  </conditionalFormatting>
  <conditionalFormatting sqref="C5:AG5">
    <cfRule type="containsText" dxfId="64" priority="37" operator="containsText" text="Mal">
      <formula>NOT(ISERROR(SEARCH("Mal",C5)))</formula>
    </cfRule>
    <cfRule type="containsText" dxfId="63" priority="38" operator="containsText" text="M2">
      <formula>NOT(ISERROR(SEARCH("M2",C5)))</formula>
    </cfRule>
    <cfRule type="containsText" dxfId="62" priority="39" operator="containsText" text="S3">
      <formula>NOT(ISERROR(SEARCH("S3",C5)))</formula>
    </cfRule>
    <cfRule type="containsText" dxfId="61" priority="40" operator="containsText" text="S">
      <formula>NOT(ISERROR(SEARCH("S",C5)))</formula>
    </cfRule>
    <cfRule type="containsText" dxfId="60" priority="41" operator="containsText" text="J1">
      <formula>NOT(ISERROR(SEARCH("J1",C5)))</formula>
    </cfRule>
    <cfRule type="containsText" dxfId="59" priority="42" operator="containsText" text="M">
      <formula>NOT(ISERROR(SEARCH("M",C5)))</formula>
    </cfRule>
    <cfRule type="containsText" dxfId="58" priority="43" operator="containsText" text="R">
      <formula>NOT(ISERROR(SEARCH("R",C5)))</formula>
    </cfRule>
  </conditionalFormatting>
  <conditionalFormatting sqref="C5:AG5">
    <cfRule type="containsText" dxfId="57" priority="29" operator="containsText" text="R/T">
      <formula>NOT(ISERROR(SEARCH("R/T",C5)))</formula>
    </cfRule>
    <cfRule type="containsText" dxfId="56" priority="30" operator="containsText" text="RS">
      <formula>NOT(ISERROR(SEARCH("RS",C5)))</formula>
    </cfRule>
    <cfRule type="containsText" dxfId="55" priority="31" operator="containsText" text="FRA">
      <formula>NOT(ISERROR(SEARCH("FRA",C5)))</formula>
    </cfRule>
    <cfRule type="containsText" dxfId="54" priority="32" operator="containsText" text="HOS">
      <formula>NOT(ISERROR(SEARCH("HOS",C5)))</formula>
    </cfRule>
    <cfRule type="containsText" dxfId="53" priority="33" operator="containsText" text="ANJ">
      <formula>NOT(ISERROR(SEARCH("ANJ",C5)))</formula>
    </cfRule>
    <cfRule type="containsText" dxfId="52" priority="34" operator="containsText" text="FOR">
      <formula>NOT(ISERROR(SEARCH("FOR",C5)))</formula>
    </cfRule>
    <cfRule type="containsText" dxfId="51" priority="35" operator="containsText" text="REC">
      <formula>NOT(ISERROR(SEARCH("REC",C5)))</formula>
    </cfRule>
    <cfRule type="containsText" dxfId="50" priority="36" operator="containsText" text="RTT">
      <formula>NOT(ISERROR(SEARCH("RTT",C5)))</formula>
    </cfRule>
  </conditionalFormatting>
  <conditionalFormatting sqref="C5:AG5">
    <cfRule type="containsText" dxfId="49" priority="21" operator="containsText" text="R/T">
      <formula>NOT(ISERROR(SEARCH("R/T",C5)))</formula>
    </cfRule>
    <cfRule type="containsText" dxfId="48" priority="22" operator="containsText" text="RS">
      <formula>NOT(ISERROR(SEARCH("RS",C5)))</formula>
    </cfRule>
    <cfRule type="containsText" dxfId="47" priority="23" operator="containsText" text="FRA">
      <formula>NOT(ISERROR(SEARCH("FRA",C5)))</formula>
    </cfRule>
    <cfRule type="containsText" dxfId="46" priority="24" operator="containsText" text="HOS">
      <formula>NOT(ISERROR(SEARCH("HOS",C5)))</formula>
    </cfRule>
    <cfRule type="containsText" dxfId="45" priority="25" operator="containsText" text="ANJ">
      <formula>NOT(ISERROR(SEARCH("ANJ",C5)))</formula>
    </cfRule>
    <cfRule type="containsText" dxfId="44" priority="26" operator="containsText" text="FOR">
      <formula>NOT(ISERROR(SEARCH("FOR",C5)))</formula>
    </cfRule>
    <cfRule type="containsText" dxfId="43" priority="27" operator="containsText" text="REC">
      <formula>NOT(ISERROR(SEARCH("REC",C5)))</formula>
    </cfRule>
    <cfRule type="containsText" dxfId="42" priority="28" operator="containsText" text="RTT">
      <formula>NOT(ISERROR(SEARCH("RTT",C5)))</formula>
    </cfRule>
  </conditionalFormatting>
  <conditionalFormatting sqref="C5:AG5">
    <cfRule type="containsText" dxfId="41" priority="13" operator="containsText" text="R/T">
      <formula>NOT(ISERROR(SEARCH("R/T",C5)))</formula>
    </cfRule>
    <cfRule type="containsText" dxfId="40" priority="14" operator="containsText" text="RS">
      <formula>NOT(ISERROR(SEARCH("RS",C5)))</formula>
    </cfRule>
    <cfRule type="containsText" dxfId="39" priority="15" operator="containsText" text="FRA">
      <formula>NOT(ISERROR(SEARCH("FRA",C5)))</formula>
    </cfRule>
    <cfRule type="containsText" dxfId="38" priority="16" operator="containsText" text="HOS">
      <formula>NOT(ISERROR(SEARCH("HOS",C5)))</formula>
    </cfRule>
    <cfRule type="containsText" dxfId="37" priority="17" operator="containsText" text="ANJ">
      <formula>NOT(ISERROR(SEARCH("ANJ",C5)))</formula>
    </cfRule>
    <cfRule type="containsText" dxfId="36" priority="18" operator="containsText" text="FOR">
      <formula>NOT(ISERROR(SEARCH("FOR",C5)))</formula>
    </cfRule>
    <cfRule type="containsText" dxfId="35" priority="19" operator="containsText" text="REC">
      <formula>NOT(ISERROR(SEARCH("REC",C5)))</formula>
    </cfRule>
    <cfRule type="containsText" dxfId="34" priority="20" operator="containsText" text="RTT">
      <formula>NOT(ISERROR(SEARCH("RTT",C5)))</formula>
    </cfRule>
  </conditionalFormatting>
  <conditionalFormatting sqref="C5:AG5">
    <cfRule type="containsText" dxfId="33" priority="5" operator="containsText" text="R/T">
      <formula>NOT(ISERROR(SEARCH("R/T",C5)))</formula>
    </cfRule>
    <cfRule type="containsText" dxfId="32" priority="6" operator="containsText" text="RS">
      <formula>NOT(ISERROR(SEARCH("RS",C5)))</formula>
    </cfRule>
    <cfRule type="containsText" dxfId="31" priority="7" operator="containsText" text="FRA">
      <formula>NOT(ISERROR(SEARCH("FRA",C5)))</formula>
    </cfRule>
    <cfRule type="containsText" dxfId="30" priority="8" operator="containsText" text="HOS">
      <formula>NOT(ISERROR(SEARCH("HOS",C5)))</formula>
    </cfRule>
    <cfRule type="containsText" dxfId="29" priority="9" operator="containsText" text="ANJ">
      <formula>NOT(ISERROR(SEARCH("ANJ",C5)))</formula>
    </cfRule>
    <cfRule type="containsText" dxfId="28" priority="10" operator="containsText" text="FOR">
      <formula>NOT(ISERROR(SEARCH("FOR",C5)))</formula>
    </cfRule>
    <cfRule type="containsText" dxfId="27" priority="11" operator="containsText" text="REC">
      <formula>NOT(ISERROR(SEARCH("REC",C5)))</formula>
    </cfRule>
    <cfRule type="containsText" dxfId="26" priority="12" operator="containsText" text="RTT">
      <formula>NOT(ISERROR(SEARCH("RTT",C5)))</formula>
    </cfRule>
  </conditionalFormatting>
  <conditionalFormatting sqref="C5:AG11 C17:AG36 C12:N12 C13:O13 C14:N16">
    <cfRule type="containsText" dxfId="25" priority="1" operator="containsText" text="RJF">
      <formula>NOT(ISERROR(SEARCH("RJF",C5)))</formula>
    </cfRule>
    <cfRule type="containsText" dxfId="24" priority="2" operator="containsText" text="RC">
      <formula>NOT(ISERROR(SEARCH("RC",C5)))</formula>
    </cfRule>
    <cfRule type="containsText" dxfId="23" priority="3" operator="containsText" text="RUN">
      <formula>NOT(ISERROR(SEARCH("RUN",C5)))</formula>
    </cfRule>
  </conditionalFormatting>
  <dataValidations count="1">
    <dataValidation type="list" allowBlank="1" showInputMessage="1" showErrorMessage="1" sqref="AQ2">
      <formula1>"1,2,3,4,5,6,7,8,9,10,11,12"</formula1>
    </dataValidation>
  </dataValidations>
  <hyperlinks>
    <hyperlink ref="AK1:AN2" location="accueil!A1" display="accueil"/>
  </hyperlinks>
  <printOptions horizontalCentered="1" verticalCentered="1"/>
  <pageMargins left="0" right="0" top="0" bottom="0" header="0" footer="0"/>
  <pageSetup paperSize="9" orientation="landscape" r:id="rId1"/>
  <headerFooter alignWithMargins="0"/>
  <drawing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6"/>
  <dimension ref="A1:BU47"/>
  <sheetViews>
    <sheetView workbookViewId="0">
      <selection activeCell="C3" sqref="C3:D34"/>
    </sheetView>
  </sheetViews>
  <sheetFormatPr baseColWidth="10" defaultColWidth="11.453125" defaultRowHeight="14.5"/>
  <cols>
    <col min="1" max="1" width="20.7265625" style="37" customWidth="1"/>
    <col min="2" max="2" width="13.7265625" style="38" customWidth="1"/>
    <col min="3" max="3" width="7.7265625" style="38" customWidth="1"/>
    <col min="4" max="4" width="20.7265625" style="38" customWidth="1"/>
    <col min="5" max="7" width="4.7265625" style="38" customWidth="1"/>
    <col min="8" max="8" width="4.7265625" style="37" customWidth="1"/>
    <col min="9" max="57" width="4.7265625" style="38" customWidth="1"/>
    <col min="58" max="61" width="5.7265625" style="38" customWidth="1"/>
    <col min="62" max="16384" width="11.453125" style="38"/>
  </cols>
  <sheetData>
    <row r="1" spans="1:73" ht="15" customHeight="1">
      <c r="A1" s="37" t="s">
        <v>116</v>
      </c>
      <c r="C1" s="37"/>
      <c r="E1" s="37"/>
      <c r="F1" s="37"/>
      <c r="G1" s="37"/>
      <c r="I1" s="37"/>
      <c r="J1" s="37"/>
      <c r="K1" s="37"/>
      <c r="L1" s="37"/>
      <c r="M1" s="37"/>
      <c r="N1" s="37"/>
      <c r="O1" s="37"/>
      <c r="P1" s="37"/>
      <c r="Q1" s="37"/>
      <c r="R1" s="37"/>
      <c r="S1" s="37"/>
      <c r="T1" s="37"/>
      <c r="U1" s="37"/>
      <c r="V1" s="37"/>
      <c r="W1" s="37"/>
      <c r="X1" s="37"/>
      <c r="Y1" s="37"/>
      <c r="Z1" s="37"/>
      <c r="AA1" s="37"/>
      <c r="AB1" s="37"/>
      <c r="AC1" s="37"/>
      <c r="AD1" s="37"/>
      <c r="AE1" s="37"/>
      <c r="AF1" s="37"/>
      <c r="AG1" s="37"/>
      <c r="AH1" s="37"/>
      <c r="AI1" s="37"/>
      <c r="AJ1" s="37"/>
      <c r="AK1" s="37"/>
      <c r="AL1" s="37"/>
      <c r="AM1" s="37"/>
      <c r="AN1" s="37"/>
      <c r="AO1" s="37"/>
      <c r="AP1" s="37"/>
      <c r="AQ1" s="37"/>
      <c r="AR1" s="37"/>
      <c r="AS1" s="37"/>
      <c r="AT1" s="37"/>
      <c r="AU1" s="37"/>
      <c r="AV1" s="37"/>
      <c r="AW1" s="37"/>
      <c r="AX1" s="37"/>
      <c r="AY1" s="37"/>
      <c r="AZ1" s="37"/>
      <c r="BA1" s="37"/>
      <c r="BB1" s="37"/>
      <c r="BC1" s="37"/>
      <c r="BD1" s="37"/>
      <c r="BE1" s="37"/>
      <c r="BF1" s="37"/>
      <c r="BG1" s="37"/>
      <c r="BH1" s="37"/>
      <c r="BI1" s="37"/>
      <c r="BJ1" s="37"/>
      <c r="BK1" s="37"/>
      <c r="BL1" s="37"/>
      <c r="BM1" s="37"/>
      <c r="BN1" s="37"/>
      <c r="BO1" s="37"/>
      <c r="BP1" s="37"/>
      <c r="BQ1" s="37"/>
      <c r="BR1" s="37"/>
      <c r="BS1" s="37"/>
      <c r="BT1" s="37"/>
      <c r="BU1" s="37"/>
    </row>
    <row r="2" spans="1:73" ht="15.75" customHeight="1" thickBot="1">
      <c r="A2" s="37">
        <v>21</v>
      </c>
      <c r="E2" s="39" t="s">
        <v>71</v>
      </c>
      <c r="F2" s="39" t="s">
        <v>141</v>
      </c>
      <c r="G2" s="40" t="s">
        <v>14</v>
      </c>
      <c r="H2" s="41" t="s">
        <v>142</v>
      </c>
      <c r="I2" s="42" t="s">
        <v>143</v>
      </c>
      <c r="J2" s="39" t="s">
        <v>13</v>
      </c>
      <c r="K2" s="39" t="s">
        <v>13</v>
      </c>
      <c r="L2" s="39" t="s">
        <v>71</v>
      </c>
      <c r="M2" s="40" t="s">
        <v>141</v>
      </c>
      <c r="N2" s="39" t="s">
        <v>14</v>
      </c>
      <c r="O2" s="43" t="s">
        <v>142</v>
      </c>
      <c r="P2" s="44" t="s">
        <v>143</v>
      </c>
      <c r="Q2" s="39" t="s">
        <v>13</v>
      </c>
      <c r="R2" s="40" t="s">
        <v>13</v>
      </c>
      <c r="S2" s="40" t="s">
        <v>71</v>
      </c>
      <c r="T2" s="39" t="s">
        <v>141</v>
      </c>
      <c r="U2" s="39" t="s">
        <v>14</v>
      </c>
      <c r="V2" s="43" t="s">
        <v>142</v>
      </c>
      <c r="W2" s="44" t="s">
        <v>143</v>
      </c>
      <c r="X2" s="40" t="s">
        <v>13</v>
      </c>
      <c r="Y2" s="39" t="s">
        <v>13</v>
      </c>
    </row>
    <row r="3" spans="1:73">
      <c r="C3" s="45"/>
      <c r="D3" s="46"/>
      <c r="E3" s="47" t="s">
        <v>13</v>
      </c>
      <c r="F3" s="47" t="s">
        <v>13</v>
      </c>
      <c r="G3" s="47" t="s">
        <v>94</v>
      </c>
      <c r="H3" s="47" t="s">
        <v>94</v>
      </c>
      <c r="I3" s="47" t="s">
        <v>94</v>
      </c>
      <c r="J3" s="48" t="s">
        <v>15</v>
      </c>
      <c r="K3" s="48" t="s">
        <v>15</v>
      </c>
      <c r="L3" s="48" t="s">
        <v>15</v>
      </c>
      <c r="M3" s="47" t="s">
        <v>94</v>
      </c>
      <c r="N3" s="49" t="s">
        <v>13</v>
      </c>
      <c r="O3" s="49" t="s">
        <v>13</v>
      </c>
      <c r="P3" s="49" t="s">
        <v>13</v>
      </c>
      <c r="Q3" s="49" t="s">
        <v>13</v>
      </c>
      <c r="R3" s="47" t="s">
        <v>94</v>
      </c>
      <c r="S3" s="47" t="s">
        <v>94</v>
      </c>
      <c r="T3" s="48" t="s">
        <v>15</v>
      </c>
      <c r="U3" s="48" t="s">
        <v>15</v>
      </c>
      <c r="V3" s="48" t="s">
        <v>15</v>
      </c>
      <c r="W3" s="48" t="s">
        <v>15</v>
      </c>
      <c r="X3" s="47" t="s">
        <v>94</v>
      </c>
      <c r="Y3" s="47" t="s">
        <v>13</v>
      </c>
      <c r="AC3" s="271" t="s">
        <v>118</v>
      </c>
      <c r="AD3" s="272"/>
      <c r="AE3" s="272"/>
      <c r="AF3" s="272"/>
      <c r="AG3" s="273"/>
    </row>
    <row r="4" spans="1:73" ht="15" thickBot="1">
      <c r="A4" s="37" t="s">
        <v>115</v>
      </c>
      <c r="C4" s="50"/>
      <c r="D4" s="51"/>
      <c r="E4" s="47" t="s">
        <v>13</v>
      </c>
      <c r="F4" s="47" t="s">
        <v>13</v>
      </c>
      <c r="G4" s="47" t="s">
        <v>94</v>
      </c>
      <c r="H4" s="47" t="s">
        <v>94</v>
      </c>
      <c r="I4" s="47" t="s">
        <v>94</v>
      </c>
      <c r="J4" s="48" t="s">
        <v>15</v>
      </c>
      <c r="K4" s="48" t="s">
        <v>15</v>
      </c>
      <c r="L4" s="48" t="s">
        <v>15</v>
      </c>
      <c r="M4" s="47" t="s">
        <v>94</v>
      </c>
      <c r="N4" s="49" t="s">
        <v>13</v>
      </c>
      <c r="O4" s="49" t="s">
        <v>13</v>
      </c>
      <c r="P4" s="49" t="s">
        <v>13</v>
      </c>
      <c r="Q4" s="49" t="s">
        <v>13</v>
      </c>
      <c r="R4" s="47" t="s">
        <v>94</v>
      </c>
      <c r="S4" s="47" t="s">
        <v>94</v>
      </c>
      <c r="T4" s="48" t="s">
        <v>15</v>
      </c>
      <c r="U4" s="48" t="s">
        <v>15</v>
      </c>
      <c r="V4" s="48" t="s">
        <v>15</v>
      </c>
      <c r="W4" s="48" t="s">
        <v>15</v>
      </c>
      <c r="X4" s="47" t="s">
        <v>94</v>
      </c>
      <c r="Y4" s="47" t="s">
        <v>13</v>
      </c>
      <c r="AC4" s="274"/>
      <c r="AD4" s="275"/>
      <c r="AE4" s="275"/>
      <c r="AF4" s="275"/>
      <c r="AG4" s="276"/>
    </row>
    <row r="5" spans="1:73">
      <c r="A5" s="52">
        <v>42005</v>
      </c>
      <c r="C5" s="50"/>
      <c r="D5" s="51"/>
      <c r="E5" s="47" t="s">
        <v>13</v>
      </c>
      <c r="F5" s="47" t="s">
        <v>13</v>
      </c>
      <c r="G5" s="47" t="s">
        <v>94</v>
      </c>
      <c r="H5" s="47" t="s">
        <v>94</v>
      </c>
      <c r="I5" s="47" t="s">
        <v>94</v>
      </c>
      <c r="J5" s="48" t="s">
        <v>15</v>
      </c>
      <c r="K5" s="48" t="s">
        <v>15</v>
      </c>
      <c r="L5" s="48" t="s">
        <v>15</v>
      </c>
      <c r="M5" s="47" t="s">
        <v>94</v>
      </c>
      <c r="N5" s="49" t="s">
        <v>13</v>
      </c>
      <c r="O5" s="49" t="s">
        <v>13</v>
      </c>
      <c r="P5" s="49" t="s">
        <v>13</v>
      </c>
      <c r="Q5" s="49" t="s">
        <v>13</v>
      </c>
      <c r="R5" s="47" t="s">
        <v>94</v>
      </c>
      <c r="S5" s="47" t="s">
        <v>94</v>
      </c>
      <c r="T5" s="48" t="s">
        <v>15</v>
      </c>
      <c r="U5" s="48" t="s">
        <v>15</v>
      </c>
      <c r="V5" s="48" t="s">
        <v>15</v>
      </c>
      <c r="W5" s="48" t="s">
        <v>15</v>
      </c>
      <c r="X5" s="47" t="s">
        <v>94</v>
      </c>
      <c r="Y5" s="47" t="s">
        <v>13</v>
      </c>
    </row>
    <row r="6" spans="1:73">
      <c r="C6" s="50"/>
      <c r="D6" s="51"/>
      <c r="E6" s="47" t="s">
        <v>13</v>
      </c>
      <c r="F6" s="47" t="s">
        <v>13</v>
      </c>
      <c r="G6" s="47" t="s">
        <v>94</v>
      </c>
      <c r="H6" s="47" t="s">
        <v>94</v>
      </c>
      <c r="I6" s="47" t="s">
        <v>94</v>
      </c>
      <c r="J6" s="48" t="s">
        <v>15</v>
      </c>
      <c r="K6" s="48" t="s">
        <v>15</v>
      </c>
      <c r="L6" s="48" t="s">
        <v>15</v>
      </c>
      <c r="M6" s="47" t="s">
        <v>94</v>
      </c>
      <c r="N6" s="49" t="s">
        <v>13</v>
      </c>
      <c r="O6" s="49" t="s">
        <v>13</v>
      </c>
      <c r="P6" s="49" t="s">
        <v>13</v>
      </c>
      <c r="Q6" s="49" t="s">
        <v>13</v>
      </c>
      <c r="R6" s="47" t="s">
        <v>94</v>
      </c>
      <c r="S6" s="47" t="s">
        <v>94</v>
      </c>
      <c r="T6" s="48" t="s">
        <v>15</v>
      </c>
      <c r="U6" s="48" t="s">
        <v>15</v>
      </c>
      <c r="V6" s="48" t="s">
        <v>15</v>
      </c>
      <c r="W6" s="48" t="s">
        <v>15</v>
      </c>
      <c r="X6" s="47" t="s">
        <v>94</v>
      </c>
      <c r="Y6" s="47" t="s">
        <v>13</v>
      </c>
    </row>
    <row r="7" spans="1:73">
      <c r="A7" s="53" t="s">
        <v>114</v>
      </c>
      <c r="C7" s="50"/>
      <c r="D7" s="51"/>
      <c r="E7" s="47" t="s">
        <v>13</v>
      </c>
      <c r="F7" s="47" t="s">
        <v>13</v>
      </c>
      <c r="G7" s="47" t="s">
        <v>94</v>
      </c>
      <c r="H7" s="47" t="s">
        <v>94</v>
      </c>
      <c r="I7" s="47" t="s">
        <v>94</v>
      </c>
      <c r="J7" s="48" t="s">
        <v>15</v>
      </c>
      <c r="K7" s="48" t="s">
        <v>15</v>
      </c>
      <c r="L7" s="48" t="s">
        <v>15</v>
      </c>
      <c r="M7" s="47" t="s">
        <v>94</v>
      </c>
      <c r="N7" s="49" t="s">
        <v>13</v>
      </c>
      <c r="O7" s="49" t="s">
        <v>13</v>
      </c>
      <c r="P7" s="49" t="s">
        <v>13</v>
      </c>
      <c r="Q7" s="49" t="s">
        <v>13</v>
      </c>
      <c r="R7" s="47" t="s">
        <v>94</v>
      </c>
      <c r="S7" s="47" t="s">
        <v>94</v>
      </c>
      <c r="T7" s="48" t="s">
        <v>15</v>
      </c>
      <c r="U7" s="48" t="s">
        <v>15</v>
      </c>
      <c r="V7" s="48" t="s">
        <v>15</v>
      </c>
      <c r="W7" s="48" t="s">
        <v>15</v>
      </c>
      <c r="X7" s="47" t="s">
        <v>94</v>
      </c>
      <c r="Y7" s="47" t="s">
        <v>13</v>
      </c>
    </row>
    <row r="8" spans="1:73">
      <c r="A8" s="53">
        <f>départ-42</f>
        <v>41963</v>
      </c>
      <c r="C8" s="50"/>
      <c r="D8" s="54"/>
      <c r="E8" s="47" t="s">
        <v>13</v>
      </c>
      <c r="F8" s="47" t="s">
        <v>13</v>
      </c>
      <c r="G8" s="47" t="s">
        <v>94</v>
      </c>
      <c r="H8" s="47" t="s">
        <v>94</v>
      </c>
      <c r="I8" s="47" t="s">
        <v>94</v>
      </c>
      <c r="J8" s="48" t="s">
        <v>15</v>
      </c>
      <c r="K8" s="48" t="s">
        <v>15</v>
      </c>
      <c r="L8" s="48" t="s">
        <v>15</v>
      </c>
      <c r="M8" s="47" t="s">
        <v>94</v>
      </c>
      <c r="N8" s="49" t="s">
        <v>13</v>
      </c>
      <c r="O8" s="49" t="s">
        <v>13</v>
      </c>
      <c r="P8" s="49" t="s">
        <v>13</v>
      </c>
      <c r="Q8" s="49" t="s">
        <v>13</v>
      </c>
      <c r="R8" s="47" t="s">
        <v>94</v>
      </c>
      <c r="S8" s="47" t="s">
        <v>94</v>
      </c>
      <c r="T8" s="48" t="s">
        <v>15</v>
      </c>
      <c r="U8" s="48" t="s">
        <v>15</v>
      </c>
      <c r="V8" s="48" t="s">
        <v>15</v>
      </c>
      <c r="W8" s="48" t="s">
        <v>15</v>
      </c>
      <c r="X8" s="47" t="s">
        <v>94</v>
      </c>
      <c r="Y8" s="47" t="s">
        <v>13</v>
      </c>
      <c r="AE8" s="55"/>
    </row>
    <row r="9" spans="1:73">
      <c r="A9" s="53" t="s">
        <v>114</v>
      </c>
      <c r="C9" s="56"/>
      <c r="D9" s="57"/>
      <c r="E9" s="47" t="s">
        <v>13</v>
      </c>
      <c r="F9" s="47" t="s">
        <v>13</v>
      </c>
      <c r="G9" s="47" t="s">
        <v>94</v>
      </c>
      <c r="H9" s="47" t="s">
        <v>94</v>
      </c>
      <c r="I9" s="47" t="s">
        <v>94</v>
      </c>
      <c r="J9" s="48" t="s">
        <v>15</v>
      </c>
      <c r="K9" s="48" t="s">
        <v>15</v>
      </c>
      <c r="L9" s="48" t="s">
        <v>15</v>
      </c>
      <c r="M9" s="47" t="s">
        <v>94</v>
      </c>
      <c r="N9" s="49" t="s">
        <v>13</v>
      </c>
      <c r="O9" s="49" t="s">
        <v>13</v>
      </c>
      <c r="P9" s="49" t="s">
        <v>13</v>
      </c>
      <c r="Q9" s="49" t="s">
        <v>13</v>
      </c>
      <c r="R9" s="47" t="s">
        <v>94</v>
      </c>
      <c r="S9" s="47" t="s">
        <v>94</v>
      </c>
      <c r="T9" s="48" t="s">
        <v>15</v>
      </c>
      <c r="U9" s="48" t="s">
        <v>15</v>
      </c>
      <c r="V9" s="48" t="s">
        <v>15</v>
      </c>
      <c r="W9" s="48" t="s">
        <v>15</v>
      </c>
      <c r="X9" s="47" t="s">
        <v>94</v>
      </c>
      <c r="Y9" s="47" t="s">
        <v>13</v>
      </c>
    </row>
    <row r="10" spans="1:73">
      <c r="A10" s="53">
        <f>départ+42</f>
        <v>42047</v>
      </c>
      <c r="C10" s="58"/>
      <c r="D10" s="59"/>
      <c r="E10" s="60"/>
      <c r="F10" s="60"/>
      <c r="G10" s="60"/>
      <c r="H10" s="61"/>
      <c r="I10" s="60"/>
      <c r="J10" s="60"/>
      <c r="K10" s="60"/>
      <c r="L10" s="60"/>
      <c r="M10" s="60"/>
      <c r="N10" s="60"/>
      <c r="O10" s="60"/>
      <c r="P10" s="60"/>
      <c r="Q10" s="60"/>
      <c r="R10" s="60"/>
      <c r="S10" s="60"/>
      <c r="T10" s="60"/>
      <c r="U10" s="60"/>
      <c r="V10" s="60"/>
      <c r="W10" s="60"/>
      <c r="X10" s="60"/>
      <c r="Y10" s="60"/>
    </row>
    <row r="11" spans="1:73">
      <c r="A11" s="53" t="s">
        <v>114</v>
      </c>
      <c r="C11" s="45"/>
      <c r="D11" s="62"/>
      <c r="E11" s="63" t="s">
        <v>15</v>
      </c>
      <c r="F11" s="47" t="s">
        <v>94</v>
      </c>
      <c r="G11" s="49" t="s">
        <v>13</v>
      </c>
      <c r="H11" s="49" t="s">
        <v>13</v>
      </c>
      <c r="I11" s="49" t="s">
        <v>13</v>
      </c>
      <c r="J11" s="49" t="s">
        <v>13</v>
      </c>
      <c r="K11" s="47" t="s">
        <v>94</v>
      </c>
      <c r="L11" s="47" t="s">
        <v>94</v>
      </c>
      <c r="M11" s="48" t="s">
        <v>15</v>
      </c>
      <c r="N11" s="48" t="s">
        <v>15</v>
      </c>
      <c r="O11" s="48" t="s">
        <v>15</v>
      </c>
      <c r="P11" s="48" t="s">
        <v>15</v>
      </c>
      <c r="Q11" s="47" t="s">
        <v>94</v>
      </c>
      <c r="R11" s="49" t="s">
        <v>13</v>
      </c>
      <c r="S11" s="49" t="s">
        <v>13</v>
      </c>
      <c r="T11" s="49" t="s">
        <v>13</v>
      </c>
      <c r="U11" s="47" t="s">
        <v>94</v>
      </c>
      <c r="V11" s="47" t="s">
        <v>94</v>
      </c>
      <c r="W11" s="47" t="s">
        <v>94</v>
      </c>
      <c r="X11" s="48" t="s">
        <v>15</v>
      </c>
      <c r="Y11" s="48" t="s">
        <v>15</v>
      </c>
    </row>
    <row r="12" spans="1:73">
      <c r="A12" s="53">
        <f>A10+21*100</f>
        <v>44147</v>
      </c>
      <c r="C12" s="50"/>
      <c r="D12" s="51"/>
      <c r="E12" s="63" t="s">
        <v>15</v>
      </c>
      <c r="F12" s="47" t="s">
        <v>94</v>
      </c>
      <c r="G12" s="49" t="s">
        <v>13</v>
      </c>
      <c r="H12" s="49" t="s">
        <v>13</v>
      </c>
      <c r="I12" s="49" t="s">
        <v>13</v>
      </c>
      <c r="J12" s="49" t="s">
        <v>13</v>
      </c>
      <c r="K12" s="47" t="s">
        <v>94</v>
      </c>
      <c r="L12" s="47" t="s">
        <v>94</v>
      </c>
      <c r="M12" s="48" t="s">
        <v>15</v>
      </c>
      <c r="N12" s="48" t="s">
        <v>15</v>
      </c>
      <c r="O12" s="48" t="s">
        <v>15</v>
      </c>
      <c r="P12" s="48" t="s">
        <v>15</v>
      </c>
      <c r="Q12" s="47" t="s">
        <v>94</v>
      </c>
      <c r="R12" s="49" t="s">
        <v>13</v>
      </c>
      <c r="S12" s="49" t="s">
        <v>13</v>
      </c>
      <c r="T12" s="49" t="s">
        <v>13</v>
      </c>
      <c r="U12" s="47" t="s">
        <v>94</v>
      </c>
      <c r="V12" s="47" t="s">
        <v>94</v>
      </c>
      <c r="W12" s="47" t="s">
        <v>94</v>
      </c>
      <c r="X12" s="48" t="s">
        <v>15</v>
      </c>
      <c r="Y12" s="48" t="s">
        <v>15</v>
      </c>
    </row>
    <row r="13" spans="1:73">
      <c r="A13" s="53" t="s">
        <v>114</v>
      </c>
      <c r="C13" s="50"/>
      <c r="D13" s="51"/>
      <c r="E13" s="63" t="s">
        <v>15</v>
      </c>
      <c r="F13" s="47" t="s">
        <v>94</v>
      </c>
      <c r="G13" s="49" t="s">
        <v>13</v>
      </c>
      <c r="H13" s="49" t="s">
        <v>13</v>
      </c>
      <c r="I13" s="49" t="s">
        <v>13</v>
      </c>
      <c r="J13" s="49" t="s">
        <v>13</v>
      </c>
      <c r="K13" s="47" t="s">
        <v>94</v>
      </c>
      <c r="L13" s="47" t="s">
        <v>94</v>
      </c>
      <c r="M13" s="48" t="s">
        <v>15</v>
      </c>
      <c r="N13" s="48" t="s">
        <v>15</v>
      </c>
      <c r="O13" s="48" t="s">
        <v>15</v>
      </c>
      <c r="P13" s="48" t="s">
        <v>15</v>
      </c>
      <c r="Q13" s="47" t="s">
        <v>94</v>
      </c>
      <c r="R13" s="49" t="s">
        <v>13</v>
      </c>
      <c r="S13" s="49" t="s">
        <v>13</v>
      </c>
      <c r="T13" s="49" t="s">
        <v>13</v>
      </c>
      <c r="U13" s="47" t="s">
        <v>94</v>
      </c>
      <c r="V13" s="47" t="s">
        <v>94</v>
      </c>
      <c r="W13" s="47" t="s">
        <v>94</v>
      </c>
      <c r="X13" s="48" t="s">
        <v>15</v>
      </c>
      <c r="Y13" s="48" t="s">
        <v>15</v>
      </c>
    </row>
    <row r="14" spans="1:73">
      <c r="A14" s="53">
        <f>A12+21*1000</f>
        <v>65147</v>
      </c>
      <c r="C14" s="50"/>
      <c r="D14" s="51"/>
      <c r="E14" s="63" t="s">
        <v>15</v>
      </c>
      <c r="F14" s="47" t="s">
        <v>94</v>
      </c>
      <c r="G14" s="49" t="s">
        <v>13</v>
      </c>
      <c r="H14" s="49" t="s">
        <v>13</v>
      </c>
      <c r="I14" s="49" t="s">
        <v>13</v>
      </c>
      <c r="J14" s="49" t="s">
        <v>13</v>
      </c>
      <c r="K14" s="47" t="s">
        <v>94</v>
      </c>
      <c r="L14" s="47" t="s">
        <v>94</v>
      </c>
      <c r="M14" s="48" t="s">
        <v>15</v>
      </c>
      <c r="N14" s="48" t="s">
        <v>15</v>
      </c>
      <c r="O14" s="48" t="s">
        <v>15</v>
      </c>
      <c r="P14" s="48" t="s">
        <v>15</v>
      </c>
      <c r="Q14" s="47" t="s">
        <v>94</v>
      </c>
      <c r="R14" s="49" t="s">
        <v>13</v>
      </c>
      <c r="S14" s="49" t="s">
        <v>13</v>
      </c>
      <c r="T14" s="49" t="s">
        <v>13</v>
      </c>
      <c r="U14" s="47" t="s">
        <v>94</v>
      </c>
      <c r="V14" s="47" t="s">
        <v>94</v>
      </c>
      <c r="W14" s="47" t="s">
        <v>94</v>
      </c>
      <c r="X14" s="48" t="s">
        <v>15</v>
      </c>
      <c r="Y14" s="48" t="s">
        <v>15</v>
      </c>
    </row>
    <row r="15" spans="1:73">
      <c r="A15" s="53" t="s">
        <v>113</v>
      </c>
      <c r="C15" s="50"/>
      <c r="D15" s="51"/>
      <c r="E15" s="63" t="s">
        <v>15</v>
      </c>
      <c r="F15" s="47" t="s">
        <v>94</v>
      </c>
      <c r="G15" s="49" t="s">
        <v>13</v>
      </c>
      <c r="H15" s="49" t="s">
        <v>13</v>
      </c>
      <c r="I15" s="49" t="s">
        <v>13</v>
      </c>
      <c r="J15" s="49" t="s">
        <v>13</v>
      </c>
      <c r="K15" s="47" t="s">
        <v>94</v>
      </c>
      <c r="L15" s="47" t="s">
        <v>94</v>
      </c>
      <c r="M15" s="48" t="s">
        <v>15</v>
      </c>
      <c r="N15" s="48" t="s">
        <v>15</v>
      </c>
      <c r="O15" s="48" t="s">
        <v>15</v>
      </c>
      <c r="P15" s="48" t="s">
        <v>15</v>
      </c>
      <c r="Q15" s="47" t="s">
        <v>94</v>
      </c>
      <c r="R15" s="49" t="s">
        <v>13</v>
      </c>
      <c r="S15" s="49" t="s">
        <v>13</v>
      </c>
      <c r="T15" s="49" t="s">
        <v>13</v>
      </c>
      <c r="U15" s="47" t="s">
        <v>94</v>
      </c>
      <c r="V15" s="47" t="s">
        <v>94</v>
      </c>
      <c r="W15" s="47" t="s">
        <v>94</v>
      </c>
      <c r="X15" s="48" t="s">
        <v>15</v>
      </c>
      <c r="Y15" s="48" t="s">
        <v>15</v>
      </c>
    </row>
    <row r="16" spans="1:73">
      <c r="A16" s="53">
        <f>A14+21*1000</f>
        <v>86147</v>
      </c>
      <c r="C16" s="50"/>
      <c r="D16" s="51"/>
      <c r="E16" s="63" t="s">
        <v>15</v>
      </c>
      <c r="F16" s="47" t="s">
        <v>94</v>
      </c>
      <c r="G16" s="49" t="s">
        <v>13</v>
      </c>
      <c r="H16" s="49" t="s">
        <v>13</v>
      </c>
      <c r="I16" s="49" t="s">
        <v>13</v>
      </c>
      <c r="J16" s="49" t="s">
        <v>13</v>
      </c>
      <c r="K16" s="47" t="s">
        <v>94</v>
      </c>
      <c r="L16" s="47" t="s">
        <v>94</v>
      </c>
      <c r="M16" s="48" t="s">
        <v>15</v>
      </c>
      <c r="N16" s="48" t="s">
        <v>15</v>
      </c>
      <c r="O16" s="48" t="s">
        <v>15</v>
      </c>
      <c r="P16" s="48" t="s">
        <v>15</v>
      </c>
      <c r="Q16" s="47" t="s">
        <v>94</v>
      </c>
      <c r="R16" s="49" t="s">
        <v>13</v>
      </c>
      <c r="S16" s="49" t="s">
        <v>13</v>
      </c>
      <c r="T16" s="49" t="s">
        <v>13</v>
      </c>
      <c r="U16" s="47" t="s">
        <v>94</v>
      </c>
      <c r="V16" s="47" t="s">
        <v>94</v>
      </c>
      <c r="W16" s="47" t="s">
        <v>94</v>
      </c>
      <c r="X16" s="48" t="s">
        <v>15</v>
      </c>
      <c r="Y16" s="48" t="s">
        <v>15</v>
      </c>
    </row>
    <row r="17" spans="1:28">
      <c r="A17" s="53" t="s">
        <v>113</v>
      </c>
      <c r="C17" s="56"/>
      <c r="D17" s="64"/>
      <c r="E17" s="63" t="s">
        <v>15</v>
      </c>
      <c r="F17" s="47" t="s">
        <v>94</v>
      </c>
      <c r="G17" s="49" t="s">
        <v>13</v>
      </c>
      <c r="H17" s="49" t="s">
        <v>13</v>
      </c>
      <c r="I17" s="49" t="s">
        <v>13</v>
      </c>
      <c r="J17" s="49" t="s">
        <v>13</v>
      </c>
      <c r="K17" s="47" t="s">
        <v>94</v>
      </c>
      <c r="L17" s="47" t="s">
        <v>94</v>
      </c>
      <c r="M17" s="48" t="s">
        <v>15</v>
      </c>
      <c r="N17" s="48" t="s">
        <v>15</v>
      </c>
      <c r="O17" s="48" t="s">
        <v>15</v>
      </c>
      <c r="P17" s="48" t="s">
        <v>15</v>
      </c>
      <c r="Q17" s="47" t="s">
        <v>94</v>
      </c>
      <c r="R17" s="49" t="s">
        <v>13</v>
      </c>
      <c r="S17" s="49" t="s">
        <v>13</v>
      </c>
      <c r="T17" s="49" t="s">
        <v>13</v>
      </c>
      <c r="U17" s="47" t="s">
        <v>94</v>
      </c>
      <c r="V17" s="47" t="s">
        <v>94</v>
      </c>
      <c r="W17" s="47" t="s">
        <v>94</v>
      </c>
      <c r="X17" s="48" t="s">
        <v>15</v>
      </c>
      <c r="Y17" s="48" t="s">
        <v>15</v>
      </c>
      <c r="AB17" s="65"/>
    </row>
    <row r="18" spans="1:28">
      <c r="C18" s="66"/>
      <c r="D18" s="59"/>
      <c r="E18" s="60"/>
      <c r="F18" s="60"/>
      <c r="G18" s="60"/>
      <c r="H18" s="61"/>
      <c r="I18" s="60"/>
      <c r="J18" s="60"/>
      <c r="K18" s="60"/>
      <c r="L18" s="60"/>
      <c r="M18" s="60"/>
      <c r="N18" s="60"/>
      <c r="O18" s="60"/>
      <c r="P18" s="60"/>
      <c r="Q18" s="60"/>
      <c r="R18" s="60"/>
      <c r="S18" s="60"/>
      <c r="T18" s="60"/>
      <c r="U18" s="60"/>
      <c r="V18" s="60"/>
      <c r="W18" s="60"/>
      <c r="X18" s="60"/>
      <c r="Y18" s="60"/>
      <c r="AB18" s="65"/>
    </row>
    <row r="19" spans="1:28">
      <c r="C19" s="45"/>
      <c r="D19" s="62"/>
      <c r="E19" s="49" t="s">
        <v>94</v>
      </c>
      <c r="F19" s="48" t="s">
        <v>15</v>
      </c>
      <c r="G19" s="48" t="s">
        <v>15</v>
      </c>
      <c r="H19" s="48" t="s">
        <v>15</v>
      </c>
      <c r="I19" s="48" t="s">
        <v>15</v>
      </c>
      <c r="J19" s="49" t="s">
        <v>94</v>
      </c>
      <c r="K19" s="49" t="s">
        <v>13</v>
      </c>
      <c r="L19" s="49" t="s">
        <v>13</v>
      </c>
      <c r="M19" s="49" t="s">
        <v>13</v>
      </c>
      <c r="N19" s="49" t="s">
        <v>94</v>
      </c>
      <c r="O19" s="49" t="s">
        <v>94</v>
      </c>
      <c r="P19" s="49" t="s">
        <v>94</v>
      </c>
      <c r="Q19" s="48" t="s">
        <v>15</v>
      </c>
      <c r="R19" s="48" t="s">
        <v>15</v>
      </c>
      <c r="S19" s="48" t="s">
        <v>15</v>
      </c>
      <c r="T19" s="49" t="s">
        <v>94</v>
      </c>
      <c r="U19" s="49" t="s">
        <v>13</v>
      </c>
      <c r="V19" s="49" t="s">
        <v>13</v>
      </c>
      <c r="W19" s="49" t="s">
        <v>13</v>
      </c>
      <c r="X19" s="49" t="s">
        <v>13</v>
      </c>
      <c r="Y19" s="49" t="s">
        <v>94</v>
      </c>
      <c r="AB19" s="65"/>
    </row>
    <row r="20" spans="1:28">
      <c r="C20" s="50"/>
      <c r="D20" s="51"/>
      <c r="E20" s="49" t="s">
        <v>94</v>
      </c>
      <c r="F20" s="48" t="s">
        <v>15</v>
      </c>
      <c r="G20" s="48" t="s">
        <v>15</v>
      </c>
      <c r="H20" s="48" t="s">
        <v>15</v>
      </c>
      <c r="I20" s="48" t="s">
        <v>15</v>
      </c>
      <c r="J20" s="49" t="s">
        <v>94</v>
      </c>
      <c r="K20" s="49" t="s">
        <v>13</v>
      </c>
      <c r="L20" s="49" t="s">
        <v>13</v>
      </c>
      <c r="M20" s="49" t="s">
        <v>13</v>
      </c>
      <c r="N20" s="49" t="s">
        <v>94</v>
      </c>
      <c r="O20" s="49" t="s">
        <v>94</v>
      </c>
      <c r="P20" s="49" t="s">
        <v>94</v>
      </c>
      <c r="Q20" s="48" t="s">
        <v>15</v>
      </c>
      <c r="R20" s="48" t="s">
        <v>15</v>
      </c>
      <c r="S20" s="48" t="s">
        <v>15</v>
      </c>
      <c r="T20" s="49" t="s">
        <v>94</v>
      </c>
      <c r="U20" s="49" t="s">
        <v>13</v>
      </c>
      <c r="V20" s="49" t="s">
        <v>13</v>
      </c>
      <c r="W20" s="49" t="s">
        <v>13</v>
      </c>
      <c r="X20" s="49" t="s">
        <v>13</v>
      </c>
      <c r="Y20" s="49" t="s">
        <v>94</v>
      </c>
      <c r="AB20" s="65"/>
    </row>
    <row r="21" spans="1:28">
      <c r="C21" s="50"/>
      <c r="D21" s="51"/>
      <c r="E21" s="49" t="s">
        <v>94</v>
      </c>
      <c r="F21" s="63" t="s">
        <v>49</v>
      </c>
      <c r="G21" s="63" t="s">
        <v>49</v>
      </c>
      <c r="H21" s="63" t="s">
        <v>49</v>
      </c>
      <c r="I21" s="63" t="s">
        <v>49</v>
      </c>
      <c r="J21" s="49" t="s">
        <v>94</v>
      </c>
      <c r="K21" s="63" t="s">
        <v>49</v>
      </c>
      <c r="L21" s="63" t="s">
        <v>49</v>
      </c>
      <c r="M21" s="63" t="s">
        <v>49</v>
      </c>
      <c r="N21" s="49" t="s">
        <v>94</v>
      </c>
      <c r="O21" s="49" t="s">
        <v>94</v>
      </c>
      <c r="P21" s="49" t="s">
        <v>94</v>
      </c>
      <c r="Q21" s="63" t="s">
        <v>49</v>
      </c>
      <c r="R21" s="63" t="s">
        <v>49</v>
      </c>
      <c r="S21" s="63" t="s">
        <v>49</v>
      </c>
      <c r="T21" s="49" t="s">
        <v>94</v>
      </c>
      <c r="U21" s="63" t="s">
        <v>49</v>
      </c>
      <c r="V21" s="63" t="s">
        <v>49</v>
      </c>
      <c r="W21" s="63" t="s">
        <v>49</v>
      </c>
      <c r="X21" s="63" t="s">
        <v>49</v>
      </c>
      <c r="Y21" s="49" t="s">
        <v>94</v>
      </c>
      <c r="AB21" s="65"/>
    </row>
    <row r="22" spans="1:28">
      <c r="C22" s="50"/>
      <c r="D22" s="67"/>
      <c r="E22" s="49" t="s">
        <v>94</v>
      </c>
      <c r="F22" s="48" t="s">
        <v>15</v>
      </c>
      <c r="G22" s="48" t="s">
        <v>15</v>
      </c>
      <c r="H22" s="48" t="s">
        <v>15</v>
      </c>
      <c r="I22" s="48" t="s">
        <v>15</v>
      </c>
      <c r="J22" s="49" t="s">
        <v>94</v>
      </c>
      <c r="K22" s="49" t="s">
        <v>13</v>
      </c>
      <c r="L22" s="49" t="s">
        <v>13</v>
      </c>
      <c r="M22" s="49" t="s">
        <v>13</v>
      </c>
      <c r="N22" s="49" t="s">
        <v>94</v>
      </c>
      <c r="O22" s="49" t="s">
        <v>94</v>
      </c>
      <c r="P22" s="49" t="s">
        <v>94</v>
      </c>
      <c r="Q22" s="48" t="s">
        <v>15</v>
      </c>
      <c r="R22" s="48" t="s">
        <v>15</v>
      </c>
      <c r="S22" s="48" t="s">
        <v>15</v>
      </c>
      <c r="T22" s="49" t="s">
        <v>94</v>
      </c>
      <c r="U22" s="49" t="s">
        <v>13</v>
      </c>
      <c r="V22" s="49" t="s">
        <v>13</v>
      </c>
      <c r="W22" s="49" t="s">
        <v>13</v>
      </c>
      <c r="X22" s="49" t="s">
        <v>13</v>
      </c>
      <c r="Y22" s="49" t="s">
        <v>94</v>
      </c>
      <c r="AB22" s="65"/>
    </row>
    <row r="23" spans="1:28">
      <c r="A23" s="270" t="s">
        <v>112</v>
      </c>
      <c r="B23" s="270"/>
      <c r="C23" s="50"/>
      <c r="D23" s="68"/>
      <c r="E23" s="69" t="s">
        <v>117</v>
      </c>
      <c r="F23" s="69" t="s">
        <v>117</v>
      </c>
      <c r="G23" s="69" t="s">
        <v>117</v>
      </c>
      <c r="H23" s="69" t="s">
        <v>117</v>
      </c>
      <c r="I23" s="69" t="s">
        <v>117</v>
      </c>
      <c r="J23" s="69" t="s">
        <v>117</v>
      </c>
      <c r="K23" s="69" t="s">
        <v>117</v>
      </c>
      <c r="L23" s="69" t="s">
        <v>117</v>
      </c>
      <c r="M23" s="69" t="s">
        <v>117</v>
      </c>
      <c r="N23" s="69" t="s">
        <v>117</v>
      </c>
      <c r="O23" s="69" t="s">
        <v>117</v>
      </c>
      <c r="P23" s="69" t="s">
        <v>117</v>
      </c>
      <c r="Q23" s="69" t="s">
        <v>117</v>
      </c>
      <c r="R23" s="69" t="s">
        <v>117</v>
      </c>
      <c r="S23" s="69" t="s">
        <v>117</v>
      </c>
      <c r="T23" s="69" t="s">
        <v>117</v>
      </c>
      <c r="U23" s="69" t="s">
        <v>117</v>
      </c>
      <c r="V23" s="69" t="s">
        <v>117</v>
      </c>
      <c r="W23" s="69" t="s">
        <v>117</v>
      </c>
      <c r="X23" s="69" t="s">
        <v>117</v>
      </c>
      <c r="Y23" s="69" t="s">
        <v>117</v>
      </c>
      <c r="AB23" s="65"/>
    </row>
    <row r="24" spans="1:28">
      <c r="A24" s="70"/>
      <c r="B24" s="70"/>
      <c r="C24" s="50"/>
      <c r="D24" s="71"/>
      <c r="E24" s="49" t="s">
        <v>94</v>
      </c>
      <c r="F24" s="48" t="s">
        <v>15</v>
      </c>
      <c r="G24" s="48" t="s">
        <v>15</v>
      </c>
      <c r="H24" s="48" t="s">
        <v>15</v>
      </c>
      <c r="I24" s="48" t="s">
        <v>15</v>
      </c>
      <c r="J24" s="49" t="s">
        <v>94</v>
      </c>
      <c r="K24" s="49" t="s">
        <v>13</v>
      </c>
      <c r="L24" s="49" t="s">
        <v>13</v>
      </c>
      <c r="M24" s="49" t="s">
        <v>13</v>
      </c>
      <c r="N24" s="49" t="s">
        <v>94</v>
      </c>
      <c r="O24" s="49" t="s">
        <v>94</v>
      </c>
      <c r="P24" s="49" t="s">
        <v>94</v>
      </c>
      <c r="Q24" s="48" t="s">
        <v>15</v>
      </c>
      <c r="R24" s="48" t="s">
        <v>15</v>
      </c>
      <c r="S24" s="48" t="s">
        <v>15</v>
      </c>
      <c r="T24" s="49" t="s">
        <v>94</v>
      </c>
      <c r="U24" s="49" t="s">
        <v>13</v>
      </c>
      <c r="V24" s="49" t="s">
        <v>13</v>
      </c>
      <c r="W24" s="49" t="s">
        <v>13</v>
      </c>
      <c r="X24" s="49" t="s">
        <v>13</v>
      </c>
      <c r="Y24" s="49" t="s">
        <v>94</v>
      </c>
    </row>
    <row r="25" spans="1:28">
      <c r="A25" s="72" t="s">
        <v>101</v>
      </c>
      <c r="B25" s="73">
        <f>DATE(Année-1,12,25)</f>
        <v>41998</v>
      </c>
      <c r="C25" s="50"/>
      <c r="D25" s="71"/>
      <c r="E25" s="49" t="s">
        <v>94</v>
      </c>
      <c r="F25" s="48" t="s">
        <v>15</v>
      </c>
      <c r="G25" s="48" t="s">
        <v>15</v>
      </c>
      <c r="H25" s="48" t="s">
        <v>15</v>
      </c>
      <c r="I25" s="48" t="s">
        <v>15</v>
      </c>
      <c r="J25" s="49" t="s">
        <v>94</v>
      </c>
      <c r="K25" s="49" t="s">
        <v>13</v>
      </c>
      <c r="L25" s="49" t="s">
        <v>13</v>
      </c>
      <c r="M25" s="49" t="s">
        <v>13</v>
      </c>
      <c r="N25" s="49" t="s">
        <v>94</v>
      </c>
      <c r="O25" s="49" t="s">
        <v>94</v>
      </c>
      <c r="P25" s="49" t="s">
        <v>94</v>
      </c>
      <c r="Q25" s="48" t="s">
        <v>15</v>
      </c>
      <c r="R25" s="48" t="s">
        <v>15</v>
      </c>
      <c r="S25" s="48" t="s">
        <v>15</v>
      </c>
      <c r="T25" s="49" t="s">
        <v>94</v>
      </c>
      <c r="U25" s="49" t="s">
        <v>13</v>
      </c>
      <c r="V25" s="49" t="s">
        <v>13</v>
      </c>
      <c r="W25" s="49" t="s">
        <v>13</v>
      </c>
      <c r="X25" s="49" t="s">
        <v>13</v>
      </c>
      <c r="Y25" s="49" t="s">
        <v>94</v>
      </c>
    </row>
    <row r="26" spans="1:28">
      <c r="A26" s="72" t="s">
        <v>111</v>
      </c>
      <c r="B26" s="73">
        <f>DATE(Année,1,1)</f>
        <v>42005</v>
      </c>
      <c r="C26" s="56"/>
      <c r="D26" s="74"/>
      <c r="E26" s="49" t="s">
        <v>94</v>
      </c>
      <c r="F26" s="48" t="s">
        <v>15</v>
      </c>
      <c r="G26" s="48" t="s">
        <v>15</v>
      </c>
      <c r="H26" s="48" t="s">
        <v>15</v>
      </c>
      <c r="I26" s="48" t="s">
        <v>15</v>
      </c>
      <c r="J26" s="49" t="s">
        <v>94</v>
      </c>
      <c r="K26" s="49" t="s">
        <v>13</v>
      </c>
      <c r="L26" s="49" t="s">
        <v>13</v>
      </c>
      <c r="M26" s="49" t="s">
        <v>13</v>
      </c>
      <c r="N26" s="49" t="s">
        <v>94</v>
      </c>
      <c r="O26" s="49" t="s">
        <v>94</v>
      </c>
      <c r="P26" s="49" t="s">
        <v>94</v>
      </c>
      <c r="Q26" s="48" t="s">
        <v>15</v>
      </c>
      <c r="R26" s="48" t="s">
        <v>15</v>
      </c>
      <c r="S26" s="48" t="s">
        <v>15</v>
      </c>
      <c r="T26" s="49" t="s">
        <v>94</v>
      </c>
      <c r="U26" s="49" t="s">
        <v>13</v>
      </c>
      <c r="V26" s="49" t="s">
        <v>13</v>
      </c>
      <c r="W26" s="49" t="s">
        <v>13</v>
      </c>
      <c r="X26" s="49" t="s">
        <v>13</v>
      </c>
      <c r="Y26" s="49" t="s">
        <v>94</v>
      </c>
    </row>
    <row r="27" spans="1:28">
      <c r="A27" s="72" t="s">
        <v>110</v>
      </c>
      <c r="B27" s="73">
        <f>DATE(Année,5,1)</f>
        <v>42125</v>
      </c>
      <c r="C27" s="75"/>
      <c r="D27" s="76"/>
      <c r="E27" s="60"/>
      <c r="F27" s="60"/>
      <c r="G27" s="60"/>
      <c r="H27" s="61"/>
      <c r="I27" s="60"/>
      <c r="J27" s="60"/>
      <c r="K27" s="60"/>
      <c r="L27" s="60"/>
      <c r="M27" s="60"/>
      <c r="N27" s="60"/>
      <c r="O27" s="60"/>
      <c r="P27" s="60"/>
      <c r="Q27" s="60"/>
      <c r="R27" s="60"/>
      <c r="S27" s="60"/>
      <c r="T27" s="60"/>
      <c r="U27" s="60"/>
      <c r="V27" s="60"/>
      <c r="W27" s="60"/>
      <c r="X27" s="60"/>
      <c r="Y27" s="60"/>
    </row>
    <row r="28" spans="1:28">
      <c r="A28" s="72" t="s">
        <v>109</v>
      </c>
      <c r="B28" s="73">
        <f>DATE(Année,5,8)</f>
        <v>42132</v>
      </c>
      <c r="C28" s="77"/>
      <c r="D28" s="78"/>
      <c r="E28" s="49" t="s">
        <v>94</v>
      </c>
      <c r="F28" s="79" t="s">
        <v>88</v>
      </c>
      <c r="G28" s="79" t="s">
        <v>88</v>
      </c>
      <c r="H28" s="79" t="s">
        <v>88</v>
      </c>
      <c r="I28" s="79" t="s">
        <v>88</v>
      </c>
      <c r="J28" s="49" t="s">
        <v>94</v>
      </c>
      <c r="K28" s="79" t="s">
        <v>88</v>
      </c>
      <c r="L28" s="79" t="s">
        <v>88</v>
      </c>
      <c r="M28" s="79" t="s">
        <v>88</v>
      </c>
      <c r="N28" s="49" t="s">
        <v>94</v>
      </c>
      <c r="O28" s="49" t="s">
        <v>94</v>
      </c>
      <c r="P28" s="49" t="s">
        <v>94</v>
      </c>
      <c r="Q28" s="79" t="s">
        <v>88</v>
      </c>
      <c r="R28" s="79" t="s">
        <v>88</v>
      </c>
      <c r="S28" s="79" t="s">
        <v>88</v>
      </c>
      <c r="T28" s="49" t="s">
        <v>94</v>
      </c>
      <c r="U28" s="79" t="s">
        <v>88</v>
      </c>
      <c r="V28" s="79" t="s">
        <v>88</v>
      </c>
      <c r="W28" s="79" t="s">
        <v>88</v>
      </c>
      <c r="X28" s="79" t="s">
        <v>88</v>
      </c>
      <c r="Y28" s="49" t="s">
        <v>94</v>
      </c>
    </row>
    <row r="29" spans="1:28">
      <c r="A29" s="72" t="s">
        <v>108</v>
      </c>
      <c r="B29" s="73">
        <f>DATE(Année,7,14)</f>
        <v>42199</v>
      </c>
      <c r="C29" s="59"/>
      <c r="D29" s="59"/>
      <c r="E29" s="60"/>
      <c r="F29" s="60"/>
      <c r="G29" s="60"/>
      <c r="H29" s="61"/>
      <c r="I29" s="60"/>
      <c r="J29" s="60"/>
      <c r="K29" s="60"/>
      <c r="L29" s="60"/>
      <c r="M29" s="60"/>
      <c r="N29" s="60"/>
      <c r="O29" s="60"/>
      <c r="P29" s="60"/>
      <c r="Q29" s="60"/>
      <c r="R29" s="60"/>
      <c r="S29" s="60"/>
      <c r="T29" s="60"/>
      <c r="U29" s="60"/>
      <c r="V29" s="60"/>
      <c r="W29" s="60"/>
      <c r="X29" s="60"/>
      <c r="Y29" s="60"/>
    </row>
    <row r="30" spans="1:28">
      <c r="A30" s="72" t="s">
        <v>107</v>
      </c>
      <c r="B30" s="73">
        <f>DATE(Année,8,15)</f>
        <v>42231</v>
      </c>
      <c r="C30" s="80"/>
      <c r="D30" s="81"/>
      <c r="E30" s="82" t="s">
        <v>94</v>
      </c>
      <c r="F30" s="83" t="s">
        <v>81</v>
      </c>
      <c r="G30" s="83" t="s">
        <v>81</v>
      </c>
      <c r="H30" s="83" t="s">
        <v>81</v>
      </c>
      <c r="I30" s="83" t="s">
        <v>81</v>
      </c>
      <c r="J30" s="82" t="s">
        <v>94</v>
      </c>
      <c r="K30" s="83" t="s">
        <v>81</v>
      </c>
      <c r="L30" s="83" t="s">
        <v>81</v>
      </c>
      <c r="M30" s="83" t="s">
        <v>81</v>
      </c>
      <c r="N30" s="82" t="s">
        <v>94</v>
      </c>
      <c r="O30" s="82" t="s">
        <v>94</v>
      </c>
      <c r="P30" s="82" t="s">
        <v>94</v>
      </c>
      <c r="Q30" s="83" t="s">
        <v>81</v>
      </c>
      <c r="R30" s="83" t="s">
        <v>81</v>
      </c>
      <c r="S30" s="83" t="s">
        <v>81</v>
      </c>
      <c r="T30" s="82" t="s">
        <v>94</v>
      </c>
      <c r="U30" s="83" t="s">
        <v>81</v>
      </c>
      <c r="V30" s="83" t="s">
        <v>81</v>
      </c>
      <c r="W30" s="83" t="s">
        <v>81</v>
      </c>
      <c r="X30" s="83" t="s">
        <v>81</v>
      </c>
      <c r="Y30" s="82" t="s">
        <v>94</v>
      </c>
    </row>
    <row r="31" spans="1:28">
      <c r="A31" s="72" t="s">
        <v>103</v>
      </c>
      <c r="B31" s="73">
        <f>DATE(Année,11,1)</f>
        <v>42309</v>
      </c>
      <c r="C31" s="84"/>
      <c r="D31" s="85"/>
      <c r="E31" s="82" t="s">
        <v>94</v>
      </c>
      <c r="F31" s="83" t="s">
        <v>81</v>
      </c>
      <c r="G31" s="83" t="s">
        <v>81</v>
      </c>
      <c r="H31" s="83" t="s">
        <v>81</v>
      </c>
      <c r="I31" s="83" t="s">
        <v>81</v>
      </c>
      <c r="J31" s="82" t="s">
        <v>94</v>
      </c>
      <c r="K31" s="83" t="s">
        <v>81</v>
      </c>
      <c r="L31" s="83" t="s">
        <v>81</v>
      </c>
      <c r="M31" s="83" t="s">
        <v>81</v>
      </c>
      <c r="N31" s="82" t="s">
        <v>94</v>
      </c>
      <c r="O31" s="82" t="s">
        <v>94</v>
      </c>
      <c r="P31" s="82" t="s">
        <v>94</v>
      </c>
      <c r="Q31" s="83" t="s">
        <v>81</v>
      </c>
      <c r="R31" s="83" t="s">
        <v>81</v>
      </c>
      <c r="S31" s="83" t="s">
        <v>81</v>
      </c>
      <c r="T31" s="82" t="s">
        <v>94</v>
      </c>
      <c r="U31" s="83" t="s">
        <v>81</v>
      </c>
      <c r="V31" s="83" t="s">
        <v>81</v>
      </c>
      <c r="W31" s="83" t="s">
        <v>81</v>
      </c>
      <c r="X31" s="83" t="s">
        <v>81</v>
      </c>
      <c r="Y31" s="82" t="s">
        <v>94</v>
      </c>
    </row>
    <row r="32" spans="1:28">
      <c r="A32" s="72" t="s">
        <v>102</v>
      </c>
      <c r="B32" s="73">
        <f>DATE(Année,11,11)</f>
        <v>42319</v>
      </c>
      <c r="C32" s="59"/>
      <c r="D32" s="59"/>
      <c r="E32" s="60"/>
      <c r="F32" s="60"/>
      <c r="G32" s="60"/>
      <c r="H32" s="61"/>
      <c r="I32" s="60"/>
      <c r="J32" s="60"/>
      <c r="K32" s="60"/>
      <c r="L32" s="60"/>
      <c r="M32" s="60"/>
      <c r="N32" s="60"/>
      <c r="O32" s="60"/>
      <c r="P32" s="60"/>
      <c r="Q32" s="60"/>
      <c r="R32" s="60"/>
      <c r="S32" s="60"/>
      <c r="T32" s="60"/>
      <c r="U32" s="60"/>
      <c r="V32" s="60"/>
      <c r="W32" s="60"/>
      <c r="X32" s="60"/>
      <c r="Y32" s="60"/>
    </row>
    <row r="33" spans="1:25">
      <c r="A33" s="72" t="s">
        <v>101</v>
      </c>
      <c r="B33" s="73">
        <f>DATE(Année,12,25)</f>
        <v>42363</v>
      </c>
      <c r="C33" s="80"/>
      <c r="D33" s="81"/>
      <c r="E33" s="83" t="s">
        <v>81</v>
      </c>
      <c r="F33" s="83" t="s">
        <v>81</v>
      </c>
      <c r="G33" s="82" t="s">
        <v>94</v>
      </c>
      <c r="H33" s="82" t="s">
        <v>94</v>
      </c>
      <c r="I33" s="82" t="s">
        <v>94</v>
      </c>
      <c r="J33" s="83" t="s">
        <v>81</v>
      </c>
      <c r="K33" s="83" t="s">
        <v>81</v>
      </c>
      <c r="L33" s="83" t="s">
        <v>81</v>
      </c>
      <c r="M33" s="82" t="s">
        <v>94</v>
      </c>
      <c r="N33" s="83" t="s">
        <v>81</v>
      </c>
      <c r="O33" s="83" t="s">
        <v>81</v>
      </c>
      <c r="P33" s="83" t="s">
        <v>81</v>
      </c>
      <c r="Q33" s="83" t="s">
        <v>81</v>
      </c>
      <c r="R33" s="82" t="s">
        <v>94</v>
      </c>
      <c r="S33" s="82" t="s">
        <v>94</v>
      </c>
      <c r="T33" s="83" t="s">
        <v>81</v>
      </c>
      <c r="U33" s="83" t="s">
        <v>81</v>
      </c>
      <c r="V33" s="83" t="s">
        <v>81</v>
      </c>
      <c r="W33" s="83" t="s">
        <v>81</v>
      </c>
      <c r="X33" s="82" t="s">
        <v>94</v>
      </c>
      <c r="Y33" s="83" t="s">
        <v>81</v>
      </c>
    </row>
    <row r="34" spans="1:25">
      <c r="A34" s="72" t="s">
        <v>106</v>
      </c>
      <c r="B34" s="73">
        <f>DATE(Année,3,29.56+0.979*MOD(204-11*MOD(Année,19),30)-WEEKDAY(DATE(Année,3,28.56+0.979*MOD(204-11*MOD(Année,19),30))))+1</f>
        <v>42100</v>
      </c>
      <c r="C34" s="84"/>
      <c r="D34" s="85"/>
      <c r="E34" s="83" t="s">
        <v>81</v>
      </c>
      <c r="F34" s="83" t="s">
        <v>81</v>
      </c>
      <c r="G34" s="82" t="s">
        <v>94</v>
      </c>
      <c r="H34" s="82" t="s">
        <v>94</v>
      </c>
      <c r="I34" s="82" t="s">
        <v>94</v>
      </c>
      <c r="J34" s="83" t="s">
        <v>81</v>
      </c>
      <c r="K34" s="83" t="s">
        <v>81</v>
      </c>
      <c r="L34" s="83" t="s">
        <v>81</v>
      </c>
      <c r="M34" s="82" t="s">
        <v>94</v>
      </c>
      <c r="N34" s="83" t="s">
        <v>81</v>
      </c>
      <c r="O34" s="83" t="s">
        <v>81</v>
      </c>
      <c r="P34" s="83" t="s">
        <v>81</v>
      </c>
      <c r="Q34" s="83" t="s">
        <v>81</v>
      </c>
      <c r="R34" s="82" t="s">
        <v>94</v>
      </c>
      <c r="S34" s="82" t="s">
        <v>94</v>
      </c>
      <c r="T34" s="83" t="s">
        <v>81</v>
      </c>
      <c r="U34" s="83" t="s">
        <v>81</v>
      </c>
      <c r="V34" s="83" t="s">
        <v>81</v>
      </c>
      <c r="W34" s="83" t="s">
        <v>81</v>
      </c>
      <c r="X34" s="82" t="s">
        <v>94</v>
      </c>
      <c r="Y34" s="83" t="s">
        <v>81</v>
      </c>
    </row>
    <row r="35" spans="1:25">
      <c r="A35" s="72" t="s">
        <v>105</v>
      </c>
      <c r="B35" s="73">
        <f>B34+38</f>
        <v>42138</v>
      </c>
    </row>
    <row r="36" spans="1:25">
      <c r="A36" s="72" t="s">
        <v>104</v>
      </c>
      <c r="B36" s="73">
        <f>B34+49</f>
        <v>42149</v>
      </c>
    </row>
    <row r="37" spans="1:25">
      <c r="A37" s="72" t="s">
        <v>111</v>
      </c>
      <c r="B37" s="73">
        <f>DATE(Année+1,1,1)</f>
        <v>42370</v>
      </c>
    </row>
    <row r="38" spans="1:25">
      <c r="A38" s="72" t="s">
        <v>110</v>
      </c>
      <c r="B38" s="73">
        <f>DATE(Année+1,5,1)</f>
        <v>42491</v>
      </c>
    </row>
    <row r="39" spans="1:25">
      <c r="A39" s="72" t="s">
        <v>109</v>
      </c>
      <c r="B39" s="73">
        <f>DATE(Année+1,5,8)</f>
        <v>42498</v>
      </c>
    </row>
    <row r="40" spans="1:25">
      <c r="A40" s="72" t="s">
        <v>108</v>
      </c>
      <c r="B40" s="73">
        <f>DATE(Année+1,7,14)</f>
        <v>42565</v>
      </c>
    </row>
    <row r="41" spans="1:25">
      <c r="A41" s="72" t="s">
        <v>107</v>
      </c>
      <c r="B41" s="73">
        <f>DATE(Année+1,8,15)</f>
        <v>42597</v>
      </c>
    </row>
    <row r="42" spans="1:25">
      <c r="A42" s="72" t="s">
        <v>106</v>
      </c>
      <c r="B42" s="73">
        <f>DATE(Année+1,3,29.56+0.979*MOD(204-11*MOD(Année+1,19),30)-WEEKDAY(DATE(Année+1,3,28.56+0.979*MOD(204-11*MOD(Année+1,19),30))))+1</f>
        <v>42457</v>
      </c>
    </row>
    <row r="43" spans="1:25">
      <c r="A43" s="72" t="s">
        <v>105</v>
      </c>
      <c r="B43" s="73">
        <f>B42+38</f>
        <v>42495</v>
      </c>
    </row>
    <row r="44" spans="1:25">
      <c r="A44" s="72" t="s">
        <v>104</v>
      </c>
      <c r="B44" s="73">
        <f>B42+49</f>
        <v>42506</v>
      </c>
    </row>
    <row r="45" spans="1:25">
      <c r="A45" s="72" t="s">
        <v>103</v>
      </c>
      <c r="B45" s="73">
        <f>DATE(Année+1,11,1)</f>
        <v>42675</v>
      </c>
    </row>
    <row r="46" spans="1:25">
      <c r="A46" s="72" t="s">
        <v>102</v>
      </c>
      <c r="B46" s="73">
        <f>DATE(Année+1,11,11)</f>
        <v>42685</v>
      </c>
    </row>
    <row r="47" spans="1:25">
      <c r="A47" s="72" t="s">
        <v>101</v>
      </c>
      <c r="B47" s="73">
        <f>DATE(Année+1,12,25)</f>
        <v>42729</v>
      </c>
    </row>
  </sheetData>
  <sheetProtection selectLockedCells="1"/>
  <mergeCells count="2">
    <mergeCell ref="A23:B23"/>
    <mergeCell ref="AC3:AG4"/>
  </mergeCells>
  <conditionalFormatting sqref="AE8">
    <cfRule type="containsText" dxfId="22" priority="19" operator="containsText" text="CE">
      <formula>NOT(ISERROR(SEARCH("CE",AE8)))</formula>
    </cfRule>
    <cfRule type="containsText" dxfId="21" priority="20" operator="containsText" text="S">
      <formula>NOT(ISERROR(SEARCH("S",AE8)))</formula>
    </cfRule>
    <cfRule type="containsText" dxfId="20" priority="21" operator="containsText" text="J1">
      <formula>NOT(ISERROR(SEARCH("J1",AE8)))</formula>
    </cfRule>
    <cfRule type="containsText" dxfId="19" priority="22" operator="containsText" text="S3">
      <formula>NOT(ISERROR(SEARCH("S3",AE8)))</formula>
    </cfRule>
    <cfRule type="containsText" dxfId="18" priority="23" operator="containsText" text="M">
      <formula>NOT(ISERROR(SEARCH("M",AE8)))</formula>
    </cfRule>
    <cfRule type="containsText" dxfId="17" priority="24" operator="containsText" text="R">
      <formula>NOT(ISERROR(SEARCH("R",AE8)))</formula>
    </cfRule>
  </conditionalFormatting>
  <conditionalFormatting sqref="AE8">
    <cfRule type="containsText" dxfId="16" priority="18" operator="containsText" text="S3">
      <formula>NOT(ISERROR(SEARCH("S3",AE8)))</formula>
    </cfRule>
  </conditionalFormatting>
  <conditionalFormatting sqref="E3:Y34">
    <cfRule type="containsText" dxfId="15" priority="9" operator="containsText" text="M0">
      <formula>NOT(ISERROR(SEARCH("M0",E3)))</formula>
    </cfRule>
    <cfRule type="containsText" dxfId="14" priority="10" operator="containsText" text="M2">
      <formula>NOT(ISERROR(SEARCH("M2",E3)))</formula>
    </cfRule>
    <cfRule type="containsText" dxfId="13" priority="11" operator="containsText" text="Mal">
      <formula>NOT(ISERROR(SEARCH("Mal",E3)))</formula>
    </cfRule>
    <cfRule type="containsText" dxfId="12" priority="12" operator="containsText" text="J1">
      <formula>NOT(ISERROR(SEARCH("J1",E3)))</formula>
    </cfRule>
    <cfRule type="containsText" dxfId="11" priority="13" operator="containsText" text="S3">
      <formula>NOT(ISERROR(SEARCH("S3",E3)))</formula>
    </cfRule>
    <cfRule type="containsText" dxfId="10" priority="14" operator="containsText" text="S">
      <formula>NOT(ISERROR(SEARCH("S",E3)))</formula>
    </cfRule>
    <cfRule type="containsText" dxfId="9" priority="15" operator="containsText" text="R">
      <formula>NOT(ISERROR(SEARCH("R",E3)))</formula>
    </cfRule>
    <cfRule type="containsText" dxfId="8" priority="16" operator="containsText" text="M">
      <formula>NOT(ISERROR(SEARCH("M",E3)))</formula>
    </cfRule>
  </conditionalFormatting>
  <conditionalFormatting sqref="AB17:AB23">
    <cfRule type="containsText" dxfId="7" priority="1" operator="containsText" text="M0">
      <formula>NOT(ISERROR(SEARCH("M0",AB17)))</formula>
    </cfRule>
    <cfRule type="containsText" dxfId="6" priority="2" operator="containsText" text="M2">
      <formula>NOT(ISERROR(SEARCH("M2",AB17)))</formula>
    </cfRule>
    <cfRule type="containsText" dxfId="5" priority="3" operator="containsText" text="Mal">
      <formula>NOT(ISERROR(SEARCH("Mal",AB17)))</formula>
    </cfRule>
    <cfRule type="containsText" dxfId="4" priority="4" operator="containsText" text="J1">
      <formula>NOT(ISERROR(SEARCH("J1",AB17)))</formula>
    </cfRule>
    <cfRule type="containsText" dxfId="3" priority="5" operator="containsText" text="S3">
      <formula>NOT(ISERROR(SEARCH("S3",AB17)))</formula>
    </cfRule>
    <cfRule type="containsText" dxfId="2" priority="6" operator="containsText" text="S">
      <formula>NOT(ISERROR(SEARCH("S",AB17)))</formula>
    </cfRule>
    <cfRule type="containsText" dxfId="1" priority="7" operator="containsText" text="R">
      <formula>NOT(ISERROR(SEARCH("R",AB17)))</formula>
    </cfRule>
    <cfRule type="containsText" dxfId="0" priority="8" operator="containsText" text="M">
      <formula>NOT(ISERROR(SEARCH("M",AB17)))</formula>
    </cfRule>
  </conditionalFormatting>
  <hyperlinks>
    <hyperlink ref="AC3:AF4" location="accueil!A1" display="accueil"/>
  </hyperlink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1"/>
  <dimension ref="A1:AV32"/>
  <sheetViews>
    <sheetView showGridLines="0" workbookViewId="0"/>
  </sheetViews>
  <sheetFormatPr baseColWidth="10" defaultColWidth="11.453125" defaultRowHeight="11.5"/>
  <cols>
    <col min="1" max="43" width="4" style="2" customWidth="1"/>
    <col min="44" max="44" width="4.7265625" style="2" customWidth="1"/>
    <col min="45" max="45" width="11.453125" style="2"/>
    <col min="46" max="46" width="23.453125" style="2" customWidth="1"/>
    <col min="47" max="16384" width="11.453125" style="2"/>
  </cols>
  <sheetData>
    <row r="1" spans="1:48" ht="12.5">
      <c r="A1" s="33"/>
      <c r="B1"/>
      <c r="C1"/>
      <c r="D1"/>
      <c r="E1"/>
      <c r="F1"/>
      <c r="G1"/>
      <c r="H1"/>
      <c r="I1"/>
      <c r="J1"/>
      <c r="K1"/>
      <c r="L1"/>
      <c r="M1"/>
      <c r="N1"/>
      <c r="O1"/>
      <c r="P1"/>
      <c r="Q1"/>
      <c r="R1"/>
      <c r="S1"/>
      <c r="T1"/>
      <c r="U1"/>
      <c r="V1"/>
      <c r="W1"/>
      <c r="X1"/>
      <c r="Y1"/>
      <c r="Z1" s="88" t="s">
        <v>3</v>
      </c>
      <c r="AA1" s="36"/>
      <c r="AB1"/>
      <c r="AC1"/>
      <c r="AD1"/>
    </row>
    <row r="2" spans="1:48" ht="12.5">
      <c r="A2"/>
      <c r="B2"/>
      <c r="C2"/>
      <c r="D2"/>
      <c r="E2"/>
      <c r="F2"/>
      <c r="G2"/>
      <c r="H2"/>
      <c r="I2"/>
      <c r="J2"/>
      <c r="K2"/>
      <c r="L2"/>
      <c r="M2"/>
      <c r="N2"/>
      <c r="O2"/>
      <c r="P2"/>
      <c r="Q2"/>
      <c r="R2"/>
      <c r="S2"/>
      <c r="T2"/>
      <c r="U2"/>
      <c r="V2"/>
      <c r="W2"/>
      <c r="X2"/>
      <c r="Y2"/>
      <c r="Z2" s="36"/>
      <c r="AA2" s="36"/>
      <c r="AB2"/>
      <c r="AC2"/>
      <c r="AD2"/>
      <c r="AE2"/>
      <c r="AF2"/>
      <c r="AG2"/>
      <c r="AH2"/>
      <c r="AI2"/>
      <c r="AJ2"/>
    </row>
    <row r="3" spans="1:48" ht="12.5">
      <c r="A3"/>
      <c r="B3"/>
      <c r="C3"/>
      <c r="D3"/>
      <c r="E3"/>
      <c r="F3"/>
      <c r="G3"/>
      <c r="H3"/>
      <c r="I3"/>
      <c r="J3"/>
      <c r="K3"/>
      <c r="L3"/>
      <c r="M3"/>
      <c r="N3"/>
      <c r="O3"/>
      <c r="P3"/>
      <c r="Q3"/>
      <c r="R3"/>
      <c r="S3"/>
      <c r="T3"/>
      <c r="U3"/>
      <c r="V3"/>
      <c r="W3"/>
      <c r="X3"/>
      <c r="Y3"/>
      <c r="Z3"/>
      <c r="AA3"/>
      <c r="AB3"/>
      <c r="AC3"/>
      <c r="AD3"/>
    </row>
    <row r="4" spans="1:48" ht="12.5">
      <c r="A4" s="5" t="s">
        <v>0</v>
      </c>
      <c r="B4" s="5"/>
      <c r="C4" s="5"/>
      <c r="D4" s="5"/>
      <c r="E4" s="5"/>
      <c r="Z4"/>
      <c r="AA4"/>
      <c r="AB4"/>
      <c r="AC4"/>
      <c r="AD4"/>
    </row>
    <row r="5" spans="1:48">
      <c r="A5" s="19" t="s">
        <v>13</v>
      </c>
      <c r="B5" s="27" t="s">
        <v>88</v>
      </c>
      <c r="C5" s="19" t="s">
        <v>78</v>
      </c>
      <c r="D5" s="29" t="s">
        <v>81</v>
      </c>
      <c r="E5" s="19" t="s">
        <v>71</v>
      </c>
      <c r="F5" s="14" t="s">
        <v>49</v>
      </c>
      <c r="G5" s="15" t="s">
        <v>14</v>
      </c>
      <c r="H5" s="15" t="s">
        <v>83</v>
      </c>
      <c r="I5" s="15" t="s">
        <v>74</v>
      </c>
      <c r="J5" s="15" t="s">
        <v>85</v>
      </c>
      <c r="K5" s="30" t="s">
        <v>15</v>
      </c>
      <c r="L5" s="26" t="s">
        <v>94</v>
      </c>
      <c r="M5" s="13" t="s">
        <v>16</v>
      </c>
      <c r="N5" s="16" t="s">
        <v>17</v>
      </c>
      <c r="O5" s="17" t="s">
        <v>137</v>
      </c>
      <c r="P5" s="17" t="s">
        <v>138</v>
      </c>
      <c r="Q5" s="116" t="s">
        <v>150</v>
      </c>
      <c r="R5" s="17" t="s">
        <v>152</v>
      </c>
      <c r="S5" s="18" t="s">
        <v>52</v>
      </c>
      <c r="T5" s="21" t="s">
        <v>53</v>
      </c>
      <c r="U5" s="34" t="s">
        <v>54</v>
      </c>
      <c r="V5" s="21" t="s">
        <v>96</v>
      </c>
      <c r="W5" s="21" t="s">
        <v>97</v>
      </c>
      <c r="X5" s="21" t="s">
        <v>149</v>
      </c>
      <c r="Y5" s="18" t="s">
        <v>50</v>
      </c>
      <c r="Z5" s="18" t="s">
        <v>51</v>
      </c>
      <c r="AA5" s="23" t="s">
        <v>57</v>
      </c>
      <c r="AB5" s="24" t="s">
        <v>58</v>
      </c>
      <c r="AC5" s="24" t="s">
        <v>59</v>
      </c>
      <c r="AD5" s="24" t="s">
        <v>92</v>
      </c>
      <c r="AE5" s="25" t="s">
        <v>70</v>
      </c>
      <c r="AF5" s="28" t="s">
        <v>91</v>
      </c>
      <c r="AG5" s="22" t="s">
        <v>55</v>
      </c>
      <c r="AH5" s="22" t="s">
        <v>56</v>
      </c>
      <c r="AI5" s="22" t="s">
        <v>139</v>
      </c>
      <c r="AJ5" s="199" t="s">
        <v>155</v>
      </c>
      <c r="AK5" s="8"/>
      <c r="AL5" s="8"/>
      <c r="AM5" s="8"/>
      <c r="AN5" s="8"/>
      <c r="AO5" s="8"/>
      <c r="AP5" s="8"/>
      <c r="AQ5" s="6"/>
    </row>
    <row r="6" spans="1:48" ht="115.5">
      <c r="A6" s="20" t="s">
        <v>79</v>
      </c>
      <c r="B6" s="20" t="s">
        <v>89</v>
      </c>
      <c r="C6" s="20" t="s">
        <v>80</v>
      </c>
      <c r="D6" s="20" t="s">
        <v>82</v>
      </c>
      <c r="E6" s="20" t="s">
        <v>73</v>
      </c>
      <c r="F6" s="20" t="s">
        <v>72</v>
      </c>
      <c r="G6" s="20" t="s">
        <v>76</v>
      </c>
      <c r="H6" s="20" t="s">
        <v>84</v>
      </c>
      <c r="I6" s="20" t="s">
        <v>75</v>
      </c>
      <c r="J6" s="20" t="s">
        <v>86</v>
      </c>
      <c r="K6" s="20" t="s">
        <v>77</v>
      </c>
      <c r="L6" s="20" t="s">
        <v>18</v>
      </c>
      <c r="M6" s="20" t="s">
        <v>87</v>
      </c>
      <c r="N6" s="20" t="s">
        <v>19</v>
      </c>
      <c r="O6" s="20" t="s">
        <v>20</v>
      </c>
      <c r="P6" s="20" t="s">
        <v>146</v>
      </c>
      <c r="Q6" s="20" t="s">
        <v>151</v>
      </c>
      <c r="R6" s="20" t="s">
        <v>153</v>
      </c>
      <c r="S6" s="20" t="s">
        <v>62</v>
      </c>
      <c r="T6" s="20" t="s">
        <v>63</v>
      </c>
      <c r="U6" s="20" t="s">
        <v>64</v>
      </c>
      <c r="V6" s="20" t="s">
        <v>148</v>
      </c>
      <c r="W6" s="20" t="s">
        <v>99</v>
      </c>
      <c r="X6" s="20" t="s">
        <v>154</v>
      </c>
      <c r="Y6" s="20" t="s">
        <v>60</v>
      </c>
      <c r="Z6" s="20" t="s">
        <v>61</v>
      </c>
      <c r="AA6" s="20" t="s">
        <v>67</v>
      </c>
      <c r="AB6" s="20" t="s">
        <v>68</v>
      </c>
      <c r="AC6" s="20" t="s">
        <v>69</v>
      </c>
      <c r="AD6" s="20" t="s">
        <v>93</v>
      </c>
      <c r="AE6" s="20" t="s">
        <v>90</v>
      </c>
      <c r="AF6" s="20" t="s">
        <v>98</v>
      </c>
      <c r="AG6" s="20" t="s">
        <v>65</v>
      </c>
      <c r="AH6" s="20" t="s">
        <v>66</v>
      </c>
      <c r="AI6" s="20" t="s">
        <v>140</v>
      </c>
      <c r="AJ6" s="20" t="s">
        <v>156</v>
      </c>
      <c r="AK6" s="20"/>
      <c r="AL6" s="20"/>
      <c r="AM6" s="20"/>
      <c r="AN6" s="20"/>
      <c r="AO6" s="20"/>
      <c r="AP6" s="20"/>
      <c r="AQ6" s="20"/>
    </row>
    <row r="7" spans="1:48" ht="12.5">
      <c r="A7"/>
      <c r="B7"/>
      <c r="C7"/>
      <c r="D7"/>
      <c r="E7"/>
      <c r="F7"/>
      <c r="G7"/>
      <c r="H7"/>
      <c r="I7"/>
      <c r="J7"/>
      <c r="K7"/>
      <c r="L7"/>
      <c r="M7"/>
      <c r="N7"/>
      <c r="O7"/>
      <c r="P7"/>
      <c r="Q7"/>
      <c r="R7"/>
      <c r="S7"/>
      <c r="T7"/>
      <c r="U7"/>
      <c r="V7"/>
      <c r="W7"/>
      <c r="X7"/>
      <c r="Y7"/>
      <c r="Z7"/>
      <c r="AA7"/>
      <c r="AB7"/>
      <c r="AC7"/>
      <c r="AD7"/>
    </row>
    <row r="8" spans="1:48" ht="12.5">
      <c r="A8"/>
      <c r="B8"/>
      <c r="C8"/>
      <c r="D8"/>
      <c r="E8"/>
      <c r="F8"/>
      <c r="G8"/>
      <c r="H8"/>
      <c r="I8"/>
      <c r="J8"/>
      <c r="K8"/>
      <c r="L8"/>
      <c r="M8"/>
      <c r="N8"/>
      <c r="O8"/>
      <c r="P8"/>
      <c r="Q8"/>
      <c r="R8"/>
      <c r="S8"/>
      <c r="T8"/>
      <c r="U8"/>
      <c r="V8"/>
      <c r="W8"/>
      <c r="X8"/>
      <c r="Y8"/>
      <c r="Z8"/>
      <c r="AA8"/>
      <c r="AB8"/>
      <c r="AC8"/>
      <c r="AD8"/>
    </row>
    <row r="9" spans="1:48" ht="12.5">
      <c r="A9"/>
      <c r="B9"/>
      <c r="C9"/>
      <c r="D9"/>
      <c r="E9"/>
      <c r="F9"/>
      <c r="G9"/>
      <c r="H9"/>
      <c r="I9"/>
      <c r="J9"/>
      <c r="K9"/>
      <c r="L9"/>
      <c r="M9"/>
      <c r="N9"/>
      <c r="O9"/>
      <c r="P9"/>
      <c r="Q9"/>
      <c r="R9"/>
      <c r="S9"/>
      <c r="T9"/>
      <c r="U9"/>
      <c r="V9"/>
      <c r="W9"/>
      <c r="X9"/>
      <c r="Y9"/>
      <c r="Z9"/>
      <c r="AA9"/>
      <c r="AB9"/>
      <c r="AC9"/>
      <c r="AD9"/>
    </row>
    <row r="10" spans="1:48" ht="12.5">
      <c r="K10"/>
      <c r="L10"/>
      <c r="M10"/>
      <c r="N10"/>
      <c r="O10"/>
      <c r="P10"/>
      <c r="Q10"/>
      <c r="R10"/>
      <c r="S10"/>
      <c r="T10"/>
      <c r="U10"/>
      <c r="V10"/>
      <c r="W10"/>
      <c r="X10"/>
      <c r="Y10"/>
      <c r="Z10"/>
      <c r="AA10"/>
      <c r="AB10"/>
      <c r="AC10"/>
      <c r="AD10"/>
    </row>
    <row r="11" spans="1:48" ht="12.5">
      <c r="A11"/>
      <c r="B11"/>
      <c r="C11"/>
      <c r="D11"/>
      <c r="E11"/>
      <c r="F11"/>
      <c r="G11"/>
      <c r="H11"/>
      <c r="I11"/>
      <c r="J11"/>
      <c r="K11"/>
      <c r="L11"/>
      <c r="M11" s="12"/>
      <c r="N11"/>
      <c r="O11"/>
      <c r="P11"/>
      <c r="Q11"/>
      <c r="R11" s="21" t="s">
        <v>149</v>
      </c>
      <c r="S11"/>
      <c r="T11"/>
      <c r="U11"/>
      <c r="V11" s="12"/>
      <c r="W11"/>
      <c r="X11"/>
      <c r="Y11"/>
      <c r="Z11"/>
      <c r="AA11"/>
      <c r="AB11"/>
      <c r="AC11"/>
      <c r="AD11"/>
    </row>
    <row r="12" spans="1:48" ht="12.5">
      <c r="A12"/>
      <c r="B12"/>
      <c r="C12"/>
      <c r="D12"/>
      <c r="E12"/>
      <c r="F12"/>
      <c r="G12"/>
      <c r="H12"/>
      <c r="I12"/>
      <c r="J12"/>
      <c r="K12"/>
      <c r="L12"/>
      <c r="M12"/>
      <c r="N12"/>
      <c r="O12"/>
      <c r="P12"/>
      <c r="Q12"/>
      <c r="R12"/>
      <c r="S12"/>
      <c r="T12"/>
      <c r="U12"/>
      <c r="V12"/>
      <c r="W12"/>
      <c r="X12"/>
      <c r="Y12"/>
      <c r="Z12"/>
      <c r="AA12" s="199" t="s">
        <v>155</v>
      </c>
      <c r="AB12"/>
      <c r="AC12"/>
      <c r="AD12"/>
      <c r="AS12" s="11"/>
    </row>
    <row r="13" spans="1:48" ht="12.5">
      <c r="A13"/>
      <c r="B13"/>
      <c r="C13"/>
      <c r="D13"/>
      <c r="E13"/>
      <c r="F13"/>
      <c r="G13"/>
      <c r="H13"/>
      <c r="I13"/>
      <c r="J13"/>
      <c r="K13"/>
      <c r="L13"/>
      <c r="M13"/>
      <c r="N13"/>
      <c r="O13"/>
      <c r="P13"/>
      <c r="Q13"/>
      <c r="R13"/>
      <c r="S13"/>
      <c r="T13"/>
      <c r="U13"/>
      <c r="V13"/>
      <c r="W13"/>
      <c r="X13"/>
      <c r="Y13"/>
      <c r="Z13"/>
      <c r="AA13"/>
      <c r="AB13"/>
      <c r="AC13"/>
      <c r="AD13"/>
      <c r="AF13"/>
      <c r="AG13"/>
      <c r="AH13"/>
      <c r="AS13" s="7"/>
      <c r="AT13" s="7"/>
      <c r="AU13" s="1"/>
      <c r="AV13" s="1"/>
    </row>
    <row r="14" spans="1:48" ht="12.5">
      <c r="A14"/>
      <c r="B14"/>
      <c r="C14"/>
      <c r="D14"/>
      <c r="E14"/>
      <c r="F14"/>
      <c r="G14"/>
      <c r="H14"/>
      <c r="I14"/>
      <c r="J14"/>
      <c r="K14"/>
      <c r="L14"/>
      <c r="M14"/>
      <c r="N14"/>
      <c r="O14"/>
      <c r="P14"/>
      <c r="Q14"/>
      <c r="R14"/>
      <c r="S14"/>
      <c r="T14"/>
      <c r="U14"/>
      <c r="V14"/>
      <c r="W14"/>
      <c r="X14"/>
      <c r="Y14"/>
      <c r="Z14"/>
      <c r="AA14"/>
      <c r="AB14"/>
      <c r="AC14"/>
      <c r="AD14"/>
      <c r="AS14" s="7"/>
      <c r="AT14" s="7"/>
      <c r="AU14" s="1"/>
      <c r="AV14" s="1"/>
    </row>
    <row r="15" spans="1:48" ht="12.5">
      <c r="A15"/>
      <c r="B15"/>
      <c r="C15"/>
      <c r="D15"/>
      <c r="E15"/>
      <c r="F15"/>
      <c r="G15"/>
      <c r="H15"/>
      <c r="I15"/>
      <c r="J15"/>
      <c r="K15"/>
      <c r="L15"/>
      <c r="M15"/>
      <c r="N15"/>
      <c r="O15"/>
      <c r="P15"/>
      <c r="Q15"/>
      <c r="R15"/>
      <c r="S15"/>
      <c r="T15"/>
      <c r="U15"/>
      <c r="V15"/>
      <c r="W15"/>
      <c r="X15"/>
      <c r="Y15"/>
      <c r="Z15"/>
      <c r="AA15"/>
      <c r="AB15"/>
      <c r="AC15"/>
      <c r="AD15"/>
      <c r="AS15" s="7"/>
      <c r="AT15" s="7"/>
      <c r="AU15" s="1"/>
      <c r="AV15" s="1"/>
    </row>
    <row r="16" spans="1:48" ht="12.5">
      <c r="A16"/>
      <c r="B16"/>
      <c r="C16"/>
      <c r="D16"/>
      <c r="E16"/>
      <c r="F16"/>
      <c r="G16"/>
      <c r="H16"/>
      <c r="I16"/>
      <c r="J16"/>
      <c r="K16"/>
      <c r="L16"/>
      <c r="M16"/>
      <c r="N16"/>
      <c r="O16"/>
      <c r="P16"/>
      <c r="Q16"/>
      <c r="R16"/>
      <c r="S16"/>
      <c r="T16"/>
      <c r="U16"/>
      <c r="V16"/>
      <c r="W16"/>
      <c r="X16"/>
      <c r="Y16"/>
      <c r="Z16"/>
      <c r="AA16"/>
      <c r="AB16"/>
      <c r="AC16"/>
      <c r="AD16"/>
      <c r="AE16" s="4"/>
      <c r="AF16" s="4"/>
      <c r="AG16" s="4"/>
      <c r="AH16" s="4"/>
      <c r="AI16" s="4"/>
      <c r="AJ16" s="4"/>
      <c r="AK16" s="4"/>
      <c r="AL16" s="4"/>
      <c r="AM16" s="4"/>
      <c r="AN16" s="4"/>
      <c r="AO16" s="4"/>
      <c r="AP16" s="4"/>
      <c r="AQ16" s="4"/>
      <c r="AR16" s="4"/>
      <c r="AS16" s="7"/>
      <c r="AT16" s="9"/>
      <c r="AU16" s="10"/>
      <c r="AV16" s="10"/>
    </row>
    <row r="17" spans="1:48" ht="12.5">
      <c r="A17"/>
      <c r="B17"/>
      <c r="C17"/>
      <c r="D17"/>
      <c r="E17"/>
      <c r="F17"/>
      <c r="G17"/>
      <c r="H17"/>
      <c r="I17"/>
      <c r="J17"/>
      <c r="K17"/>
      <c r="L17"/>
      <c r="M17"/>
      <c r="N17"/>
      <c r="O17"/>
      <c r="P17"/>
      <c r="Q17"/>
      <c r="R17"/>
      <c r="S17"/>
      <c r="T17"/>
      <c r="Y17"/>
      <c r="Z17"/>
      <c r="AA17"/>
      <c r="AB17"/>
      <c r="AC17"/>
      <c r="AD17"/>
      <c r="AE17" s="4"/>
      <c r="AF17" s="4"/>
      <c r="AG17" s="4"/>
      <c r="AH17" s="4"/>
      <c r="AI17" s="4"/>
      <c r="AJ17" s="4"/>
      <c r="AK17" s="4"/>
      <c r="AL17" s="4"/>
      <c r="AM17" s="4"/>
      <c r="AN17" s="4"/>
      <c r="AO17" s="4"/>
      <c r="AP17" s="4"/>
      <c r="AQ17" s="4"/>
      <c r="AR17" s="4"/>
      <c r="AT17"/>
      <c r="AU17"/>
      <c r="AV17"/>
    </row>
    <row r="18" spans="1:48" ht="12.5">
      <c r="A18"/>
      <c r="B18"/>
      <c r="C18"/>
      <c r="D18"/>
      <c r="E18"/>
      <c r="F18"/>
      <c r="G18"/>
      <c r="H18"/>
      <c r="I18"/>
      <c r="J18"/>
      <c r="K18"/>
      <c r="L18"/>
      <c r="M18"/>
      <c r="N18"/>
      <c r="O18"/>
      <c r="P18"/>
      <c r="Q18"/>
      <c r="R18"/>
      <c r="S18"/>
      <c r="T18"/>
      <c r="U18"/>
      <c r="V18"/>
      <c r="W18"/>
      <c r="X18"/>
      <c r="Y18"/>
      <c r="Z18"/>
      <c r="AA18"/>
      <c r="AB18"/>
      <c r="AC18"/>
      <c r="AD18"/>
      <c r="AP18" s="4"/>
      <c r="AQ18" s="4"/>
      <c r="AR18" s="4"/>
      <c r="AS18" s="1"/>
    </row>
    <row r="19" spans="1:48" ht="12.5">
      <c r="M19"/>
      <c r="N19"/>
      <c r="O19"/>
      <c r="P19"/>
      <c r="Q19"/>
      <c r="R19"/>
      <c r="S19"/>
      <c r="T19"/>
      <c r="U19"/>
      <c r="V19"/>
      <c r="W19"/>
      <c r="X19"/>
      <c r="Y19"/>
      <c r="Z19"/>
      <c r="AA19"/>
      <c r="AB19"/>
      <c r="AC19"/>
      <c r="AD19"/>
      <c r="AP19" s="4"/>
      <c r="AQ19" s="4"/>
      <c r="AR19" s="4"/>
      <c r="AS19" s="1"/>
    </row>
    <row r="20" spans="1:48" ht="12.5">
      <c r="A20"/>
      <c r="B20"/>
      <c r="C20"/>
      <c r="D20"/>
      <c r="E20"/>
      <c r="F20"/>
      <c r="G20"/>
      <c r="H20"/>
      <c r="I20"/>
      <c r="J20"/>
      <c r="K20"/>
      <c r="L20"/>
      <c r="M20"/>
      <c r="N20"/>
      <c r="O20"/>
      <c r="P20"/>
      <c r="Q20"/>
      <c r="R20"/>
      <c r="S20"/>
      <c r="T20"/>
      <c r="U20"/>
      <c r="V20"/>
      <c r="W20"/>
      <c r="X20"/>
      <c r="Y20"/>
      <c r="Z20"/>
      <c r="AA20"/>
      <c r="AB20"/>
      <c r="AC20"/>
      <c r="AD20"/>
      <c r="AP20" s="4"/>
      <c r="AQ20" s="4"/>
      <c r="AR20" s="4"/>
      <c r="AS20" s="1"/>
    </row>
    <row r="21" spans="1:48" ht="12.5">
      <c r="AK21"/>
      <c r="AL21"/>
      <c r="AM21"/>
      <c r="AN21" s="1"/>
    </row>
    <row r="22" spans="1:48" ht="12.5">
      <c r="AP22"/>
      <c r="AQ22"/>
      <c r="AR22"/>
      <c r="AS22"/>
      <c r="AT22"/>
      <c r="AU22"/>
    </row>
    <row r="23" spans="1:48" ht="12.5">
      <c r="AP23"/>
      <c r="AQ23"/>
      <c r="AR23"/>
      <c r="AS23"/>
      <c r="AT23"/>
      <c r="AU23"/>
    </row>
    <row r="24" spans="1:48" ht="12.5">
      <c r="AP24"/>
      <c r="AQ24"/>
      <c r="AR24"/>
      <c r="AS24"/>
      <c r="AT24"/>
      <c r="AU24"/>
    </row>
    <row r="25" spans="1:48" ht="12.5">
      <c r="G25"/>
      <c r="H25"/>
      <c r="I25"/>
      <c r="J25"/>
      <c r="K25"/>
      <c r="L25"/>
      <c r="M25"/>
      <c r="N25"/>
      <c r="O25"/>
      <c r="P25"/>
      <c r="AP25"/>
      <c r="AQ25"/>
      <c r="AR25"/>
      <c r="AS25"/>
      <c r="AT25"/>
      <c r="AU25"/>
    </row>
    <row r="26" spans="1:48" ht="12.5">
      <c r="AP26"/>
      <c r="AQ26"/>
      <c r="AR26"/>
      <c r="AS26"/>
      <c r="AT26"/>
      <c r="AU26"/>
    </row>
    <row r="27" spans="1:48" ht="12.5">
      <c r="A27"/>
      <c r="B27"/>
      <c r="C27"/>
      <c r="D27"/>
      <c r="E27"/>
      <c r="F27"/>
      <c r="G27"/>
      <c r="H27"/>
      <c r="I27"/>
      <c r="J27"/>
      <c r="K27"/>
      <c r="L27"/>
      <c r="M27"/>
      <c r="N27"/>
      <c r="O27"/>
      <c r="P27"/>
      <c r="Q27"/>
      <c r="R27"/>
      <c r="S27"/>
      <c r="T27"/>
      <c r="U27"/>
      <c r="V27"/>
      <c r="W27"/>
      <c r="X27"/>
      <c r="Y27"/>
      <c r="Z27"/>
      <c r="AA27"/>
      <c r="AB27"/>
      <c r="AC27"/>
      <c r="AD27"/>
      <c r="AE27"/>
      <c r="AF27"/>
      <c r="AG27"/>
      <c r="AH27"/>
      <c r="AI27"/>
      <c r="AP27"/>
      <c r="AQ27"/>
      <c r="AR27"/>
      <c r="AS27"/>
      <c r="AT27"/>
      <c r="AU27"/>
    </row>
    <row r="28" spans="1:48" ht="12.5">
      <c r="A28"/>
      <c r="B28"/>
      <c r="C28"/>
      <c r="D28"/>
      <c r="E28"/>
      <c r="F28"/>
      <c r="G28"/>
      <c r="H28"/>
      <c r="I28"/>
      <c r="J28"/>
      <c r="K28"/>
      <c r="L28"/>
      <c r="M28"/>
      <c r="N28"/>
      <c r="O28"/>
      <c r="P28"/>
      <c r="Q28"/>
      <c r="R28"/>
      <c r="S28"/>
      <c r="T28"/>
      <c r="U28"/>
      <c r="V28"/>
      <c r="W28"/>
      <c r="X28"/>
      <c r="Y28"/>
      <c r="Z28"/>
      <c r="AA28"/>
      <c r="AB28"/>
      <c r="AC28"/>
      <c r="AD28"/>
      <c r="AE28"/>
      <c r="AF28"/>
      <c r="AG28"/>
      <c r="AH28"/>
      <c r="AI28"/>
      <c r="AJ28" s="1"/>
      <c r="AP28"/>
      <c r="AQ28"/>
      <c r="AR28"/>
      <c r="AS28"/>
      <c r="AT28"/>
      <c r="AU28"/>
    </row>
    <row r="29" spans="1:48" ht="12.5">
      <c r="A29"/>
      <c r="B29"/>
      <c r="C29"/>
      <c r="D29"/>
      <c r="E29"/>
      <c r="F29"/>
      <c r="G29"/>
      <c r="H29"/>
      <c r="I29"/>
      <c r="J29"/>
      <c r="K29"/>
      <c r="L29"/>
      <c r="M29"/>
      <c r="N29"/>
      <c r="O29"/>
      <c r="P29"/>
      <c r="Q29"/>
      <c r="R29"/>
      <c r="S29"/>
      <c r="T29"/>
      <c r="U29"/>
      <c r="V29"/>
      <c r="W29"/>
      <c r="X29"/>
      <c r="Y29"/>
      <c r="Z29"/>
      <c r="AA29"/>
      <c r="AB29"/>
      <c r="AC29"/>
      <c r="AD29"/>
      <c r="AE29"/>
      <c r="AF29"/>
      <c r="AG29"/>
      <c r="AH29"/>
      <c r="AI29"/>
      <c r="AP29"/>
      <c r="AQ29"/>
      <c r="AR29"/>
      <c r="AS29"/>
      <c r="AT29"/>
      <c r="AU29"/>
    </row>
    <row r="30" spans="1:48" ht="12.5">
      <c r="A30"/>
      <c r="B30"/>
      <c r="C30"/>
      <c r="D30"/>
      <c r="E30"/>
      <c r="F30"/>
      <c r="G30"/>
      <c r="H30"/>
      <c r="I30"/>
      <c r="J30"/>
      <c r="K30"/>
      <c r="L30"/>
      <c r="M30"/>
      <c r="N30"/>
      <c r="O30"/>
      <c r="P30"/>
      <c r="Q30"/>
      <c r="R30"/>
      <c r="S30"/>
      <c r="T30"/>
      <c r="U30"/>
      <c r="V30"/>
      <c r="W30"/>
      <c r="X30"/>
      <c r="Y30"/>
      <c r="Z30"/>
      <c r="AA30"/>
      <c r="AB30"/>
      <c r="AC30"/>
      <c r="AD30"/>
      <c r="AE30"/>
      <c r="AF30"/>
      <c r="AG30"/>
      <c r="AH30"/>
      <c r="AI30"/>
      <c r="AP30"/>
      <c r="AQ30"/>
      <c r="AR30"/>
      <c r="AS30"/>
      <c r="AT30"/>
      <c r="AU30"/>
    </row>
    <row r="31" spans="1:48" ht="12.5">
      <c r="A31"/>
      <c r="B31"/>
      <c r="C31"/>
      <c r="D31"/>
      <c r="E31"/>
      <c r="F31"/>
      <c r="G31"/>
      <c r="H31"/>
      <c r="I31"/>
      <c r="J31"/>
      <c r="K31"/>
      <c r="L31"/>
      <c r="M31"/>
      <c r="N31"/>
      <c r="O31"/>
      <c r="P31"/>
      <c r="Q31"/>
      <c r="R31"/>
      <c r="S31"/>
      <c r="T31"/>
      <c r="U31"/>
      <c r="V31"/>
      <c r="W31"/>
      <c r="X31"/>
      <c r="Y31"/>
      <c r="Z31"/>
      <c r="AA31"/>
      <c r="AB31"/>
      <c r="AC31"/>
      <c r="AD31"/>
      <c r="AE31"/>
      <c r="AF31"/>
      <c r="AG31"/>
      <c r="AH31"/>
      <c r="AI31"/>
      <c r="AJ31" s="3"/>
      <c r="AS31" s="1"/>
    </row>
    <row r="32" spans="1:48" ht="12.5">
      <c r="A32"/>
      <c r="B32"/>
      <c r="C32"/>
      <c r="D32"/>
      <c r="E32"/>
      <c r="F32"/>
      <c r="G32"/>
      <c r="H32"/>
      <c r="I32"/>
      <c r="J32"/>
      <c r="K32"/>
      <c r="L32"/>
      <c r="M32"/>
      <c r="N32"/>
      <c r="O32"/>
      <c r="P32"/>
      <c r="Q32"/>
      <c r="R32"/>
      <c r="S32"/>
      <c r="T32"/>
      <c r="U32"/>
      <c r="V32"/>
      <c r="W32"/>
      <c r="X32"/>
      <c r="Y32"/>
      <c r="Z32"/>
      <c r="AA32"/>
      <c r="AB32"/>
      <c r="AC32"/>
      <c r="AD32"/>
      <c r="AE32"/>
      <c r="AF32"/>
      <c r="AG32"/>
      <c r="AH32"/>
      <c r="AI32"/>
    </row>
  </sheetData>
  <sheetProtection selectLockedCells="1"/>
  <phoneticPr fontId="8" type="noConversion"/>
  <hyperlinks>
    <hyperlink ref="Z1" location="Accueil!A1" display="Accueil!A1"/>
  </hyperlinks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  <legacyDrawing r:id="rId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13"/>
  <dimension ref="A1:I12"/>
  <sheetViews>
    <sheetView showGridLines="0" workbookViewId="0">
      <selection activeCell="H11" sqref="H11"/>
    </sheetView>
  </sheetViews>
  <sheetFormatPr baseColWidth="10" defaultColWidth="11.453125" defaultRowHeight="10"/>
  <cols>
    <col min="1" max="1" width="8.26953125" style="86" customWidth="1"/>
    <col min="2" max="2" width="11.453125" style="86"/>
    <col min="3" max="3" width="12.81640625" style="86" bestFit="1" customWidth="1"/>
    <col min="4" max="4" width="11.453125" style="86"/>
    <col min="5" max="5" width="13.26953125" style="86" customWidth="1"/>
    <col min="6" max="6" width="12" style="86" bestFit="1" customWidth="1"/>
    <col min="7" max="16384" width="11.453125" style="86"/>
  </cols>
  <sheetData>
    <row r="1" spans="1:9">
      <c r="A1" s="89" t="s">
        <v>1</v>
      </c>
      <c r="C1" s="90" t="s">
        <v>12</v>
      </c>
      <c r="E1" s="91" t="s">
        <v>2</v>
      </c>
      <c r="H1" s="92" t="s">
        <v>11</v>
      </c>
    </row>
    <row r="2" spans="1:9">
      <c r="A2" s="93">
        <v>2015</v>
      </c>
      <c r="C2" s="94">
        <f>DATE(A2,1,1)</f>
        <v>42005</v>
      </c>
      <c r="E2" s="95">
        <f>ROUND(DATE(Année,4,MOD(234-11*MOD(Année,19),30))/7,0)*7-6</f>
        <v>42099</v>
      </c>
      <c r="H2" s="96" t="s">
        <v>1</v>
      </c>
      <c r="I2" s="96" t="s">
        <v>4</v>
      </c>
    </row>
    <row r="3" spans="1:9">
      <c r="C3" s="97">
        <f>DATE(A2,5,1)</f>
        <v>42125</v>
      </c>
      <c r="H3" s="96" t="s">
        <v>5</v>
      </c>
      <c r="I3" s="96" t="s">
        <v>6</v>
      </c>
    </row>
    <row r="4" spans="1:9">
      <c r="C4" s="97">
        <f>DATE(A2,5,8)</f>
        <v>42132</v>
      </c>
      <c r="H4" s="96" t="s">
        <v>7</v>
      </c>
      <c r="I4" s="96" t="s">
        <v>8</v>
      </c>
    </row>
    <row r="5" spans="1:9">
      <c r="C5" s="97">
        <f>DATE(A2,7,14)</f>
        <v>42199</v>
      </c>
      <c r="H5" s="96" t="s">
        <v>9</v>
      </c>
      <c r="I5" s="96" t="s">
        <v>10</v>
      </c>
    </row>
    <row r="6" spans="1:9">
      <c r="B6" s="98"/>
      <c r="C6" s="97">
        <f>DATE(A2,8,15)</f>
        <v>42231</v>
      </c>
    </row>
    <row r="7" spans="1:9">
      <c r="C7" s="97">
        <f>DATE(A2,11,1)</f>
        <v>42309</v>
      </c>
    </row>
    <row r="8" spans="1:9">
      <c r="C8" s="97">
        <f>DATE(A2,11,11)</f>
        <v>42319</v>
      </c>
    </row>
    <row r="9" spans="1:9">
      <c r="C9" s="97">
        <f>DATE(A2,12,25)</f>
        <v>42363</v>
      </c>
    </row>
    <row r="10" spans="1:9">
      <c r="C10" s="99">
        <f>E2+1</f>
        <v>42100</v>
      </c>
      <c r="H10" s="35"/>
    </row>
    <row r="11" spans="1:9">
      <c r="C11" s="99">
        <f>E2+39</f>
        <v>42138</v>
      </c>
      <c r="H11" s="102" t="s">
        <v>3</v>
      </c>
      <c r="I11" s="100"/>
    </row>
    <row r="12" spans="1:9">
      <c r="C12" s="101">
        <f>E2+50</f>
        <v>42149</v>
      </c>
      <c r="H12" s="35"/>
    </row>
  </sheetData>
  <sheetProtection selectLockedCells="1"/>
  <phoneticPr fontId="0" type="noConversion"/>
  <dataValidations count="1">
    <dataValidation type="list" allowBlank="1" showInputMessage="1" showErrorMessage="1" sqref="A2">
      <formula1>"2015,2016,2017,2018,2019,2020,2021,2022,2023,2024,2025"</formula1>
    </dataValidation>
  </dataValidations>
  <hyperlinks>
    <hyperlink ref="H11" location="Accueil!A1" display="Accueil!A1"/>
  </hyperlinks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7"/>
  <dimension ref="A1"/>
  <sheetViews>
    <sheetView workbookViewId="0">
      <selection sqref="A1:B1"/>
    </sheetView>
  </sheetViews>
  <sheetFormatPr baseColWidth="10" defaultRowHeight="12.5"/>
  <sheetData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35</vt:i4>
      </vt:variant>
    </vt:vector>
  </HeadingPairs>
  <TitlesOfParts>
    <vt:vector size="41" baseType="lpstr">
      <vt:lpstr>accueil</vt:lpstr>
      <vt:lpstr>novembre</vt:lpstr>
      <vt:lpstr>Cycles</vt:lpstr>
      <vt:lpstr>ParamètresCouleurs</vt:lpstr>
      <vt:lpstr>Année</vt:lpstr>
      <vt:lpstr>Feuil2</vt:lpstr>
      <vt:lpstr>Année</vt:lpstr>
      <vt:lpstr>Cycle_Alain</vt:lpstr>
      <vt:lpstr>Cycle_Ben</vt:lpstr>
      <vt:lpstr>Cycle_Bruno</vt:lpstr>
      <vt:lpstr>Cycle_Cathy</vt:lpstr>
      <vt:lpstr>Cycle_Charles</vt:lpstr>
      <vt:lpstr>Cycle_Claude</vt:lpstr>
      <vt:lpstr>Cycle_Elie</vt:lpstr>
      <vt:lpstr>Cycle_Hubert</vt:lpstr>
      <vt:lpstr>Cycle_JM</vt:lpstr>
      <vt:lpstr>Cycle_JMichel</vt:lpstr>
      <vt:lpstr>Cycle_Joel</vt:lpstr>
      <vt:lpstr>Cycle_Kader</vt:lpstr>
      <vt:lpstr>Cycle_Konde</vt:lpstr>
      <vt:lpstr>Cycle_Lionel</vt:lpstr>
      <vt:lpstr>Cycle_Low</vt:lpstr>
      <vt:lpstr>Cycle_Manu</vt:lpstr>
      <vt:lpstr>Cycle_Marie_Line</vt:lpstr>
      <vt:lpstr>Cycle_Max</vt:lpstr>
      <vt:lpstr>Cycle_Naga</vt:lpstr>
      <vt:lpstr>Cycle_Paquiri</vt:lpstr>
      <vt:lpstr>Cycle_Pat</vt:lpstr>
      <vt:lpstr>Cycle_Paulo</vt:lpstr>
      <vt:lpstr>Cycle_Raymond</vt:lpstr>
      <vt:lpstr>Cycle_Serge</vt:lpstr>
      <vt:lpstr>Cycle_Thierry</vt:lpstr>
      <vt:lpstr>Cycle_Tommy</vt:lpstr>
      <vt:lpstr>Cycle_Verino</vt:lpstr>
      <vt:lpstr>départ</vt:lpstr>
      <vt:lpstr>durée</vt:lpstr>
      <vt:lpstr>Fériés</vt:lpstr>
      <vt:lpstr>jours_fériés</vt:lpstr>
      <vt:lpstr>MesCouleurs</vt:lpstr>
      <vt:lpstr>MotifsCongés</vt:lpstr>
      <vt:lpstr>novembre!Zone_d_impression</vt:lpstr>
    </vt:vector>
  </TitlesOfParts>
  <Company>CEGOS-FRANCE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CEGOS-FRANCE;geedee</dc:creator>
  <cp:lastModifiedBy>tulipe</cp:lastModifiedBy>
  <cp:lastPrinted>2015-10-26T08:48:07Z</cp:lastPrinted>
  <dcterms:created xsi:type="dcterms:W3CDTF">2006-02-17T16:02:11Z</dcterms:created>
  <dcterms:modified xsi:type="dcterms:W3CDTF">2015-11-21T10:38:50Z</dcterms:modified>
</cp:coreProperties>
</file>