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heets/sheet1.xml" ContentType="application/vnd.openxmlformats-officedocument.spreadsheetml.chart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 defaultThemeVersion="124226"/>
  <bookViews>
    <workbookView xWindow="-120" yWindow="-120" windowWidth="19420" windowHeight="11020" firstSheet="1" activeTab="1"/>
  </bookViews>
  <sheets>
    <sheet name="Graphique1" sheetId="14" state="hidden" r:id="rId1"/>
    <sheet name="Devis Client" sheetId="2" r:id="rId2"/>
    <sheet name="Feuille X" sheetId="12" r:id="rId3"/>
    <sheet name="Produits" sheetId="7" r:id="rId4"/>
    <sheet name="Contrat DUSAM" sheetId="8" r:id="rId5"/>
    <sheet name="Locam" sheetId="9" r:id="rId6"/>
  </sheets>
  <definedNames>
    <definedName name="_xlnm._FilterDatabase" localSheetId="1" hidden="1">'Devis Client'!$B$19:$H$37</definedName>
    <definedName name="COMMERCIAL">'Feuille X'!$N$3:$N$4</definedName>
    <definedName name="dept">Produits!$B$1</definedName>
    <definedName name="Désignation" localSheetId="2">Produits!$B$2:$B$294</definedName>
    <definedName name="Désignation">Produits!$B$2:$B$294</definedName>
    <definedName name="DUREE_LOA" localSheetId="2">Locam!$B$3:$F$3</definedName>
    <definedName name="DUREE_LOA">Locam!$B$3:$F$3</definedName>
    <definedName name="DUSAM" localSheetId="2">'Contrat DUSAM'!$A$1:$A$38</definedName>
    <definedName name="DUSAM">'Contrat DUSAM'!$A$1:$A$38</definedName>
    <definedName name="DUSAM2" localSheetId="2">'Contrat DUSAM'!$A$1:$C$38</definedName>
    <definedName name="DUSAM2">'Contrat DUSAM'!$A$1:$C$38</definedName>
    <definedName name="L.O.A" localSheetId="2">'Devis Client'!$B$43</definedName>
    <definedName name="L.O.A">'Devis Client'!$B$43</definedName>
    <definedName name="listerouge">OFFSET(Produits!$L$3,,,COUNTIF(Produits!$L:K,"&gt;&lt;")-1)</definedName>
    <definedName name="LOCATION" localSheetId="2">Locam!$B$3:$F$3</definedName>
    <definedName name="LOCATION">Locam!$C$3:$F$3</definedName>
    <definedName name="P.A_x_Qté">'Feuille X'!$H$9:$H$32</definedName>
    <definedName name="Print_Area" localSheetId="1">'Devis Client'!$B$1:$H$99</definedName>
    <definedName name="Produits">Produits!$B$2:$F$294</definedName>
    <definedName name="TOTAL.L.O.A" localSheetId="2">Locam!$F$1</definedName>
    <definedName name="TOTAL.L.O.A">Locam!$F$1</definedName>
    <definedName name="TOTALHT" localSheetId="2">'Devis Client'!$H$20:$H$40</definedName>
    <definedName name="TOTALHT">'Devis Client'!$H$20:$H$40</definedName>
    <definedName name="Vendeur">'Contrat DUSAM'!$A$47:$A$51</definedName>
    <definedName name="_xlnm.Print_Area" localSheetId="1">'Devis Client'!$B$1:$H$98</definedName>
    <definedName name="_xlnm.Print_Area" localSheetId="2">'Feuille X'!$A$1:$K$32</definedName>
    <definedName name="_xlnm.Print_Area" localSheetId="3">Produits!$B$1:$G$294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24" i="2"/>
  <c r="L25" s="1"/>
  <c r="L26" s="1"/>
  <c r="L27" s="1"/>
  <c r="L28" s="1"/>
  <c r="L29" s="1"/>
  <c r="L30" s="1"/>
  <c r="L31" s="1"/>
  <c r="L32" s="1"/>
  <c r="L33" s="1"/>
  <c r="L34" s="1"/>
  <c r="L35" s="1"/>
  <c r="L36" s="1"/>
  <c r="L37" s="1"/>
  <c r="L38" s="1"/>
  <c r="L39" s="1"/>
  <c r="L40" s="1"/>
  <c r="L41" s="1"/>
  <c r="L42" s="1"/>
  <c r="L43" s="1"/>
  <c r="L44" s="1"/>
  <c r="M44" s="1" a="1"/>
  <c r="M44" s="1"/>
  <c r="L20"/>
  <c r="M20" s="1" a="1"/>
  <c r="M20" s="1"/>
  <c r="A295" i="7"/>
  <c r="A296"/>
  <c r="A297"/>
  <c r="A298"/>
  <c r="A299"/>
  <c r="A300"/>
  <c r="A301"/>
  <c r="A302"/>
  <c r="A303"/>
  <c r="A304"/>
  <c r="A305"/>
  <c r="A306"/>
  <c r="A307"/>
  <c r="A308"/>
  <c r="A309"/>
  <c r="A310"/>
  <c r="A311"/>
  <c r="A312"/>
  <c r="A313"/>
  <c r="A314"/>
  <c r="A315"/>
  <c r="A316"/>
  <c r="A317"/>
  <c r="A318"/>
  <c r="A319"/>
  <c r="A320"/>
  <c r="A321"/>
  <c r="A322"/>
  <c r="A323"/>
  <c r="A324"/>
  <c r="A325"/>
  <c r="A326"/>
  <c r="A327"/>
  <c r="A328"/>
  <c r="A329"/>
  <c r="A330"/>
  <c r="A331"/>
  <c r="A332"/>
  <c r="A333"/>
  <c r="A334"/>
  <c r="A335"/>
  <c r="A336"/>
  <c r="A337"/>
  <c r="A338"/>
  <c r="A339"/>
  <c r="A340"/>
  <c r="A341"/>
  <c r="A342"/>
  <c r="A343"/>
  <c r="A344"/>
  <c r="A345"/>
  <c r="A346"/>
  <c r="A347"/>
  <c r="A348"/>
  <c r="A349"/>
  <c r="A350"/>
  <c r="A351"/>
  <c r="A352"/>
  <c r="A353"/>
  <c r="A354"/>
  <c r="A355"/>
  <c r="A356"/>
  <c r="A357"/>
  <c r="A358"/>
  <c r="A359"/>
  <c r="A360"/>
  <c r="A361"/>
  <c r="A362"/>
  <c r="A363"/>
  <c r="A364"/>
  <c r="A365"/>
  <c r="A366"/>
  <c r="A367"/>
  <c r="A368"/>
  <c r="A369"/>
  <c r="A370"/>
  <c r="A371"/>
  <c r="A372"/>
  <c r="A373"/>
  <c r="A374"/>
  <c r="A375"/>
  <c r="A376"/>
  <c r="A377"/>
  <c r="A378"/>
  <c r="A379"/>
  <c r="A380"/>
  <c r="A381"/>
  <c r="A382"/>
  <c r="A383"/>
  <c r="A384"/>
  <c r="A385"/>
  <c r="A386"/>
  <c r="A387"/>
  <c r="A388"/>
  <c r="A389"/>
  <c r="A390"/>
  <c r="A391"/>
  <c r="A392"/>
  <c r="A393"/>
  <c r="A394"/>
  <c r="A395"/>
  <c r="A396"/>
  <c r="A397"/>
  <c r="A398"/>
  <c r="A399"/>
  <c r="A400"/>
  <c r="A401"/>
  <c r="A402"/>
  <c r="A403"/>
  <c r="A404"/>
  <c r="A405"/>
  <c r="A406"/>
  <c r="A407"/>
  <c r="A408"/>
  <c r="A409"/>
  <c r="A410"/>
  <c r="A411"/>
  <c r="A412"/>
  <c r="A413"/>
  <c r="A414"/>
  <c r="A415"/>
  <c r="A416"/>
  <c r="A417"/>
  <c r="A418"/>
  <c r="A419"/>
  <c r="A420"/>
  <c r="A421"/>
  <c r="A422"/>
  <c r="A423"/>
  <c r="A424"/>
  <c r="A425"/>
  <c r="A426"/>
  <c r="A427"/>
  <c r="A428"/>
  <c r="A429"/>
  <c r="A430"/>
  <c r="A431"/>
  <c r="A432"/>
  <c r="A433"/>
  <c r="A434"/>
  <c r="A435"/>
  <c r="A436"/>
  <c r="A437"/>
  <c r="A438"/>
  <c r="A439"/>
  <c r="A440"/>
  <c r="A441"/>
  <c r="A442"/>
  <c r="A443"/>
  <c r="A444"/>
  <c r="A445"/>
  <c r="A446"/>
  <c r="A447"/>
  <c r="A448"/>
  <c r="A449"/>
  <c r="A450"/>
  <c r="A451"/>
  <c r="A452"/>
  <c r="A453"/>
  <c r="A454"/>
  <c r="A455"/>
  <c r="A456"/>
  <c r="A457"/>
  <c r="A458"/>
  <c r="A459"/>
  <c r="A460"/>
  <c r="A461"/>
  <c r="A462"/>
  <c r="A463"/>
  <c r="A464"/>
  <c r="A465"/>
  <c r="A466"/>
  <c r="A467"/>
  <c r="A468"/>
  <c r="A469"/>
  <c r="A470"/>
  <c r="A471"/>
  <c r="A472"/>
  <c r="A473"/>
  <c r="A474"/>
  <c r="A475"/>
  <c r="A476"/>
  <c r="A477"/>
  <c r="A478"/>
  <c r="A479"/>
  <c r="A480"/>
  <c r="A481"/>
  <c r="A482"/>
  <c r="A483"/>
  <c r="A484"/>
  <c r="A485"/>
  <c r="A486"/>
  <c r="A487"/>
  <c r="A488"/>
  <c r="A489"/>
  <c r="A490"/>
  <c r="A491"/>
  <c r="A492"/>
  <c r="A493"/>
  <c r="A494"/>
  <c r="A495"/>
  <c r="A496"/>
  <c r="A497"/>
  <c r="A498"/>
  <c r="A499"/>
  <c r="A500"/>
  <c r="A501"/>
  <c r="A502"/>
  <c r="A503"/>
  <c r="A504"/>
  <c r="A505"/>
  <c r="A506"/>
  <c r="A507"/>
  <c r="A508"/>
  <c r="A509"/>
  <c r="A510"/>
  <c r="A511"/>
  <c r="A512"/>
  <c r="A513"/>
  <c r="A514"/>
  <c r="A515"/>
  <c r="A516"/>
  <c r="A517"/>
  <c r="A518"/>
  <c r="A519"/>
  <c r="A520"/>
  <c r="A521"/>
  <c r="A522"/>
  <c r="A523"/>
  <c r="A524"/>
  <c r="A525"/>
  <c r="A526"/>
  <c r="A527"/>
  <c r="A528"/>
  <c r="A529"/>
  <c r="A530"/>
  <c r="A531"/>
  <c r="A532"/>
  <c r="A533"/>
  <c r="A534"/>
  <c r="A535"/>
  <c r="A536"/>
  <c r="A537"/>
  <c r="A538"/>
  <c r="A539"/>
  <c r="A540"/>
  <c r="A541"/>
  <c r="A542"/>
  <c r="A543"/>
  <c r="A544"/>
  <c r="A545"/>
  <c r="A546"/>
  <c r="A547"/>
  <c r="A548"/>
  <c r="A549"/>
  <c r="A550"/>
  <c r="A551"/>
  <c r="A552"/>
  <c r="A553"/>
  <c r="A554"/>
  <c r="A555"/>
  <c r="A556"/>
  <c r="A557"/>
  <c r="A558"/>
  <c r="A559"/>
  <c r="A560"/>
  <c r="A561"/>
  <c r="A562"/>
  <c r="A563"/>
  <c r="A564"/>
  <c r="A565"/>
  <c r="A566"/>
  <c r="A567"/>
  <c r="A568"/>
  <c r="A569"/>
  <c r="A570"/>
  <c r="A571"/>
  <c r="A572"/>
  <c r="A573"/>
  <c r="A574"/>
  <c r="A575"/>
  <c r="A576"/>
  <c r="A577"/>
  <c r="A578"/>
  <c r="A579"/>
  <c r="A580"/>
  <c r="A581"/>
  <c r="A582"/>
  <c r="A583"/>
  <c r="A584"/>
  <c r="A585"/>
  <c r="A586"/>
  <c r="A587"/>
  <c r="A588"/>
  <c r="A589"/>
  <c r="A590"/>
  <c r="A591"/>
  <c r="A592"/>
  <c r="A593"/>
  <c r="A594"/>
  <c r="A595"/>
  <c r="A596"/>
  <c r="A597"/>
  <c r="A598"/>
  <c r="A599"/>
  <c r="A600"/>
  <c r="A601"/>
  <c r="A602"/>
  <c r="A603"/>
  <c r="A604"/>
  <c r="A605"/>
  <c r="A606"/>
  <c r="A607"/>
  <c r="A608"/>
  <c r="A609"/>
  <c r="A610"/>
  <c r="A611"/>
  <c r="A612"/>
  <c r="A613"/>
  <c r="A614"/>
  <c r="A615"/>
  <c r="A616"/>
  <c r="A617"/>
  <c r="A618"/>
  <c r="A619"/>
  <c r="A620"/>
  <c r="A621"/>
  <c r="A622"/>
  <c r="A623"/>
  <c r="A624"/>
  <c r="A625"/>
  <c r="A626"/>
  <c r="A627"/>
  <c r="A628"/>
  <c r="A629"/>
  <c r="A630"/>
  <c r="A631"/>
  <c r="A632"/>
  <c r="A633"/>
  <c r="A634"/>
  <c r="A635"/>
  <c r="A636"/>
  <c r="A637"/>
  <c r="A638"/>
  <c r="A639"/>
  <c r="A640"/>
  <c r="A641"/>
  <c r="A642"/>
  <c r="A643"/>
  <c r="A644"/>
  <c r="A645"/>
  <c r="A646"/>
  <c r="A647"/>
  <c r="A648"/>
  <c r="A649"/>
  <c r="A650"/>
  <c r="A651"/>
  <c r="A652"/>
  <c r="A653"/>
  <c r="A654"/>
  <c r="A655"/>
  <c r="A656"/>
  <c r="A657"/>
  <c r="A658"/>
  <c r="A659"/>
  <c r="A660"/>
  <c r="A661"/>
  <c r="A662"/>
  <c r="A663"/>
  <c r="A664"/>
  <c r="A665"/>
  <c r="A666"/>
  <c r="A667"/>
  <c r="A668"/>
  <c r="A669"/>
  <c r="A670"/>
  <c r="A671"/>
  <c r="A672"/>
  <c r="A673"/>
  <c r="A674"/>
  <c r="A675"/>
  <c r="A676"/>
  <c r="A677"/>
  <c r="A678"/>
  <c r="A679"/>
  <c r="A680"/>
  <c r="A681"/>
  <c r="A682"/>
  <c r="A683"/>
  <c r="A684"/>
  <c r="A685"/>
  <c r="A686"/>
  <c r="A687"/>
  <c r="A688"/>
  <c r="A689"/>
  <c r="A690"/>
  <c r="A691"/>
  <c r="A692"/>
  <c r="A693"/>
  <c r="A694"/>
  <c r="A695"/>
  <c r="A696"/>
  <c r="A697"/>
  <c r="A698"/>
  <c r="A699"/>
  <c r="A700"/>
  <c r="A701"/>
  <c r="A702"/>
  <c r="A703"/>
  <c r="A704"/>
  <c r="A705"/>
  <c r="A706"/>
  <c r="A707"/>
  <c r="A708"/>
  <c r="A709"/>
  <c r="A710"/>
  <c r="A711"/>
  <c r="A712"/>
  <c r="A713"/>
  <c r="A714"/>
  <c r="A715"/>
  <c r="A716"/>
  <c r="A717"/>
  <c r="A718"/>
  <c r="A719"/>
  <c r="A720"/>
  <c r="A721"/>
  <c r="A722"/>
  <c r="A723"/>
  <c r="A724"/>
  <c r="A725"/>
  <c r="A726"/>
  <c r="A727"/>
  <c r="A728"/>
  <c r="A729"/>
  <c r="A730"/>
  <c r="A731"/>
  <c r="A732"/>
  <c r="A733"/>
  <c r="A734"/>
  <c r="A735"/>
  <c r="A736"/>
  <c r="A737"/>
  <c r="A738"/>
  <c r="A739"/>
  <c r="A740"/>
  <c r="A741"/>
  <c r="A742"/>
  <c r="A743"/>
  <c r="A744"/>
  <c r="A745"/>
  <c r="A746"/>
  <c r="A747"/>
  <c r="A748"/>
  <c r="A749"/>
  <c r="A750"/>
  <c r="A751"/>
  <c r="A752"/>
  <c r="A753"/>
  <c r="A754"/>
  <c r="A755"/>
  <c r="A756"/>
  <c r="A757"/>
  <c r="A758"/>
  <c r="A759"/>
  <c r="A760"/>
  <c r="A761"/>
  <c r="A762"/>
  <c r="A763"/>
  <c r="A764"/>
  <c r="A765"/>
  <c r="A766"/>
  <c r="A767"/>
  <c r="A768"/>
  <c r="A769"/>
  <c r="A770"/>
  <c r="A771"/>
  <c r="A772"/>
  <c r="A773"/>
  <c r="A774"/>
  <c r="A775"/>
  <c r="A776"/>
  <c r="A777"/>
  <c r="A778"/>
  <c r="A779"/>
  <c r="A780"/>
  <c r="A781"/>
  <c r="A782"/>
  <c r="A783"/>
  <c r="A784"/>
  <c r="A785"/>
  <c r="A786"/>
  <c r="A787"/>
  <c r="A788"/>
  <c r="A789"/>
  <c r="A790"/>
  <c r="A791"/>
  <c r="A792"/>
  <c r="A793"/>
  <c r="A794"/>
  <c r="A795"/>
  <c r="A796"/>
  <c r="A797"/>
  <c r="A798"/>
  <c r="A799"/>
  <c r="A800"/>
  <c r="A801"/>
  <c r="A802"/>
  <c r="A803"/>
  <c r="A804"/>
  <c r="A805"/>
  <c r="A806"/>
  <c r="A807"/>
  <c r="A808"/>
  <c r="A809"/>
  <c r="A810"/>
  <c r="A811"/>
  <c r="A812"/>
  <c r="A813"/>
  <c r="A814"/>
  <c r="A815"/>
  <c r="A816"/>
  <c r="A817"/>
  <c r="A818"/>
  <c r="A819"/>
  <c r="A820"/>
  <c r="A821"/>
  <c r="A822"/>
  <c r="A823"/>
  <c r="A824"/>
  <c r="A825"/>
  <c r="A826"/>
  <c r="A827"/>
  <c r="A828"/>
  <c r="A829"/>
  <c r="A830"/>
  <c r="A831"/>
  <c r="A832"/>
  <c r="A833"/>
  <c r="A834"/>
  <c r="A835"/>
  <c r="A836"/>
  <c r="A837"/>
  <c r="A838"/>
  <c r="A839"/>
  <c r="A840"/>
  <c r="A841"/>
  <c r="A842"/>
  <c r="A843"/>
  <c r="A844"/>
  <c r="A845"/>
  <c r="A846"/>
  <c r="A847"/>
  <c r="A848"/>
  <c r="A849"/>
  <c r="A850"/>
  <c r="A851"/>
  <c r="A852"/>
  <c r="A853"/>
  <c r="A854"/>
  <c r="A855"/>
  <c r="A856"/>
  <c r="A857"/>
  <c r="A858"/>
  <c r="A859"/>
  <c r="A860"/>
  <c r="A861"/>
  <c r="A862"/>
  <c r="A863"/>
  <c r="A864"/>
  <c r="A865"/>
  <c r="A866"/>
  <c r="A867"/>
  <c r="A868"/>
  <c r="A869"/>
  <c r="A870"/>
  <c r="A871"/>
  <c r="A872"/>
  <c r="A873"/>
  <c r="A874"/>
  <c r="A875"/>
  <c r="A876"/>
  <c r="A877"/>
  <c r="A878"/>
  <c r="A879"/>
  <c r="A880"/>
  <c r="A881"/>
  <c r="A882"/>
  <c r="A883"/>
  <c r="A884"/>
  <c r="A885"/>
  <c r="A886"/>
  <c r="A887"/>
  <c r="A888"/>
  <c r="A889"/>
  <c r="A890"/>
  <c r="A891"/>
  <c r="A892"/>
  <c r="A893"/>
  <c r="A894"/>
  <c r="A895"/>
  <c r="A896"/>
  <c r="A897"/>
  <c r="A898"/>
  <c r="A899"/>
  <c r="A900"/>
  <c r="A901"/>
  <c r="A902"/>
  <c r="A903"/>
  <c r="A904"/>
  <c r="A905"/>
  <c r="A906"/>
  <c r="A907"/>
  <c r="A908"/>
  <c r="A909"/>
  <c r="A910"/>
  <c r="A911"/>
  <c r="A912"/>
  <c r="A913"/>
  <c r="A914"/>
  <c r="A915"/>
  <c r="A916"/>
  <c r="A917"/>
  <c r="A918"/>
  <c r="A919"/>
  <c r="A920"/>
  <c r="A921"/>
  <c r="A922"/>
  <c r="A923"/>
  <c r="A924"/>
  <c r="A925"/>
  <c r="A926"/>
  <c r="A927"/>
  <c r="A928"/>
  <c r="A929"/>
  <c r="A930"/>
  <c r="A931"/>
  <c r="A932"/>
  <c r="A933"/>
  <c r="A934"/>
  <c r="A935"/>
  <c r="A936"/>
  <c r="A937"/>
  <c r="A938"/>
  <c r="A939"/>
  <c r="A940"/>
  <c r="A941"/>
  <c r="A942"/>
  <c r="A943"/>
  <c r="A944"/>
  <c r="A945"/>
  <c r="A946"/>
  <c r="A947"/>
  <c r="A948"/>
  <c r="A949"/>
  <c r="A950"/>
  <c r="A951"/>
  <c r="A952"/>
  <c r="A953"/>
  <c r="A954"/>
  <c r="A955"/>
  <c r="A956"/>
  <c r="A957"/>
  <c r="A958"/>
  <c r="A959"/>
  <c r="A960"/>
  <c r="A961"/>
  <c r="A962"/>
  <c r="A963"/>
  <c r="A964"/>
  <c r="A965"/>
  <c r="A966"/>
  <c r="A967"/>
  <c r="A968"/>
  <c r="A969"/>
  <c r="A970"/>
  <c r="A971"/>
  <c r="A972"/>
  <c r="A973"/>
  <c r="A974"/>
  <c r="A975"/>
  <c r="A976"/>
  <c r="A977"/>
  <c r="A978"/>
  <c r="A979"/>
  <c r="A980"/>
  <c r="A981"/>
  <c r="A982"/>
  <c r="A983"/>
  <c r="A984"/>
  <c r="A985"/>
  <c r="A986"/>
  <c r="A987"/>
  <c r="A988"/>
  <c r="A989"/>
  <c r="A990"/>
  <c r="A991"/>
  <c r="A992"/>
  <c r="A993"/>
  <c r="A994"/>
  <c r="A995"/>
  <c r="A996"/>
  <c r="A997"/>
  <c r="A998"/>
  <c r="A999"/>
  <c r="A1000"/>
  <c r="A1001"/>
  <c r="A1002"/>
  <c r="A1003"/>
  <c r="A1004"/>
  <c r="A1005"/>
  <c r="A1006"/>
  <c r="A1007"/>
  <c r="A1008"/>
  <c r="A1009"/>
  <c r="A1010"/>
  <c r="A1011"/>
  <c r="A1012"/>
  <c r="A1013"/>
  <c r="A1014"/>
  <c r="A1015"/>
  <c r="A1016"/>
  <c r="A1017"/>
  <c r="A1018"/>
  <c r="A1019"/>
  <c r="A1020"/>
  <c r="A1021"/>
  <c r="A1022"/>
  <c r="A1023"/>
  <c r="A1024"/>
  <c r="A1025"/>
  <c r="A1026"/>
  <c r="A1027"/>
  <c r="A1028"/>
  <c r="A1029"/>
  <c r="A1030"/>
  <c r="A1031"/>
  <c r="A1032"/>
  <c r="A1033"/>
  <c r="A1034"/>
  <c r="A1035"/>
  <c r="A1036"/>
  <c r="A1037"/>
  <c r="A1038"/>
  <c r="A1039"/>
  <c r="A1040"/>
  <c r="A1041"/>
  <c r="A1042"/>
  <c r="A1043"/>
  <c r="A1044"/>
  <c r="A1045"/>
  <c r="A1046"/>
  <c r="A1047"/>
  <c r="A1048"/>
  <c r="A1049"/>
  <c r="A1050"/>
  <c r="A1051"/>
  <c r="A1052"/>
  <c r="A1053"/>
  <c r="A1054"/>
  <c r="A1055"/>
  <c r="A1056"/>
  <c r="A1057"/>
  <c r="A1058"/>
  <c r="A1059"/>
  <c r="A1060"/>
  <c r="A1061"/>
  <c r="A1062"/>
  <c r="A1063"/>
  <c r="A1064"/>
  <c r="A1065"/>
  <c r="A1066"/>
  <c r="A1067"/>
  <c r="A1068"/>
  <c r="A1069"/>
  <c r="A1070"/>
  <c r="A1071"/>
  <c r="A1072"/>
  <c r="A1073"/>
  <c r="A1074"/>
  <c r="A1075"/>
  <c r="A1076"/>
  <c r="A1077"/>
  <c r="A1078"/>
  <c r="A1079"/>
  <c r="A1080"/>
  <c r="A1081"/>
  <c r="A1082"/>
  <c r="A1083"/>
  <c r="A1084"/>
  <c r="A1085"/>
  <c r="A1086"/>
  <c r="A1087"/>
  <c r="A1088"/>
  <c r="A1089"/>
  <c r="A1090"/>
  <c r="A1091"/>
  <c r="A1092"/>
  <c r="A1093"/>
  <c r="A1094"/>
  <c r="A1095"/>
  <c r="A1096"/>
  <c r="A1097"/>
  <c r="A1098"/>
  <c r="A1099"/>
  <c r="A1100"/>
  <c r="A1101"/>
  <c r="A1102"/>
  <c r="A1103"/>
  <c r="A1104"/>
  <c r="A1105"/>
  <c r="A1106"/>
  <c r="A1107"/>
  <c r="A1108"/>
  <c r="A1109"/>
  <c r="A1110"/>
  <c r="A1111"/>
  <c r="A1112"/>
  <c r="A1113"/>
  <c r="A1114"/>
  <c r="A1115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23"/>
  <c r="A224"/>
  <c r="A225"/>
  <c r="A226"/>
  <c r="A227"/>
  <c r="A228"/>
  <c r="A229"/>
  <c r="A230"/>
  <c r="A231"/>
  <c r="A232"/>
  <c r="A233"/>
  <c r="A234"/>
  <c r="A235"/>
  <c r="A236"/>
  <c r="A237"/>
  <c r="A238"/>
  <c r="A239"/>
  <c r="A240"/>
  <c r="A241"/>
  <c r="A242"/>
  <c r="A243"/>
  <c r="A244"/>
  <c r="A245"/>
  <c r="A246"/>
  <c r="A247"/>
  <c r="A248"/>
  <c r="A249"/>
  <c r="A250"/>
  <c r="A251"/>
  <c r="A252"/>
  <c r="A253"/>
  <c r="A254"/>
  <c r="A255"/>
  <c r="A256"/>
  <c r="A257"/>
  <c r="A258"/>
  <c r="A259"/>
  <c r="A260"/>
  <c r="A261"/>
  <c r="A262"/>
  <c r="A263"/>
  <c r="A264"/>
  <c r="A265"/>
  <c r="A266"/>
  <c r="A267"/>
  <c r="A268"/>
  <c r="A269"/>
  <c r="A270"/>
  <c r="A271"/>
  <c r="A272"/>
  <c r="A273"/>
  <c r="A274"/>
  <c r="A275"/>
  <c r="A276"/>
  <c r="A277"/>
  <c r="A278"/>
  <c r="A279"/>
  <c r="A280"/>
  <c r="A281"/>
  <c r="A282"/>
  <c r="A283"/>
  <c r="A284"/>
  <c r="A285"/>
  <c r="A286"/>
  <c r="A287"/>
  <c r="A288"/>
  <c r="A289"/>
  <c r="A290"/>
  <c r="A291"/>
  <c r="A292"/>
  <c r="A293"/>
  <c r="A294"/>
  <c r="A20"/>
  <c r="A21"/>
  <c r="A22"/>
  <c r="A23"/>
  <c r="A24"/>
  <c r="A25"/>
  <c r="A26"/>
  <c r="A27"/>
  <c r="A28"/>
  <c r="A29"/>
  <c r="A3"/>
  <c r="L5" s="1"/>
  <c r="A4"/>
  <c r="A5"/>
  <c r="A6"/>
  <c r="A7"/>
  <c r="A8"/>
  <c r="A9"/>
  <c r="A10"/>
  <c r="A11"/>
  <c r="A12"/>
  <c r="A13"/>
  <c r="A14"/>
  <c r="A15"/>
  <c r="A16"/>
  <c r="A17"/>
  <c r="A18"/>
  <c r="A19"/>
  <c r="A2"/>
  <c r="L21" i="2" l="1"/>
  <c r="M28" a="1"/>
  <c r="M28" s="1"/>
  <c r="M26" a="1"/>
  <c r="M26" s="1"/>
  <c r="M24" a="1"/>
  <c r="M24" s="1"/>
  <c r="M32" a="1"/>
  <c r="M32" s="1"/>
  <c r="M30" a="1"/>
  <c r="M30" s="1"/>
  <c r="M29" a="1"/>
  <c r="M29" s="1"/>
  <c r="M27" a="1"/>
  <c r="M27" s="1"/>
  <c r="M25" a="1"/>
  <c r="M25" s="1"/>
  <c r="M31" a="1"/>
  <c r="M31" s="1"/>
  <c r="M42" a="1"/>
  <c r="M42" s="1"/>
  <c r="M40" a="1"/>
  <c r="M40" s="1"/>
  <c r="M38" a="1"/>
  <c r="M38" s="1"/>
  <c r="M36" a="1"/>
  <c r="M36" s="1"/>
  <c r="M34" a="1"/>
  <c r="M34" s="1"/>
  <c r="M43" a="1"/>
  <c r="M43" s="1"/>
  <c r="M41" a="1"/>
  <c r="M41" s="1"/>
  <c r="M39" a="1"/>
  <c r="M39" s="1"/>
  <c r="M37" a="1"/>
  <c r="M37" s="1"/>
  <c r="M35" a="1"/>
  <c r="M35" s="1"/>
  <c r="M33" a="1"/>
  <c r="M33" s="1"/>
  <c r="L332" i="7"/>
  <c r="L330"/>
  <c r="L328"/>
  <c r="L326"/>
  <c r="L324"/>
  <c r="L322"/>
  <c r="L320"/>
  <c r="L318"/>
  <c r="L316"/>
  <c r="L314"/>
  <c r="L312"/>
  <c r="L310"/>
  <c r="L308"/>
  <c r="L306"/>
  <c r="L304"/>
  <c r="L302"/>
  <c r="L300"/>
  <c r="L298"/>
  <c r="L296"/>
  <c r="L294"/>
  <c r="L292"/>
  <c r="L290"/>
  <c r="L288"/>
  <c r="L286"/>
  <c r="L284"/>
  <c r="L282"/>
  <c r="L280"/>
  <c r="L278"/>
  <c r="L276"/>
  <c r="L274"/>
  <c r="L272"/>
  <c r="L270"/>
  <c r="L268"/>
  <c r="L266"/>
  <c r="L264"/>
  <c r="L262"/>
  <c r="L260"/>
  <c r="L258"/>
  <c r="L256"/>
  <c r="L254"/>
  <c r="L252"/>
  <c r="L250"/>
  <c r="L248"/>
  <c r="L246"/>
  <c r="L244"/>
  <c r="L242"/>
  <c r="L240"/>
  <c r="L238"/>
  <c r="L236"/>
  <c r="L234"/>
  <c r="L232"/>
  <c r="L230"/>
  <c r="L228"/>
  <c r="L226"/>
  <c r="L224"/>
  <c r="L222"/>
  <c r="L220"/>
  <c r="L218"/>
  <c r="L216"/>
  <c r="L214"/>
  <c r="L212"/>
  <c r="L210"/>
  <c r="L208"/>
  <c r="L206"/>
  <c r="L204"/>
  <c r="L202"/>
  <c r="L200"/>
  <c r="L198"/>
  <c r="L196"/>
  <c r="L194"/>
  <c r="L192"/>
  <c r="L190"/>
  <c r="L188"/>
  <c r="L186"/>
  <c r="L184"/>
  <c r="L182"/>
  <c r="L180"/>
  <c r="L178"/>
  <c r="L176"/>
  <c r="L174"/>
  <c r="L172"/>
  <c r="L170"/>
  <c r="L168"/>
  <c r="L166"/>
  <c r="L164"/>
  <c r="L162"/>
  <c r="L160"/>
  <c r="L158"/>
  <c r="L156"/>
  <c r="L154"/>
  <c r="L152"/>
  <c r="L150"/>
  <c r="L148"/>
  <c r="L146"/>
  <c r="L144"/>
  <c r="L142"/>
  <c r="L140"/>
  <c r="L138"/>
  <c r="L136"/>
  <c r="L134"/>
  <c r="L132"/>
  <c r="L130"/>
  <c r="L128"/>
  <c r="L126"/>
  <c r="L124"/>
  <c r="L122"/>
  <c r="L120"/>
  <c r="L118"/>
  <c r="L116"/>
  <c r="L114"/>
  <c r="L112"/>
  <c r="L110"/>
  <c r="L108"/>
  <c r="L106"/>
  <c r="L104"/>
  <c r="L102"/>
  <c r="L100"/>
  <c r="L98"/>
  <c r="L96"/>
  <c r="L94"/>
  <c r="L92"/>
  <c r="L90"/>
  <c r="L88"/>
  <c r="L86"/>
  <c r="L84"/>
  <c r="L82"/>
  <c r="L80"/>
  <c r="L78"/>
  <c r="L76"/>
  <c r="L74"/>
  <c r="L72"/>
  <c r="L70"/>
  <c r="L68"/>
  <c r="L66"/>
  <c r="L64"/>
  <c r="L62"/>
  <c r="L60"/>
  <c r="L58"/>
  <c r="L56"/>
  <c r="L54"/>
  <c r="L52"/>
  <c r="L50"/>
  <c r="L48"/>
  <c r="L46"/>
  <c r="L44"/>
  <c r="L42"/>
  <c r="L40"/>
  <c r="L38"/>
  <c r="L36"/>
  <c r="L34"/>
  <c r="L32"/>
  <c r="L30"/>
  <c r="L28"/>
  <c r="L26"/>
  <c r="L24"/>
  <c r="L22"/>
  <c r="L20"/>
  <c r="L18"/>
  <c r="L16"/>
  <c r="L14"/>
  <c r="L12"/>
  <c r="L10"/>
  <c r="L8"/>
  <c r="L6"/>
  <c r="L4"/>
  <c r="L331"/>
  <c r="L329"/>
  <c r="L327"/>
  <c r="L325"/>
  <c r="L323"/>
  <c r="L321"/>
  <c r="L319"/>
  <c r="L317"/>
  <c r="L315"/>
  <c r="L313"/>
  <c r="L311"/>
  <c r="L309"/>
  <c r="L307"/>
  <c r="L305"/>
  <c r="L303"/>
  <c r="L301"/>
  <c r="L299"/>
  <c r="L297"/>
  <c r="L295"/>
  <c r="L293"/>
  <c r="L291"/>
  <c r="L289"/>
  <c r="L287"/>
  <c r="L285"/>
  <c r="L283"/>
  <c r="L281"/>
  <c r="L279"/>
  <c r="L277"/>
  <c r="L275"/>
  <c r="L273"/>
  <c r="L271"/>
  <c r="L269"/>
  <c r="L267"/>
  <c r="L265"/>
  <c r="L263"/>
  <c r="L261"/>
  <c r="L259"/>
  <c r="L257"/>
  <c r="L255"/>
  <c r="L253"/>
  <c r="L251"/>
  <c r="L249"/>
  <c r="L247"/>
  <c r="L245"/>
  <c r="L243"/>
  <c r="L241"/>
  <c r="L239"/>
  <c r="L237"/>
  <c r="L235"/>
  <c r="L233"/>
  <c r="L231"/>
  <c r="L229"/>
  <c r="L227"/>
  <c r="L225"/>
  <c r="L223"/>
  <c r="L221"/>
  <c r="L219"/>
  <c r="L217"/>
  <c r="L215"/>
  <c r="L213"/>
  <c r="L211"/>
  <c r="L209"/>
  <c r="L207"/>
  <c r="L205"/>
  <c r="L203"/>
  <c r="L201"/>
  <c r="L199"/>
  <c r="L197"/>
  <c r="L195"/>
  <c r="L193"/>
  <c r="L191"/>
  <c r="L189"/>
  <c r="L187"/>
  <c r="L185"/>
  <c r="L183"/>
  <c r="L181"/>
  <c r="L179"/>
  <c r="L177"/>
  <c r="L175"/>
  <c r="L173"/>
  <c r="L171"/>
  <c r="L169"/>
  <c r="L167"/>
  <c r="L165"/>
  <c r="L163"/>
  <c r="L161"/>
  <c r="L159"/>
  <c r="L157"/>
  <c r="L155"/>
  <c r="L153"/>
  <c r="L151"/>
  <c r="L149"/>
  <c r="L147"/>
  <c r="L145"/>
  <c r="L143"/>
  <c r="L141"/>
  <c r="L139"/>
  <c r="L137"/>
  <c r="L135"/>
  <c r="L133"/>
  <c r="L131"/>
  <c r="L129"/>
  <c r="L127"/>
  <c r="L125"/>
  <c r="L123"/>
  <c r="L121"/>
  <c r="L119"/>
  <c r="L117"/>
  <c r="L115"/>
  <c r="L113"/>
  <c r="L111"/>
  <c r="L109"/>
  <c r="L107"/>
  <c r="L105"/>
  <c r="L103"/>
  <c r="L101"/>
  <c r="L99"/>
  <c r="L97"/>
  <c r="L95"/>
  <c r="L93"/>
  <c r="L91"/>
  <c r="L89"/>
  <c r="L87"/>
  <c r="L85"/>
  <c r="L83"/>
  <c r="L81"/>
  <c r="L79"/>
  <c r="L77"/>
  <c r="L75"/>
  <c r="L73"/>
  <c r="L71"/>
  <c r="L69"/>
  <c r="L67"/>
  <c r="L65"/>
  <c r="L63"/>
  <c r="L61"/>
  <c r="L59"/>
  <c r="L57"/>
  <c r="L55"/>
  <c r="L53"/>
  <c r="L51"/>
  <c r="L49"/>
  <c r="L47"/>
  <c r="L45"/>
  <c r="L43"/>
  <c r="L41"/>
  <c r="L39"/>
  <c r="L37"/>
  <c r="L35"/>
  <c r="L33"/>
  <c r="L31"/>
  <c r="L29"/>
  <c r="L27"/>
  <c r="L25"/>
  <c r="L23"/>
  <c r="L21"/>
  <c r="L19"/>
  <c r="L17"/>
  <c r="L15"/>
  <c r="L13"/>
  <c r="L11"/>
  <c r="L9"/>
  <c r="L7"/>
  <c r="L3"/>
  <c r="E20" i="2"/>
  <c r="M21" l="1" a="1"/>
  <c r="M21" s="1"/>
  <c r="L22"/>
  <c r="E16" i="7"/>
  <c r="L23" i="2" l="1"/>
  <c r="M23" s="1" a="1"/>
  <c r="M23" s="1"/>
  <c r="M22" a="1"/>
  <c r="M22" s="1"/>
  <c r="E82" i="7"/>
  <c r="D81"/>
  <c r="E67" l="1"/>
  <c r="G23" i="2"/>
  <c r="G22"/>
  <c r="G26"/>
  <c r="G38" l="1"/>
  <c r="H38" s="1"/>
  <c r="G39"/>
  <c r="H39" s="1"/>
  <c r="E38"/>
  <c r="E39"/>
  <c r="E164" i="7" l="1"/>
  <c r="F164" s="1"/>
  <c r="E160"/>
  <c r="E161"/>
  <c r="E35" l="1"/>
  <c r="E87" l="1"/>
  <c r="E89"/>
  <c r="E88"/>
  <c r="E90"/>
  <c r="E86"/>
  <c r="E197"/>
  <c r="E157"/>
  <c r="E135"/>
  <c r="E272"/>
  <c r="E271"/>
  <c r="E153"/>
  <c r="E154"/>
  <c r="E155"/>
  <c r="E156"/>
  <c r="E140" l="1"/>
  <c r="E173"/>
  <c r="E293" l="1"/>
  <c r="E134"/>
  <c r="E176" l="1"/>
  <c r="E49"/>
  <c r="E47"/>
  <c r="E99" l="1"/>
  <c r="E98"/>
  <c r="E95"/>
  <c r="E94"/>
  <c r="E70" l="1"/>
  <c r="E71"/>
  <c r="E72"/>
  <c r="E42" i="2" l="1"/>
  <c r="E41"/>
  <c r="D107" i="7" l="1"/>
  <c r="D108"/>
  <c r="D109"/>
  <c r="D104"/>
  <c r="D105"/>
  <c r="D103"/>
  <c r="D102"/>
  <c r="D167" l="1"/>
  <c r="D166"/>
  <c r="E249" l="1"/>
  <c r="E152" l="1"/>
  <c r="D163" l="1"/>
  <c r="D162"/>
  <c r="G20" i="2" l="1"/>
  <c r="E196" i="7" l="1"/>
  <c r="E195"/>
  <c r="E187"/>
  <c r="E188"/>
  <c r="E189"/>
  <c r="E190"/>
  <c r="E193"/>
  <c r="E194"/>
  <c r="E186"/>
  <c r="E45" i="2" l="1"/>
  <c r="E66" i="7"/>
  <c r="E63" l="1"/>
  <c r="E62" l="1"/>
  <c r="E262" l="1"/>
  <c r="E263"/>
  <c r="E264"/>
  <c r="E265"/>
  <c r="E266"/>
  <c r="E261"/>
  <c r="E60"/>
  <c r="E61"/>
  <c r="E64"/>
  <c r="E65"/>
  <c r="F53" l="1"/>
  <c r="I1" i="12" l="1"/>
  <c r="I2"/>
  <c r="I3"/>
  <c r="I4"/>
  <c r="A5"/>
  <c r="I5"/>
  <c r="I6"/>
  <c r="A9"/>
  <c r="F9" s="1"/>
  <c r="E9"/>
  <c r="A10"/>
  <c r="H10" s="1"/>
  <c r="E10"/>
  <c r="A11"/>
  <c r="F11" s="1"/>
  <c r="E11"/>
  <c r="A12"/>
  <c r="F12" s="1"/>
  <c r="E12"/>
  <c r="A13"/>
  <c r="F13" s="1"/>
  <c r="E13"/>
  <c r="A14"/>
  <c r="H14" s="1"/>
  <c r="E14"/>
  <c r="A15"/>
  <c r="F15" s="1"/>
  <c r="E15"/>
  <c r="A16"/>
  <c r="F16" s="1"/>
  <c r="E16"/>
  <c r="A17"/>
  <c r="F17" s="1"/>
  <c r="E17"/>
  <c r="A18"/>
  <c r="F18" s="1"/>
  <c r="E18"/>
  <c r="A19"/>
  <c r="F19" s="1"/>
  <c r="E19"/>
  <c r="A20"/>
  <c r="H20" s="1"/>
  <c r="E20"/>
  <c r="A21"/>
  <c r="F21" s="1"/>
  <c r="E21"/>
  <c r="A22"/>
  <c r="F22" s="1"/>
  <c r="E22"/>
  <c r="A23"/>
  <c r="E23"/>
  <c r="A24"/>
  <c r="H24" s="1"/>
  <c r="E24"/>
  <c r="A25"/>
  <c r="E25"/>
  <c r="A26"/>
  <c r="F26" s="1"/>
  <c r="E26"/>
  <c r="E27"/>
  <c r="H27"/>
  <c r="A28"/>
  <c r="A29"/>
  <c r="A30"/>
  <c r="B30"/>
  <c r="C30"/>
  <c r="A32"/>
  <c r="F20" l="1"/>
  <c r="G20" s="1"/>
  <c r="I14"/>
  <c r="G12"/>
  <c r="I10"/>
  <c r="G22"/>
  <c r="F14"/>
  <c r="G14" s="1"/>
  <c r="J14" s="1"/>
  <c r="K14" s="1"/>
  <c r="I24"/>
  <c r="I20"/>
  <c r="G18"/>
  <c r="G16"/>
  <c r="F24"/>
  <c r="G24" s="1"/>
  <c r="G26"/>
  <c r="H22"/>
  <c r="I22" s="1"/>
  <c r="H16"/>
  <c r="I16" s="1"/>
  <c r="H26"/>
  <c r="I26" s="1"/>
  <c r="H18"/>
  <c r="I18" s="1"/>
  <c r="F10"/>
  <c r="G10" s="1"/>
  <c r="H12"/>
  <c r="I12" s="1"/>
  <c r="G21"/>
  <c r="G19"/>
  <c r="G17"/>
  <c r="G15"/>
  <c r="G13"/>
  <c r="G11"/>
  <c r="G9"/>
  <c r="F25"/>
  <c r="G25" s="1"/>
  <c r="H25"/>
  <c r="I25" s="1"/>
  <c r="F23"/>
  <c r="G23" s="1"/>
  <c r="H23"/>
  <c r="I23" s="1"/>
  <c r="H21"/>
  <c r="I21" s="1"/>
  <c r="H19"/>
  <c r="I19" s="1"/>
  <c r="H17"/>
  <c r="I17" s="1"/>
  <c r="H15"/>
  <c r="I15" s="1"/>
  <c r="H13"/>
  <c r="I13" s="1"/>
  <c r="H11"/>
  <c r="I11" s="1"/>
  <c r="H9"/>
  <c r="I9" s="1"/>
  <c r="J18" l="1"/>
  <c r="K18" s="1"/>
  <c r="J26"/>
  <c r="K26" s="1"/>
  <c r="J12"/>
  <c r="K12" s="1"/>
  <c r="J10"/>
  <c r="K10" s="1"/>
  <c r="J24"/>
  <c r="K24" s="1"/>
  <c r="J22"/>
  <c r="K22" s="1"/>
  <c r="J16"/>
  <c r="K16" s="1"/>
  <c r="J20"/>
  <c r="K20" s="1"/>
  <c r="J13"/>
  <c r="K13" s="1"/>
  <c r="J21"/>
  <c r="K21" s="1"/>
  <c r="J15"/>
  <c r="K15" s="1"/>
  <c r="J17"/>
  <c r="K17" s="1"/>
  <c r="J11"/>
  <c r="K11" s="1"/>
  <c r="J19"/>
  <c r="K19" s="1"/>
  <c r="G28"/>
  <c r="J9"/>
  <c r="I28"/>
  <c r="J23"/>
  <c r="K23" s="1"/>
  <c r="J25"/>
  <c r="K25" s="1"/>
  <c r="E53" i="7"/>
  <c r="J28" i="12" l="1"/>
  <c r="K28" s="1"/>
  <c r="K9"/>
  <c r="J27"/>
  <c r="K27" s="1"/>
  <c r="E33" i="7" l="1"/>
  <c r="E17"/>
  <c r="E18"/>
  <c r="E13" l="1"/>
  <c r="G24" i="2" l="1"/>
  <c r="E133" i="7" l="1"/>
  <c r="E19" l="1"/>
  <c r="E34" l="1"/>
  <c r="E37"/>
  <c r="E36"/>
  <c r="E32"/>
  <c r="E30"/>
  <c r="E11" l="1"/>
  <c r="E6"/>
  <c r="E44" l="1"/>
  <c r="E43"/>
  <c r="E2" l="1"/>
  <c r="E10"/>
  <c r="E12"/>
  <c r="E14"/>
  <c r="E42"/>
  <c r="E250"/>
  <c r="E251"/>
  <c r="E253"/>
  <c r="E138"/>
  <c r="D139"/>
  <c r="E139" s="1"/>
  <c r="E141"/>
  <c r="E178"/>
  <c r="G25" i="2" l="1"/>
  <c r="G27"/>
  <c r="G28"/>
  <c r="G29"/>
  <c r="E1" i="9" l="1"/>
  <c r="H42" i="2"/>
  <c r="D28" i="12"/>
  <c r="G40" i="2"/>
  <c r="H40" s="1"/>
  <c r="G37"/>
  <c r="H37" s="1"/>
  <c r="E37"/>
  <c r="D26" i="12" s="1"/>
  <c r="G36" i="2"/>
  <c r="H36" s="1"/>
  <c r="E36"/>
  <c r="D25" i="12" s="1"/>
  <c r="G35" i="2"/>
  <c r="H35" s="1"/>
  <c r="E35"/>
  <c r="D24" i="12" s="1"/>
  <c r="G34" i="2"/>
  <c r="H34" s="1"/>
  <c r="E34"/>
  <c r="D23" i="12" s="1"/>
  <c r="G33" i="2"/>
  <c r="H33" s="1"/>
  <c r="E33"/>
  <c r="D22" i="12" s="1"/>
  <c r="G32" i="2"/>
  <c r="H32" s="1"/>
  <c r="E32"/>
  <c r="D21" i="12" s="1"/>
  <c r="G31" i="2"/>
  <c r="H31" s="1"/>
  <c r="E31"/>
  <c r="D20" i="12" s="1"/>
  <c r="G30" i="2"/>
  <c r="H30" s="1"/>
  <c r="E30"/>
  <c r="D19" i="12" s="1"/>
  <c r="H29" i="2"/>
  <c r="E29"/>
  <c r="D18" i="12" s="1"/>
  <c r="H28" i="2"/>
  <c r="E28"/>
  <c r="D17" i="12" s="1"/>
  <c r="H27" i="2"/>
  <c r="E27"/>
  <c r="D16" i="12" s="1"/>
  <c r="H26" i="2"/>
  <c r="E26"/>
  <c r="D15" i="12" s="1"/>
  <c r="H25" i="2"/>
  <c r="E25"/>
  <c r="D14" i="12" s="1"/>
  <c r="H24" i="2"/>
  <c r="E24"/>
  <c r="D13" i="12" s="1"/>
  <c r="H23" i="2"/>
  <c r="E23"/>
  <c r="D12" i="12" s="1"/>
  <c r="H22" i="2"/>
  <c r="E22"/>
  <c r="G21"/>
  <c r="H21" s="1"/>
  <c r="E21"/>
  <c r="H20"/>
  <c r="D11" i="12" l="1"/>
  <c r="D9"/>
  <c r="D10"/>
  <c r="H47" i="2"/>
  <c r="H48" s="1"/>
  <c r="H49" s="1"/>
  <c r="B45" l="1"/>
  <c r="L45" s="1"/>
  <c r="L46" l="1"/>
  <c r="M46" s="1" a="1"/>
  <c r="M46" s="1"/>
  <c r="M45" a="1"/>
  <c r="M45" s="1"/>
  <c r="C45"/>
  <c r="A31" i="12"/>
  <c r="B31" l="1"/>
  <c r="F1" i="9"/>
  <c r="D45" i="2" s="1"/>
  <c r="C31" i="12" l="1"/>
</calcChain>
</file>

<file path=xl/sharedStrings.xml><?xml version="1.0" encoding="utf-8"?>
<sst xmlns="http://schemas.openxmlformats.org/spreadsheetml/2006/main" count="799" uniqueCount="591">
  <si>
    <t>Désignation</t>
  </si>
  <si>
    <t>Qté</t>
  </si>
  <si>
    <t>P.U</t>
  </si>
  <si>
    <t>PRIX H.T</t>
  </si>
  <si>
    <t>Montant H.T.</t>
  </si>
  <si>
    <t>T.V.A. 20%</t>
  </si>
  <si>
    <t>Montant T.T.C.</t>
  </si>
  <si>
    <t>TOTAL H.T</t>
  </si>
  <si>
    <t>TAUX</t>
  </si>
  <si>
    <t>PRIX</t>
  </si>
  <si>
    <t>L76CRISALID</t>
  </si>
  <si>
    <t>LOGICIEL CRISALID</t>
  </si>
  <si>
    <t>L76CRISALIDSUP</t>
  </si>
  <si>
    <t>FRAIS DE CONNEXION BALANCE (DRIRE)</t>
  </si>
  <si>
    <t>Désignations</t>
  </si>
  <si>
    <t>Code</t>
  </si>
  <si>
    <t>SHARP</t>
  </si>
  <si>
    <t>&gt;12000</t>
  </si>
  <si>
    <t>3000 à 5000</t>
  </si>
  <si>
    <t>5000 à 8000</t>
  </si>
  <si>
    <t>8000 à 12000</t>
  </si>
  <si>
    <t>Fournisseur</t>
  </si>
  <si>
    <t>FRAIS DE CONNEXION BALANCE SUPP.</t>
  </si>
  <si>
    <t>CNXBALANCE2</t>
  </si>
  <si>
    <t>CNXBALANCE1</t>
  </si>
  <si>
    <t>PRECIA MOLEN</t>
  </si>
  <si>
    <t>CORAILC310</t>
  </si>
  <si>
    <t>CONTRAT FIDELITE CRISALID / SAV</t>
  </si>
  <si>
    <t>CONTRAT PRESSE CRISALID / SAV</t>
  </si>
  <si>
    <t>PC PORTABLE ASUS</t>
  </si>
  <si>
    <t>ASUSPORTABLE</t>
  </si>
  <si>
    <t>SBSI</t>
  </si>
  <si>
    <t>PA0001</t>
  </si>
  <si>
    <t>POINT D'ACCES WIFI PUBLIC</t>
  </si>
  <si>
    <t>PA0002</t>
  </si>
  <si>
    <t>30€ H.T / MOIS</t>
  </si>
  <si>
    <t>70€ H.T / MOIS</t>
  </si>
  <si>
    <t>20€ H.T / MOIS</t>
  </si>
  <si>
    <t>SWITCH 4 LAN POE + 4 LAN</t>
  </si>
  <si>
    <t>SWITCHPOE</t>
  </si>
  <si>
    <t>TECHDATA</t>
  </si>
  <si>
    <t>BORNE DIFFUSION WIFI PUBLIC</t>
  </si>
  <si>
    <t>57€ H.T / MOIS</t>
  </si>
  <si>
    <t>PV.Min.</t>
  </si>
  <si>
    <t>PV</t>
  </si>
  <si>
    <t>PA</t>
  </si>
  <si>
    <t>CARTESFIDELITE</t>
  </si>
  <si>
    <t>SWITCH 8 PORTS + RJ45</t>
  </si>
  <si>
    <t>P.A</t>
  </si>
  <si>
    <t>P.V</t>
  </si>
  <si>
    <t>MARGE</t>
  </si>
  <si>
    <t>Code REF.</t>
  </si>
  <si>
    <t>Qté * P.A</t>
  </si>
  <si>
    <t>Qté*P.V</t>
  </si>
  <si>
    <t>TX MARQUE</t>
  </si>
  <si>
    <t/>
  </si>
  <si>
    <t>IMPRIMANTE MULTIFONCTION</t>
  </si>
  <si>
    <t>IMPMULTIFCT</t>
  </si>
  <si>
    <t>40€ H.T / MOIS</t>
  </si>
  <si>
    <t>50€ H.T / MOIS</t>
  </si>
  <si>
    <t>60€ H.T / MOIS</t>
  </si>
  <si>
    <t>LOGICIEL CRISALID LICENCE ORDINATEUR</t>
  </si>
  <si>
    <t>CARTES FIDELITE tri-cartes x 1000</t>
  </si>
  <si>
    <t>LICENCE CRISALID E-CASH</t>
  </si>
  <si>
    <t>L76CRISALIDECASH</t>
  </si>
  <si>
    <t>CRISALID</t>
  </si>
  <si>
    <t>CONTRAT SAV CRISALID + E-CASH</t>
  </si>
  <si>
    <t>190€ H.T/ MOIS</t>
  </si>
  <si>
    <t>200€ H.T/ MOIS</t>
  </si>
  <si>
    <t>210€ H.T/ MOIS</t>
  </si>
  <si>
    <t>LICENCE WEBSTERI (GESTION COMMANDE)</t>
  </si>
  <si>
    <t>L76WEBSTERI</t>
  </si>
  <si>
    <t>ORDINATEUR / WINDOWS 8 / ECRAN 18,5"</t>
  </si>
  <si>
    <t>ORDINATEUR</t>
  </si>
  <si>
    <t>LICENCE CRISALID PRESSE</t>
  </si>
  <si>
    <t>L76CRISALIDPRESS</t>
  </si>
  <si>
    <t>AFFILIATION NMPP</t>
  </si>
  <si>
    <t>L76CRISALIDNMPP</t>
  </si>
  <si>
    <t>En cas d'acceptation veuillez
 nous retourner cet exemplaire
 avec votre signature et cachet
 avec la mention
 "Bon pour accord"</t>
  </si>
  <si>
    <t>XXXXXXXXXXXX</t>
  </si>
  <si>
    <t>XXXXXX</t>
  </si>
  <si>
    <t>XXXXX</t>
  </si>
  <si>
    <t>XXXXXXX</t>
  </si>
  <si>
    <t>XXXXXXXX</t>
  </si>
  <si>
    <t>XXXXXXXXX</t>
  </si>
  <si>
    <t>XXXXXXXXXX</t>
  </si>
  <si>
    <t>XXXXXXXXXXXXXXXXXXXXXXXXXXXXXXXXXXXXXXXXXXXXXXXXXXX</t>
  </si>
  <si>
    <t>CONTRAT SAV VIDEO-SURVEILLANCE</t>
  </si>
  <si>
    <t>CONTRAT SAV CRISALID + WEBSTERI</t>
  </si>
  <si>
    <t>XXXXXXXXXXXXXXXXXXXXXXXXXXXXXX</t>
  </si>
  <si>
    <t>SOCIETE</t>
  </si>
  <si>
    <t>NOM PRENOM</t>
  </si>
  <si>
    <t>ADRESSE</t>
  </si>
  <si>
    <t>CP VILLE</t>
  </si>
  <si>
    <t>TELEPHONE</t>
  </si>
  <si>
    <t>MAIL</t>
  </si>
  <si>
    <t xml:space="preserve">CONTRAT SAV CRISALID + E-CASH  </t>
  </si>
  <si>
    <t xml:space="preserve">CONTRAT SAV CRISALID + E-CASH   </t>
  </si>
  <si>
    <t xml:space="preserve">CONTRAT SAV VIDEO-SURVEILLANCE </t>
  </si>
  <si>
    <t xml:space="preserve">CONTRAT SAV VIDEO-SURVEILLANCE  </t>
  </si>
  <si>
    <t>MAT</t>
  </si>
  <si>
    <t>SANS CONTRAT DE MAINTENANCE</t>
  </si>
  <si>
    <t>0€ H.T/MOIS</t>
  </si>
  <si>
    <t>CARTES FIDELITE tri-cartes x 2000</t>
  </si>
  <si>
    <t>CARTES FIDELITE tri-cartes x 3000</t>
  </si>
  <si>
    <t>CARTES FIDELITE tri-cartes x 4000</t>
  </si>
  <si>
    <t>CARTES FIDELITE tri-cartes x 5000</t>
  </si>
  <si>
    <t>AFFICHEUR 2 LIGNES INTEGRE</t>
  </si>
  <si>
    <t>AURES</t>
  </si>
  <si>
    <t>XXXXXXXXXXXX   CRISALID   XXXXXXXXXXXXXXXXXXXXXX</t>
  </si>
  <si>
    <t>XXXXXXXXX   DIVERS   XXXXXXXXXXXXXXXXXXXXXX</t>
  </si>
  <si>
    <t>XXXXXXXX   PAPIERS   XXXXXXXXXXXXXXXXXXXXXXX</t>
  </si>
  <si>
    <t>ACR</t>
  </si>
  <si>
    <t>CARTON 50 BOBINES THERM. 57/60/12</t>
  </si>
  <si>
    <t>CARTON 50 BOBINES THERM. 44/70/12</t>
  </si>
  <si>
    <t>BTH44/70</t>
  </si>
  <si>
    <t>BTH57/60</t>
  </si>
  <si>
    <t>CARTON 50 BOBINES THERM. 57/40/12 CB</t>
  </si>
  <si>
    <t>BTH57/40</t>
  </si>
  <si>
    <t>CARTON 50 BOBINES 44/70/12</t>
  </si>
  <si>
    <t>BSI44/70</t>
  </si>
  <si>
    <t>ART-03083</t>
  </si>
  <si>
    <t>300 à 3000</t>
  </si>
  <si>
    <t>CARTES FIDELITE tri-cartes x 500</t>
  </si>
  <si>
    <t>CARDALIS</t>
  </si>
  <si>
    <t>L76ONETOUCH</t>
  </si>
  <si>
    <t>LICENCE LOGICIEL ONE TOUCH SUPP.</t>
  </si>
  <si>
    <t>L76ONETOUCHSUP</t>
  </si>
  <si>
    <t>L76MATBRAPOS2</t>
  </si>
  <si>
    <t>LOCATION 48 MOIS</t>
  </si>
  <si>
    <t>LOCATION 36 MOIS</t>
  </si>
  <si>
    <t>LOCATION 24 MOIS</t>
  </si>
  <si>
    <t>LOCATION 60 MOIS</t>
  </si>
  <si>
    <t>CONTRAT MAINTENANCE CRISALID</t>
  </si>
  <si>
    <t xml:space="preserve">CONTRAT MAINTENANCE CRISALID </t>
  </si>
  <si>
    <t xml:space="preserve">CONTRAT MAINTENANCE CRISALID  </t>
  </si>
  <si>
    <t xml:space="preserve">CONTRAT MAINTENANCE CRISALID   </t>
  </si>
  <si>
    <t>CONTRAT MAINTENANCE ONE TOUCH</t>
  </si>
  <si>
    <t>CONTRAT MAINTENANCE CSI</t>
  </si>
  <si>
    <t xml:space="preserve">CONTRAT MAINTENANCE CSI   </t>
  </si>
  <si>
    <t xml:space="preserve">CONTRAT MAINTENANCE CSI     </t>
  </si>
  <si>
    <t xml:space="preserve">CONTRAT MAINTENANCE CSI          </t>
  </si>
  <si>
    <t>LICENCE LOGICIEL ONE TOUCH E-CASH</t>
  </si>
  <si>
    <t>L76ONETOUCHCSH</t>
  </si>
  <si>
    <t>LICENCE ONE TOUCH TELECOMMANDE</t>
  </si>
  <si>
    <t>L76ONETOUCHTLC</t>
  </si>
  <si>
    <t>LICENCE ONE TOUCH CENTRALISATION 1 à 3 MAGASINS</t>
  </si>
  <si>
    <t>L76ONETOUCHCNT</t>
  </si>
  <si>
    <t>L76MATSCAN2</t>
  </si>
  <si>
    <t>L76MATROTULE</t>
  </si>
  <si>
    <t>ADAPTATEUR MAT AFFICHEUR 10 POUCES</t>
  </si>
  <si>
    <t>L76MATTPE</t>
  </si>
  <si>
    <t xml:space="preserve">CONTRAT MAINTENANCE ONE TOUCH </t>
  </si>
  <si>
    <t>215€ H.T / MOIS</t>
  </si>
  <si>
    <t>CONTRAT SAV ONE TOUCH + ECASH</t>
  </si>
  <si>
    <t>ART-03259</t>
  </si>
  <si>
    <t>ART-02890</t>
  </si>
  <si>
    <t>ART-02226</t>
  </si>
  <si>
    <t>AFFICHEUR 2 LIGNES SUR PIED</t>
  </si>
  <si>
    <t>ART-03084</t>
  </si>
  <si>
    <t>LICENCE LOGICIEL ONE TOUCH</t>
  </si>
  <si>
    <t>DOUCHETTE USB</t>
  </si>
  <si>
    <t>honeywell</t>
  </si>
  <si>
    <t>LOGICIEL CRISALID CENTRALISATION</t>
  </si>
  <si>
    <t>SERVEUR (LORS + DE 2 POSTES)</t>
  </si>
  <si>
    <t xml:space="preserve">CONTRAT MAINTENANCE ONE TOUCH  </t>
  </si>
  <si>
    <t xml:space="preserve">CONTRAT MAINTENANCE ONE TOUCH   </t>
  </si>
  <si>
    <t>ART-03260</t>
  </si>
  <si>
    <t>AFFICHEUR 10 POUCES INTEGRE</t>
  </si>
  <si>
    <t>AFFICHEUR 10 POUCES VESA</t>
  </si>
  <si>
    <t>SAV DU LUNDI  AU SAMEDI 9H-18H</t>
  </si>
  <si>
    <t>LECTEUR LASER INTEGRE 2D ONETOUCH</t>
  </si>
  <si>
    <t>LECTEUR LASER 2D</t>
  </si>
  <si>
    <t>LECTEUR LASER 1D</t>
  </si>
  <si>
    <t>ART-02517</t>
  </si>
  <si>
    <t>PERIMATIC</t>
  </si>
  <si>
    <t>SUPPORT SCANNER</t>
  </si>
  <si>
    <t>SUPPORT TPE</t>
  </si>
  <si>
    <t>LICENCE LOGICIEL ONE TOUCH BUREAU</t>
  </si>
  <si>
    <t>ACCES DIFFUSION</t>
  </si>
  <si>
    <t>PAD ONE TOUCH INDIVIDUEL</t>
  </si>
  <si>
    <t>PADONETOUCH</t>
  </si>
  <si>
    <t>ETUI ONE TOUCH</t>
  </si>
  <si>
    <t>ETUIONETOUCH</t>
  </si>
  <si>
    <t>CHARGEUR ONE TOUCH</t>
  </si>
  <si>
    <t>CHARGEURONETOUCH</t>
  </si>
  <si>
    <t>PACK LECTEUR + 5 CLES DALLAS</t>
  </si>
  <si>
    <t>PACKDALLAS</t>
  </si>
  <si>
    <t>LECTEUR DALLAS</t>
  </si>
  <si>
    <t>ART-03539</t>
  </si>
  <si>
    <t>CLE DALLAS A L'UNITE</t>
  </si>
  <si>
    <t>ART-01762</t>
  </si>
  <si>
    <t>XXXXXXXXXX   BILLETERIE   XXXXXXXXXXXXXXXX</t>
  </si>
  <si>
    <t>BAR DISTRIBUTION</t>
  </si>
  <si>
    <t>CARTON DE 8000 BILLETS ENTRÉE</t>
  </si>
  <si>
    <t>CARTON DE 8000 BILLETS VESTIAIRE</t>
  </si>
  <si>
    <t xml:space="preserve">MATERIEL </t>
  </si>
  <si>
    <t>MAINTENANCE</t>
  </si>
  <si>
    <t>Référence</t>
  </si>
  <si>
    <t>XXXXXXXXX   PERIMATIC   XXXXXXXXXXXXXXXX</t>
  </si>
  <si>
    <t>BALANCE STAR 545 B</t>
  </si>
  <si>
    <t>2050811</t>
  </si>
  <si>
    <t>2051073</t>
  </si>
  <si>
    <t>BALANCE D 955 DB 12" ECRAN PUB 12"</t>
  </si>
  <si>
    <t>2051897</t>
  </si>
  <si>
    <t>ETIQUETTE 58*60*40 UNITAIRE</t>
  </si>
  <si>
    <t>4003473</t>
  </si>
  <si>
    <t>9992653</t>
  </si>
  <si>
    <t>ETIQUETTE 58*80*40 UNITAIRE (Format Allergènes)</t>
  </si>
  <si>
    <t>4021735</t>
  </si>
  <si>
    <t>SGPR200</t>
  </si>
  <si>
    <t>SGS100SEG</t>
  </si>
  <si>
    <t>CAISSE 10" COMPACT</t>
  </si>
  <si>
    <t>TIROIR</t>
  </si>
  <si>
    <t>LICENCE LOGICIEL ONETOUCH LIGHT</t>
  </si>
  <si>
    <t>L36ONETOUCHLX</t>
  </si>
  <si>
    <t>MAJ LOGICIEL ONETOUCH LIGHT</t>
  </si>
  <si>
    <t>L36ONETOUCHMAJ</t>
  </si>
  <si>
    <t>SGDP100G</t>
  </si>
  <si>
    <t>SGBC2D</t>
  </si>
  <si>
    <t>Validité du Devis</t>
  </si>
  <si>
    <t>1 mois</t>
  </si>
  <si>
    <t>ECRAN 10" SUR PIED</t>
  </si>
  <si>
    <t>ECRAN 8" SUR PIED</t>
  </si>
  <si>
    <t>MINI SCANNER IMAGER 1D ET 2D SUR PIED (COMPTOIR)</t>
  </si>
  <si>
    <t>MINI SCANNER IMAGER 1D ET 2D  (INTEGRE)</t>
  </si>
  <si>
    <t>SGBI2D</t>
  </si>
  <si>
    <t>IMPRIMANTE 80 MM</t>
  </si>
  <si>
    <t>XXXXXX VIDEO PROTECTION XXXXX</t>
  </si>
  <si>
    <t>CAMERA DOME ANALOGIQUE HD 4MP</t>
  </si>
  <si>
    <t>CAM0000255</t>
  </si>
  <si>
    <t>CAMERA TUBE ANALOGIQUE HD 4MP</t>
  </si>
  <si>
    <t>ENREGISTREUR HD-HCVR7104H-4M 4CH</t>
  </si>
  <si>
    <t>ENR0000356</t>
  </si>
  <si>
    <t>ENREGISTREUR HD-HCVR7108H-8M 8CH</t>
  </si>
  <si>
    <t>COFFRET DE DISTRIBUTION D'ALIMENTATION 5 SORTIES</t>
  </si>
  <si>
    <t>PFM340-5CH</t>
  </si>
  <si>
    <t>DISQUE DUR SEAGATE 2TO-SKYHAWK</t>
  </si>
  <si>
    <t>DIS0000104</t>
  </si>
  <si>
    <t>DISQUE DUR SEAGATE 4TO-SKYHAWK</t>
  </si>
  <si>
    <t>BOITE DE JONCTION</t>
  </si>
  <si>
    <t>VERIF FORFAIT INSTALLATION(cablage)</t>
  </si>
  <si>
    <t>ECRAN 8"VESA</t>
  </si>
  <si>
    <t>ECRAN 8" integre</t>
  </si>
  <si>
    <t>SGDE8</t>
  </si>
  <si>
    <t>IDMS</t>
  </si>
  <si>
    <t>SGDPE8</t>
  </si>
  <si>
    <t xml:space="preserve">SWITCH 16 PORTS </t>
  </si>
  <si>
    <t>BOXNUC713BNH</t>
  </si>
  <si>
    <t xml:space="preserve">IMPRIMANTE THERMIQUE </t>
  </si>
  <si>
    <t>DOUCHETTE IMAGER SAGA 1D NOIR USB SANS STAND</t>
  </si>
  <si>
    <t>SGBS550I</t>
  </si>
  <si>
    <t>OVA I5</t>
  </si>
  <si>
    <t>CAISSE TACTILE 15" OVA I5  FORMAT 4/3</t>
  </si>
  <si>
    <t>LICENCE LOGICIEL ONE TOUCH STOCK</t>
  </si>
  <si>
    <t>NITRAMBU600</t>
  </si>
  <si>
    <t>ACTN</t>
  </si>
  <si>
    <t>ONDULEUR 600 VA 3 P</t>
  </si>
  <si>
    <t>ONDULEUR 700 VA 8 P</t>
  </si>
  <si>
    <t>NITRAMPB700</t>
  </si>
  <si>
    <t>ART-3520</t>
  </si>
  <si>
    <t>ART-03524</t>
  </si>
  <si>
    <t>LOCATION PDA INVENTAIRE</t>
  </si>
  <si>
    <t>LOCPDA</t>
  </si>
  <si>
    <t>ENR0000359</t>
  </si>
  <si>
    <t>SUP0000040</t>
  </si>
  <si>
    <t>ALAIN</t>
  </si>
  <si>
    <t>COMMERCIAL</t>
  </si>
  <si>
    <t>DATE</t>
  </si>
  <si>
    <t>XXXXXXXXXXXXX   ACTN   XXXXXXXXXXXXXX</t>
  </si>
  <si>
    <t>XXXXXXXXXXXXXXX      SHARP   XXXXXXXXXXXX</t>
  </si>
  <si>
    <t>XXXXXXXXXX ACCES DIFFUSION  XXXXXXXXX</t>
  </si>
  <si>
    <t>XXXXXXX CSI XXXXXXXXXXXXXXXXXXXXX</t>
  </si>
  <si>
    <t>XXXXXXXXXXXXX SBSI XXXXXXXXXXXXXXXXXX</t>
  </si>
  <si>
    <t>XXXXXXXXX CARDALIS XXXXXXXXXX</t>
  </si>
  <si>
    <t>BALANCE CS1155DB ECRAN 15"AFFICH CLT7" ticket</t>
  </si>
  <si>
    <t>BALANCE CS1155DB ECRAN 15"AFFICH CLT15" ticket</t>
  </si>
  <si>
    <t>XXXXXXXXX   PRECIA MOLEN   CS 1100 WIND 7 XXXXXXXXXXXXXXXX</t>
  </si>
  <si>
    <t>BALANCE CS1157DB ECRAN 15" AFFICH CLT 7" ticket+etiquettes</t>
  </si>
  <si>
    <t>BALANCE CS1157DB ECRAN 15" AFFICH CLT 15" ticket+etiquettes</t>
  </si>
  <si>
    <t>XXXXXXXXX PRECIA MOLEN XXXXXXXXXXXXXXXXXXXXXXXXXXX</t>
  </si>
  <si>
    <t>xxxxxxxxxxxxx ATHESI   XXXXXXXXXXXXXXXXXXXXXXXXXXXXXXX</t>
  </si>
  <si>
    <t>ATHESI</t>
  </si>
  <si>
    <t>COFFRET DE DISTRIBUTION D'ALIMENTATION 9 SORTIES 9X1,1A</t>
  </si>
  <si>
    <t>PFM342-9CH</t>
  </si>
  <si>
    <t>COFFRET DE DISTRIBUTION D'ALIMENTATION 19 SORTIES 19X1,0A</t>
  </si>
  <si>
    <t>PFM343-19CH</t>
  </si>
  <si>
    <t>CABLE 1M</t>
  </si>
  <si>
    <t>CABLE 2M</t>
  </si>
  <si>
    <t>CAB1</t>
  </si>
  <si>
    <t>CAB2</t>
  </si>
  <si>
    <t>CABLE 5 M</t>
  </si>
  <si>
    <t>CABLE 7M</t>
  </si>
  <si>
    <t>CABLE 10 M</t>
  </si>
  <si>
    <t>CABLE 15 M</t>
  </si>
  <si>
    <t>CABLE 25 M</t>
  </si>
  <si>
    <t>CABLE 20 M</t>
  </si>
  <si>
    <t>CAB5</t>
  </si>
  <si>
    <t>CAB7</t>
  </si>
  <si>
    <t>CAB10</t>
  </si>
  <si>
    <t>CAB15</t>
  </si>
  <si>
    <t>CAB20</t>
  </si>
  <si>
    <t>CAB25</t>
  </si>
  <si>
    <t>CABLE 30 M</t>
  </si>
  <si>
    <t>CABLE 35M</t>
  </si>
  <si>
    <t>CABLE 40 M</t>
  </si>
  <si>
    <t>CABLE 45M</t>
  </si>
  <si>
    <t>CABLE 50 M</t>
  </si>
  <si>
    <t>CAB30</t>
  </si>
  <si>
    <t>CAB35</t>
  </si>
  <si>
    <t>CAB40</t>
  </si>
  <si>
    <t>CAB45</t>
  </si>
  <si>
    <t xml:space="preserve"> CAB50</t>
  </si>
  <si>
    <t>BAGUETTE 1 M</t>
  </si>
  <si>
    <t>BAGUETTE 2 M</t>
  </si>
  <si>
    <t>BAGUETTE 5 M</t>
  </si>
  <si>
    <t>BAGUETTE 7 M</t>
  </si>
  <si>
    <t>BAGUETTE 10 M</t>
  </si>
  <si>
    <t>BAGUETTE 15 M</t>
  </si>
  <si>
    <t>BAGUETTE 20 M</t>
  </si>
  <si>
    <t>BAGUETTE 25 M</t>
  </si>
  <si>
    <t>BAGUETTE 30 M</t>
  </si>
  <si>
    <t>BAGUETTE 35 M</t>
  </si>
  <si>
    <t>BAGUETTE 40 M</t>
  </si>
  <si>
    <t>BAGUETTE 45 M</t>
  </si>
  <si>
    <t>BAGUETTE 50 M</t>
  </si>
  <si>
    <t>BAG1</t>
  </si>
  <si>
    <t>BAG2</t>
  </si>
  <si>
    <t>BAG5</t>
  </si>
  <si>
    <t>BAG7</t>
  </si>
  <si>
    <t>BAG10</t>
  </si>
  <si>
    <t>BAG15</t>
  </si>
  <si>
    <t>BAG20</t>
  </si>
  <si>
    <t>BAG25</t>
  </si>
  <si>
    <t>BAG30</t>
  </si>
  <si>
    <t>BAG35</t>
  </si>
  <si>
    <t>BAG40</t>
  </si>
  <si>
    <t>BAG45</t>
  </si>
  <si>
    <t>BAG50</t>
  </si>
  <si>
    <t>EMBOUT BNC+ALIM 1 CAMERA</t>
  </si>
  <si>
    <t>EMBOUT BNC+ALIM 2 CAMERAS</t>
  </si>
  <si>
    <t>EMBOUT BNC+ALIM 3 CAMERAS</t>
  </si>
  <si>
    <t>EMBOUT BNC+ALIM 4 CAMERAS</t>
  </si>
  <si>
    <t>EMBOUT BNC+ALIM 5 CAMERAS</t>
  </si>
  <si>
    <t>EMBOUT BNC+ALIM 6 CAMERAS</t>
  </si>
  <si>
    <t>EMBOUT BNC+ALIM 7 CAMERAS</t>
  </si>
  <si>
    <t>EMBOUT BNC+ALIM 8 CAMERAS</t>
  </si>
  <si>
    <t>EMBOUT BNC+ALIM 9 CAMERAS</t>
  </si>
  <si>
    <t>EMBOUT BNC+ALIM 10 CAMERAS</t>
  </si>
  <si>
    <t>EMBOUT BNC+ALIM 11 CAMERAS</t>
  </si>
  <si>
    <t>EMBOUT BNC+ALIM 12 CAMERAS</t>
  </si>
  <si>
    <t>EMBOUT BNC+ALIM 13 CAMERAS</t>
  </si>
  <si>
    <t>BNCALIM1</t>
  </si>
  <si>
    <t>BNCALIM2</t>
  </si>
  <si>
    <t>BNCALIM3</t>
  </si>
  <si>
    <t>BNCALIM4</t>
  </si>
  <si>
    <t>BNCALIM5</t>
  </si>
  <si>
    <t>BNCALIM6</t>
  </si>
  <si>
    <t>BNCALIM7</t>
  </si>
  <si>
    <t>BNCALIM8</t>
  </si>
  <si>
    <t>BNCALIM9</t>
  </si>
  <si>
    <t>BNCALIM10</t>
  </si>
  <si>
    <t>BNCALIM11</t>
  </si>
  <si>
    <t>BNCALIM12</t>
  </si>
  <si>
    <t>BNCALIM13</t>
  </si>
  <si>
    <t>MAIN D'ŒUVRE</t>
  </si>
  <si>
    <t>MO</t>
  </si>
  <si>
    <t>FORFAIT DEPLACEMENT</t>
  </si>
  <si>
    <t>DEPL</t>
  </si>
  <si>
    <t>AU KMS</t>
  </si>
  <si>
    <t>CARTON 50 BOBINES THERM. 80/75/12</t>
  </si>
  <si>
    <t>BTH80/75/12</t>
  </si>
  <si>
    <t>LOGICIEL CRISALID LICENCE POSTE SUPPL.BUREAU</t>
  </si>
  <si>
    <t>BALANCE CS1157S ECRAN 15"AFFICH 7 SUSPENDUE"ticket+etiquette</t>
  </si>
  <si>
    <t>BALANCE CS1157S ECRAN 15"AFFICH 15 SUSPENDUE "ticket+etiquette</t>
  </si>
  <si>
    <t>BALANCE CS1155S ECRAN 15" AFFICH CLT 15"SUSPENDUE ticket</t>
  </si>
  <si>
    <t>BALANCE CS1155S ECRAN 15" AFFICH CLT 7"SUSPENDUE ticket</t>
  </si>
  <si>
    <t>xxxxxxxxx   LOGICIEL MBJ          xxxxxxxxxxxxxxxx</t>
  </si>
  <si>
    <t>xxxxxxxxxxxx</t>
  </si>
  <si>
    <t>xxxxxxxxxx</t>
  </si>
  <si>
    <t>xxxxxxxxxxx</t>
  </si>
  <si>
    <t>xxxxxxxxx</t>
  </si>
  <si>
    <t>LICENCE PRINCIPALE LOGICIEL MBJ ESSENTIEL</t>
  </si>
  <si>
    <t>LICENCE PRINCIPALE LOGICIEL MBJ INTEGRALE</t>
  </si>
  <si>
    <t>LPMBJINTEGRALE</t>
  </si>
  <si>
    <t>LICENCE PRINCIPALE LOGICIEL MBJ MULTICANAL</t>
  </si>
  <si>
    <t>LPMBJMUTLICANAL</t>
  </si>
  <si>
    <t>LICENCE SUP LOGICIEL MBJ INTEGRALE</t>
  </si>
  <si>
    <t>LSUPMBJINTEGRAL</t>
  </si>
  <si>
    <t>LICENCE SUP LOGICIEL MBJ MULTICANAL</t>
  </si>
  <si>
    <t>ECHANGE DE DONNEES MULTI-SITES INTEGRALE</t>
  </si>
  <si>
    <t>ECHANGE DE DONNEES MULTI-SITES MULTICANAL</t>
  </si>
  <si>
    <t>LSUPMBJMULTICAN</t>
  </si>
  <si>
    <t>LPMBJESSNTIEL</t>
  </si>
  <si>
    <t>SUPMULTINTEGRAL</t>
  </si>
  <si>
    <t>SUPMULTICANAL</t>
  </si>
  <si>
    <t>20 € H.T/MOIS</t>
  </si>
  <si>
    <t>30 € H.T/MOIS</t>
  </si>
  <si>
    <t>48 € H.T/MOIS</t>
  </si>
  <si>
    <t>60 € H.T/MOIS</t>
  </si>
  <si>
    <t>LICENCE PRINCIPALE LOGICIEL MBJ PREMIUM</t>
  </si>
  <si>
    <t>LPMBJPREMIUM</t>
  </si>
  <si>
    <t>LICENCE SUP LOGICIEL MBJ PREMIUM</t>
  </si>
  <si>
    <t>LSUPMBJPREMIUM</t>
  </si>
  <si>
    <t>ECHANGE DE DONNEES MULTI-SITES PREMIUM</t>
  </si>
  <si>
    <t>SUPMULTIPREMIUM</t>
  </si>
  <si>
    <t xml:space="preserve">CONTRAT SERENITY MBJ ESSENTIEL </t>
  </si>
  <si>
    <t xml:space="preserve">CONTRAT SERENITY MBJ INTEGRALE </t>
  </si>
  <si>
    <t xml:space="preserve">CONTRAT SERENITY MBJ MULTICANAL </t>
  </si>
  <si>
    <t xml:space="preserve">CONTRAT SERENITY  MBJ PREMIUM </t>
  </si>
  <si>
    <t xml:space="preserve">SANS ECHANGE DE DONNEES </t>
  </si>
  <si>
    <t>0 € HT/MOIS</t>
  </si>
  <si>
    <t xml:space="preserve">ECHANGE MULTI-SITES PREMIUM </t>
  </si>
  <si>
    <t>16 € HT/MOIS</t>
  </si>
  <si>
    <t>ECHANGE MULTI-SITES INTEGRALE</t>
  </si>
  <si>
    <t>ECHANGE MULTI-SITES MULTICANAL</t>
  </si>
  <si>
    <t>SN100P</t>
  </si>
  <si>
    <t>SN100PI</t>
  </si>
  <si>
    <t>SN100P7</t>
  </si>
  <si>
    <t>PACK TABLETTE+LICENCEW10+STATION IMPRIMANTE</t>
  </si>
  <si>
    <t>PACK TABLETTE+LICENCEW10+STATION IMPRI+IMPRIMANTE</t>
  </si>
  <si>
    <t>PACK TABLETTE+LICENCEW10+STATION IMPRI+IMPRIMANTE+ECRAN 7"</t>
  </si>
  <si>
    <t>MISE A JOUR CRISALID VERSION V.3</t>
  </si>
  <si>
    <t>MAJCRISALID</t>
  </si>
  <si>
    <t>PACK ZEO ECRAN 13" 16/9ème +IMPRIMANTE NOIRE</t>
  </si>
  <si>
    <t>PACK ZEO ECRAN 13" 16/9ème +IMPRIMANTE BLANCHE</t>
  </si>
  <si>
    <t>MBJZEON</t>
  </si>
  <si>
    <t>MBJZEOB</t>
  </si>
  <si>
    <t xml:space="preserve">TIROIR </t>
  </si>
  <si>
    <t>ART-00051</t>
  </si>
  <si>
    <t>MBJECRZEO</t>
  </si>
  <si>
    <t>CONNECTEUR E-COMMERCE</t>
  </si>
  <si>
    <t>ECOMMBJMULTICANAL</t>
  </si>
  <si>
    <t>1 JOURNEE DE PRESTATION+FORMATION+PARAMETRAGE+INSTA</t>
  </si>
  <si>
    <t>FORMATIONECOMMERCE</t>
  </si>
  <si>
    <t>API AUTRE OUTIL</t>
  </si>
  <si>
    <t>API</t>
  </si>
  <si>
    <t>ECRAN 8 POUCES INTEGRE ZEO</t>
  </si>
  <si>
    <t>SOLUTION E COMMERCE PUBLITOUT MULTICANAL</t>
  </si>
  <si>
    <t>LA MOBILITE TERMINAL MBJ MOBILE</t>
  </si>
  <si>
    <t>LA MOBILITE LOGICIEL MBJ MOBILE</t>
  </si>
  <si>
    <t>ACCOMPAGNEMENT API</t>
  </si>
  <si>
    <t>SMS(100)</t>
  </si>
  <si>
    <t>SMS(1000)</t>
  </si>
  <si>
    <t>CAMPAGNE SMS/EMAIL PRENIUM ANNEE</t>
  </si>
  <si>
    <t>CAMPAGNE SMS/EMAIL INTEGRALE ANNEE</t>
  </si>
  <si>
    <t>CAMPAGNE SMS/EMAIL MULTICANAL ANNEE</t>
  </si>
  <si>
    <t>MAILS SUP 5000 PAR MOIS</t>
  </si>
  <si>
    <t>PARAMETRAGE SMS/MAIL</t>
  </si>
  <si>
    <t>MISE EN PLACE LIEN COMPTABLE</t>
  </si>
  <si>
    <t>MBJSMSPRENIUM</t>
  </si>
  <si>
    <t>MBJSMSINTEGRALE</t>
  </si>
  <si>
    <t>ECRAN 8 POUCES SUR PIED ZEO</t>
  </si>
  <si>
    <t>MBJSMSMULTICANAL</t>
  </si>
  <si>
    <t>MBJSMS</t>
  </si>
  <si>
    <t>MBJ100SMS</t>
  </si>
  <si>
    <t>MBJ1000SMS</t>
  </si>
  <si>
    <t>MBJ5000SMS</t>
  </si>
  <si>
    <t>ACCAPI</t>
  </si>
  <si>
    <t>MBJTMOBILE</t>
  </si>
  <si>
    <t>MBJLMOBILE</t>
  </si>
  <si>
    <t>MBJLIENCOMPTABLE</t>
  </si>
  <si>
    <t>CLAVIER +SOURIS SANS FIL</t>
  </si>
  <si>
    <t>MBJCLAVSOURIS</t>
  </si>
  <si>
    <t>xxxxxxxxx   METTLER TOLEDO  XXXXXXXXXXXXXXXXXXXXX</t>
  </si>
  <si>
    <t>22500027</t>
  </si>
  <si>
    <t>METTLER TOLEDO</t>
  </si>
  <si>
    <t xml:space="preserve">NE PAS OUBLIER LA VERIFICATION </t>
  </si>
  <si>
    <t>BALANCE ARIVA-S 15KG CABLE RS232+AFFICHEUR+LICENCE</t>
  </si>
  <si>
    <t>RVCE</t>
  </si>
  <si>
    <t>XXXXXXXXXXX</t>
  </si>
  <si>
    <r>
      <t xml:space="preserve">BALANCE COMMERCIALE PRECIAC310 </t>
    </r>
    <r>
      <rPr>
        <b/>
        <sz val="11"/>
        <color rgb="FFFF0000"/>
        <rFont val="Calibri"/>
        <family val="2"/>
        <scheme val="minor"/>
      </rPr>
      <t>POUR CRISALID</t>
    </r>
  </si>
  <si>
    <r>
      <t xml:space="preserve">BALANCE MISTRAL 525 B - LCD </t>
    </r>
    <r>
      <rPr>
        <b/>
        <sz val="11"/>
        <color rgb="FFFF0000"/>
        <rFont val="Calibri"/>
        <family val="2"/>
        <scheme val="minor"/>
      </rPr>
      <t>pour crisalid</t>
    </r>
  </si>
  <si>
    <t>FRAISKMS</t>
  </si>
  <si>
    <t>CARTON 30 BOBINES THERM. 80/75/12</t>
  </si>
  <si>
    <t>CARTON 50 BOBINES 80/75/12 par 3</t>
  </si>
  <si>
    <t>BTH80/75-3COLIS</t>
  </si>
  <si>
    <t>1,60€ BOBINE</t>
  </si>
  <si>
    <t>CARTON 50 BOBINES 80/75/12 par 5</t>
  </si>
  <si>
    <t>BTH80/75-5COLIS</t>
  </si>
  <si>
    <t>1,50€ BOBINE</t>
  </si>
  <si>
    <t>CARTON 50 BOBINES 80/75/12 par 10</t>
  </si>
  <si>
    <t>BTH80/75-10COLIS</t>
  </si>
  <si>
    <t>1,15€ BOBINE</t>
  </si>
  <si>
    <t>PROGRAMMATION DE CAISSE</t>
  </si>
  <si>
    <t>FORFAITPROGRAM</t>
  </si>
  <si>
    <t>PROGRAMMATION DE CAISSE TACTILE IMPRIMANTE CUISINE</t>
  </si>
  <si>
    <t>FORFAITPROGTACT</t>
  </si>
  <si>
    <t>PROGRAMMATION DE CAISSE TACTILE SANS IMPRIMANTE</t>
  </si>
  <si>
    <t>FORFAITTACTILE</t>
  </si>
  <si>
    <t>LOCATION CAISSE OU PRÊT /JOUR</t>
  </si>
  <si>
    <t>LOCATION</t>
  </si>
  <si>
    <t>PRISE EN CHARGE MATERIEL</t>
  </si>
  <si>
    <t>CARTON 48 BOBINES TICKET THERMIQUES 60X100X40 (PRECIA DB900)</t>
  </si>
  <si>
    <t>BT60100X40</t>
  </si>
  <si>
    <t>MD OUEST</t>
  </si>
  <si>
    <t>CASSETTE DE CONSOMMABLES(etiquettes)</t>
  </si>
  <si>
    <t>4020507</t>
  </si>
  <si>
    <t>LICENCE  LOGICIEL ONE TOUCH CENTRALISATION +3 magasins</t>
  </si>
  <si>
    <t>XXXXXXXXX   PERIMATIC OVA XXXXXXXXXXX</t>
  </si>
  <si>
    <t>XXXXXXX PERIMATIC PACK TABLETTESXXXXXXXXX</t>
  </si>
  <si>
    <t>EAP110</t>
  </si>
  <si>
    <t>GS108GE</t>
  </si>
  <si>
    <t>AM</t>
  </si>
  <si>
    <t>GS316</t>
  </si>
  <si>
    <t>SWITCH 5 PORTS</t>
  </si>
  <si>
    <t>GS105GE</t>
  </si>
  <si>
    <t>AT-CAE603</t>
  </si>
  <si>
    <t>AT-CAE603B</t>
  </si>
  <si>
    <t>AT-CAE604</t>
  </si>
  <si>
    <t>AT-CAE606</t>
  </si>
  <si>
    <t>CHARGEUR 2 SLOTS</t>
  </si>
  <si>
    <t>CHARGEUR 1 SLOT</t>
  </si>
  <si>
    <t>SANGLE E6</t>
  </si>
  <si>
    <t>SACOCHE VENDEUR E6 CEINTURE</t>
  </si>
  <si>
    <t>VERIFICATION PRIMITIVE PRECIA</t>
  </si>
  <si>
    <t>VERIFICATION PRIMITIVE METTLER</t>
  </si>
  <si>
    <t>BILLETENTREE</t>
  </si>
  <si>
    <t>BILLETVESTIAIRE</t>
  </si>
  <si>
    <t>AMPLIFICATEUR DIRECTIONNEL DE WIFI BATON</t>
  </si>
  <si>
    <t>N300</t>
  </si>
  <si>
    <t>ZYRANTENNE</t>
  </si>
  <si>
    <t>POINT D'ACCES WIFI</t>
  </si>
  <si>
    <t>CLE WIFI TYPE DONGLE</t>
  </si>
  <si>
    <t>STYLETS TABLETTE</t>
  </si>
  <si>
    <t>STYLET</t>
  </si>
  <si>
    <t>HKC32</t>
  </si>
  <si>
    <t>ECRAN VIDEO VISIONNAGE 80 CM LED</t>
  </si>
  <si>
    <t>SUPPORT MURAL ECRAN</t>
  </si>
  <si>
    <t>MODERNLIFE</t>
  </si>
  <si>
    <t>XXXXXXX IMPRIMANTE A4  LASER XXXXXXXXX</t>
  </si>
  <si>
    <t>MFC2710</t>
  </si>
  <si>
    <t>IMPRIMANTE A4 NOIR ET BLANC</t>
  </si>
  <si>
    <t>BROTHER2310</t>
  </si>
  <si>
    <t>IMPRIMANTE A4 LASER COULEUR</t>
  </si>
  <si>
    <t>BROTHER3270</t>
  </si>
  <si>
    <t>IMPRIMANTE A4 LASER COULEUR MULTIFONCTION</t>
  </si>
  <si>
    <t>IMPRIMANTE A4   NOIRE ET BLANCHE MULTIFONCTION</t>
  </si>
  <si>
    <t>BROTHER3750</t>
  </si>
  <si>
    <t>TONER TN2420-COMPTATIBLE 2710</t>
  </si>
  <si>
    <t>TONER TN2310</t>
  </si>
  <si>
    <t>TN-2310</t>
  </si>
  <si>
    <t>TN-2420</t>
  </si>
  <si>
    <t>TAMBOUR REMP 4 COULEURS</t>
  </si>
  <si>
    <t>TN-243</t>
  </si>
  <si>
    <t>E6C20001</t>
  </si>
  <si>
    <t>TABLETTE E6C W10 4GORAM,64GOFlash,wifi,3G</t>
  </si>
  <si>
    <t>CHANGEMENT DE PROPRIETAIRE CRISALID V3</t>
  </si>
  <si>
    <t>CHGTCRISALID</t>
  </si>
  <si>
    <t>L76ONETOUCHCT+3</t>
  </si>
  <si>
    <t>SUPPORT BOIS CAISSE</t>
  </si>
  <si>
    <t>SUPPORT</t>
  </si>
  <si>
    <t>22€ H.T / MOIS</t>
  </si>
  <si>
    <t>32€ H.T / MOIS</t>
  </si>
  <si>
    <t>42€ H.T / MOIS</t>
  </si>
  <si>
    <t>52€ H.T / MOIS</t>
  </si>
  <si>
    <t>62€ H.T / MOIS</t>
  </si>
  <si>
    <t>72€ H.T/ MOIS</t>
  </si>
  <si>
    <t>LOGICIEL DFS BALANCE MONO MAGASIN</t>
  </si>
  <si>
    <t>LOGICIEL DFS BALANCE MULTI MAGASIN</t>
  </si>
  <si>
    <t xml:space="preserve">BALANCE PREEMBALLEE </t>
  </si>
  <si>
    <t>BALANCE VENTE DIRECTE</t>
  </si>
  <si>
    <t>VALABLE 1 AN</t>
  </si>
  <si>
    <t>VALABLE 2 ANS</t>
  </si>
  <si>
    <t>SCANNER VERTICAL COMPTOIR 2D CONNEXION USB</t>
  </si>
  <si>
    <t>SGBS400</t>
  </si>
  <si>
    <t>XXXXXXXXXXXXXXXX JARLTECH XXXXXXXXXXXXX</t>
  </si>
  <si>
    <t>L22D</t>
  </si>
  <si>
    <t>JARLTECH</t>
  </si>
  <si>
    <t>ETIQUETTES 20 ROULEAUX EDITION CODE BARRE 51X25</t>
  </si>
  <si>
    <t>MD51X25</t>
  </si>
  <si>
    <t>ETIQUETTES 35 ROULEAUX EDITION CODE BARRE 58X60</t>
  </si>
  <si>
    <t>MD58X60</t>
  </si>
  <si>
    <t>IMPRIMANTE ETIQUETTES METAPACE L22D</t>
  </si>
  <si>
    <t>DOUCHETTE DATALOGIC QUICKSCAN1D</t>
  </si>
  <si>
    <t>QD2131</t>
  </si>
  <si>
    <t>XXXXXXXXXXX ALVOKO XXXXXXXXXXXXXXXXXXXXXXXXXXXX</t>
  </si>
  <si>
    <t>BASE APPEL NEO 20 POSITIONS PORTEE 50 METRES+CHARGEUR</t>
  </si>
  <si>
    <t>NEODP20</t>
  </si>
  <si>
    <t>ALVOKO</t>
  </si>
  <si>
    <t>BIPEUR RUGGED NOIR</t>
  </si>
  <si>
    <t>PGRGDM</t>
  </si>
  <si>
    <t>ART-4458</t>
  </si>
  <si>
    <t>GRENKE CREATION 48 MOIS 5000€ Max</t>
  </si>
  <si>
    <t>MATTHEWS</t>
  </si>
  <si>
    <t>listerouge</t>
  </si>
  <si>
    <t>xxxxCaisse  15" FORMAT 4/3             (I3)</t>
  </si>
  <si>
    <t>xxxxxCaisse 15" FORMAT 16/9 BASE 156 i3</t>
  </si>
  <si>
    <t>xxxxxxxxCABLAGE VIDEO ************</t>
  </si>
  <si>
    <t>xxxxxxxBAGUETTE ************</t>
  </si>
  <si>
    <t>xxxxxxxACCESSOIRES BNC+PRISE 12VOLTS********</t>
  </si>
</sst>
</file>

<file path=xl/styles.xml><?xml version="1.0" encoding="utf-8"?>
<styleSheet xmlns="http://schemas.openxmlformats.org/spreadsheetml/2006/main">
  <numFmts count="6">
    <numFmt numFmtId="6" formatCode="#,##0\ &quot;€&quot;;[Red]\-#,##0\ &quot;€&quot;"/>
    <numFmt numFmtId="44" formatCode="_-* #,##0.00\ &quot;€&quot;_-;\-* #,##0.00\ &quot;€&quot;_-;_-* &quot;-&quot;??\ &quot;€&quot;_-;_-@_-"/>
    <numFmt numFmtId="164" formatCode="#,##0.00\ &quot;€&quot;"/>
    <numFmt numFmtId="165" formatCode="0.000%"/>
    <numFmt numFmtId="166" formatCode=";;;"/>
    <numFmt numFmtId="167" formatCode="[$-F800]dddd\,\ mmmm\ dd\,\ yyyy"/>
  </numFmts>
  <fonts count="52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0"/>
      <name val="Arial"/>
      <family val="2"/>
    </font>
    <font>
      <sz val="7"/>
      <name val="Arial"/>
      <family val="2"/>
    </font>
    <font>
      <sz val="10"/>
      <color rgb="FF000000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  <font>
      <b/>
      <u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0" tint="-4.9989318521683403E-2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rgb="FF484848"/>
      <name val="Verdana"/>
      <family val="2"/>
    </font>
    <font>
      <b/>
      <u/>
      <sz val="10"/>
      <color rgb="FFFF0000"/>
      <name val="Calibri"/>
      <family val="2"/>
      <scheme val="minor"/>
    </font>
    <font>
      <b/>
      <u/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u/>
      <sz val="9"/>
      <color rgb="FFFF0000"/>
      <name val="Calibri"/>
      <family val="2"/>
      <scheme val="minor"/>
    </font>
    <font>
      <b/>
      <u/>
      <sz val="2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22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0"/>
      <name val="Arial"/>
      <family val="2"/>
    </font>
    <font>
      <sz val="10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indexed="55"/>
        <bgColor indexed="23"/>
      </patternFill>
    </fill>
    <fill>
      <patternFill patternType="solid">
        <fgColor theme="1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47">
    <border>
      <left/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</borders>
  <cellStyleXfs count="168">
    <xf numFmtId="0" fontId="0" fillId="0" borderId="0"/>
    <xf numFmtId="0" fontId="6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8" borderId="0" applyNumberFormat="0" applyBorder="0" applyAlignment="0" applyProtection="0"/>
    <xf numFmtId="0" fontId="7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9" borderId="0" applyNumberFormat="0" applyBorder="0" applyAlignment="0" applyProtection="0"/>
    <xf numFmtId="0" fontId="9" fillId="0" borderId="0" applyNumberFormat="0" applyFill="0" applyBorder="0" applyAlignment="0" applyProtection="0"/>
    <xf numFmtId="0" fontId="10" fillId="20" borderId="3" applyNumberFormat="0" applyAlignment="0" applyProtection="0"/>
    <xf numFmtId="0" fontId="11" fillId="0" borderId="4" applyNumberFormat="0" applyFill="0" applyAlignment="0" applyProtection="0"/>
    <xf numFmtId="0" fontId="6" fillId="21" borderId="5" applyNumberFormat="0" applyAlignment="0" applyProtection="0"/>
    <xf numFmtId="0" fontId="12" fillId="7" borderId="3" applyNumberFormat="0" applyAlignment="0" applyProtection="0"/>
    <xf numFmtId="0" fontId="13" fillId="3" borderId="0" applyNumberFormat="0" applyBorder="0" applyAlignment="0" applyProtection="0"/>
    <xf numFmtId="0" fontId="14" fillId="22" borderId="0" applyNumberFormat="0" applyBorder="0" applyAlignment="0" applyProtection="0"/>
    <xf numFmtId="0" fontId="15" fillId="4" borderId="0" applyNumberFormat="0" applyBorder="0" applyAlignment="0" applyProtection="0"/>
    <xf numFmtId="0" fontId="16" fillId="20" borderId="6" applyNumberFormat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7" applyNumberFormat="0" applyFill="0" applyAlignment="0" applyProtection="0"/>
    <xf numFmtId="0" fontId="20" fillId="0" borderId="8" applyNumberFormat="0" applyFill="0" applyAlignment="0" applyProtection="0"/>
    <xf numFmtId="0" fontId="21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2" fillId="0" borderId="10" applyNumberFormat="0" applyFill="0" applyAlignment="0" applyProtection="0"/>
    <xf numFmtId="0" fontId="23" fillId="23" borderId="11" applyNumberFormat="0" applyAlignment="0" applyProtection="0"/>
    <xf numFmtId="0" fontId="6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8" borderId="0" applyNumberFormat="0" applyBorder="0" applyAlignment="0" applyProtection="0"/>
    <xf numFmtId="0" fontId="7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9" borderId="0" applyNumberFormat="0" applyBorder="0" applyAlignment="0" applyProtection="0"/>
    <xf numFmtId="0" fontId="9" fillId="0" borderId="0" applyNumberFormat="0" applyFill="0" applyBorder="0" applyAlignment="0" applyProtection="0"/>
    <xf numFmtId="0" fontId="10" fillId="20" borderId="3" applyNumberFormat="0" applyAlignment="0" applyProtection="0"/>
    <xf numFmtId="0" fontId="11" fillId="0" borderId="4" applyNumberFormat="0" applyFill="0" applyAlignment="0" applyProtection="0"/>
    <xf numFmtId="0" fontId="6" fillId="21" borderId="5" applyNumberFormat="0" applyAlignment="0" applyProtection="0"/>
    <xf numFmtId="0" fontId="12" fillId="7" borderId="3" applyNumberFormat="0" applyAlignment="0" applyProtection="0"/>
    <xf numFmtId="0" fontId="13" fillId="3" borderId="0" applyNumberFormat="0" applyBorder="0" applyAlignment="0" applyProtection="0"/>
    <xf numFmtId="0" fontId="14" fillId="22" borderId="0" applyNumberFormat="0" applyBorder="0" applyAlignment="0" applyProtection="0"/>
    <xf numFmtId="0" fontId="15" fillId="4" borderId="0" applyNumberFormat="0" applyBorder="0" applyAlignment="0" applyProtection="0"/>
    <xf numFmtId="0" fontId="16" fillId="20" borderId="6" applyNumberFormat="0" applyAlignment="0" applyProtection="0"/>
    <xf numFmtId="0" fontId="17" fillId="0" borderId="0" applyNumberFormat="0" applyFill="0" applyBorder="0" applyAlignment="0" applyProtection="0"/>
    <xf numFmtId="0" fontId="19" fillId="0" borderId="7" applyNumberFormat="0" applyFill="0" applyAlignment="0" applyProtection="0"/>
    <xf numFmtId="0" fontId="20" fillId="0" borderId="8" applyNumberFormat="0" applyFill="0" applyAlignment="0" applyProtection="0"/>
    <xf numFmtId="0" fontId="21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2" fillId="0" borderId="10" applyNumberFormat="0" applyFill="0" applyAlignment="0" applyProtection="0"/>
    <xf numFmtId="0" fontId="23" fillId="23" borderId="11" applyNumberFormat="0" applyAlignment="0" applyProtection="0"/>
    <xf numFmtId="0" fontId="6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8" borderId="0" applyNumberFormat="0" applyBorder="0" applyAlignment="0" applyProtection="0"/>
    <xf numFmtId="0" fontId="7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9" borderId="0" applyNumberFormat="0" applyBorder="0" applyAlignment="0" applyProtection="0"/>
    <xf numFmtId="0" fontId="9" fillId="0" borderId="0" applyNumberFormat="0" applyFill="0" applyBorder="0" applyAlignment="0" applyProtection="0"/>
    <xf numFmtId="0" fontId="10" fillId="20" borderId="3" applyNumberFormat="0" applyAlignment="0" applyProtection="0"/>
    <xf numFmtId="0" fontId="11" fillId="0" borderId="4" applyNumberFormat="0" applyFill="0" applyAlignment="0" applyProtection="0"/>
    <xf numFmtId="0" fontId="6" fillId="21" borderId="5" applyNumberFormat="0" applyAlignment="0" applyProtection="0"/>
    <xf numFmtId="0" fontId="12" fillId="7" borderId="3" applyNumberFormat="0" applyAlignment="0" applyProtection="0"/>
    <xf numFmtId="0" fontId="13" fillId="3" borderId="0" applyNumberFormat="0" applyBorder="0" applyAlignment="0" applyProtection="0"/>
    <xf numFmtId="0" fontId="14" fillId="22" borderId="0" applyNumberFormat="0" applyBorder="0" applyAlignment="0" applyProtection="0"/>
    <xf numFmtId="0" fontId="15" fillId="4" borderId="0" applyNumberFormat="0" applyBorder="0" applyAlignment="0" applyProtection="0"/>
    <xf numFmtId="0" fontId="16" fillId="20" borderId="6" applyNumberFormat="0" applyAlignment="0" applyProtection="0"/>
    <xf numFmtId="0" fontId="17" fillId="0" borderId="0" applyNumberFormat="0" applyFill="0" applyBorder="0" applyAlignment="0" applyProtection="0"/>
    <xf numFmtId="0" fontId="19" fillId="0" borderId="7" applyNumberFormat="0" applyFill="0" applyAlignment="0" applyProtection="0"/>
    <xf numFmtId="0" fontId="20" fillId="0" borderId="8" applyNumberFormat="0" applyFill="0" applyAlignment="0" applyProtection="0"/>
    <xf numFmtId="0" fontId="21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2" fillId="0" borderId="10" applyNumberFormat="0" applyFill="0" applyAlignment="0" applyProtection="0"/>
    <xf numFmtId="0" fontId="23" fillId="23" borderId="11" applyNumberFormat="0" applyAlignment="0" applyProtection="0"/>
    <xf numFmtId="0" fontId="6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8" borderId="0" applyNumberFormat="0" applyBorder="0" applyAlignment="0" applyProtection="0"/>
    <xf numFmtId="0" fontId="7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8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19" borderId="0" applyNumberFormat="0" applyBorder="0" applyAlignment="0" applyProtection="0"/>
    <xf numFmtId="0" fontId="9" fillId="0" borderId="0" applyNumberFormat="0" applyFill="0" applyBorder="0" applyAlignment="0" applyProtection="0"/>
    <xf numFmtId="0" fontId="10" fillId="20" borderId="3" applyNumberFormat="0" applyAlignment="0" applyProtection="0"/>
    <xf numFmtId="0" fontId="11" fillId="0" borderId="4" applyNumberFormat="0" applyFill="0" applyAlignment="0" applyProtection="0"/>
    <xf numFmtId="0" fontId="6" fillId="21" borderId="5" applyNumberFormat="0" applyAlignment="0" applyProtection="0"/>
    <xf numFmtId="0" fontId="12" fillId="7" borderId="3" applyNumberFormat="0" applyAlignment="0" applyProtection="0"/>
    <xf numFmtId="0" fontId="13" fillId="3" borderId="0" applyNumberFormat="0" applyBorder="0" applyAlignment="0" applyProtection="0"/>
    <xf numFmtId="0" fontId="14" fillId="22" borderId="0" applyNumberFormat="0" applyBorder="0" applyAlignment="0" applyProtection="0"/>
    <xf numFmtId="0" fontId="15" fillId="4" borderId="0" applyNumberFormat="0" applyBorder="0" applyAlignment="0" applyProtection="0"/>
    <xf numFmtId="0" fontId="16" fillId="20" borderId="6" applyNumberFormat="0" applyAlignment="0" applyProtection="0"/>
    <xf numFmtId="0" fontId="17" fillId="0" borderId="0" applyNumberFormat="0" applyFill="0" applyBorder="0" applyAlignment="0" applyProtection="0"/>
    <xf numFmtId="0" fontId="19" fillId="0" borderId="7" applyNumberFormat="0" applyFill="0" applyAlignment="0" applyProtection="0"/>
    <xf numFmtId="0" fontId="20" fillId="0" borderId="8" applyNumberFormat="0" applyFill="0" applyAlignment="0" applyProtection="0"/>
    <xf numFmtId="0" fontId="21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2" fillId="0" borderId="10" applyNumberFormat="0" applyFill="0" applyAlignment="0" applyProtection="0"/>
    <xf numFmtId="0" fontId="23" fillId="23" borderId="11" applyNumberFormat="0" applyAlignment="0" applyProtection="0"/>
    <xf numFmtId="44" fontId="37" fillId="0" borderId="0" applyFont="0" applyFill="0" applyBorder="0" applyAlignment="0" applyProtection="0"/>
    <xf numFmtId="9" fontId="37" fillId="0" borderId="0" applyFont="0" applyFill="0" applyBorder="0" applyAlignment="0" applyProtection="0"/>
  </cellStyleXfs>
  <cellXfs count="363">
    <xf numFmtId="0" fontId="0" fillId="0" borderId="0" xfId="0"/>
    <xf numFmtId="0" fontId="27" fillId="0" borderId="0" xfId="0" applyFont="1"/>
    <xf numFmtId="0" fontId="26" fillId="0" borderId="0" xfId="0" applyFont="1"/>
    <xf numFmtId="0" fontId="2" fillId="0" borderId="0" xfId="0" applyFont="1"/>
    <xf numFmtId="0" fontId="0" fillId="0" borderId="0" xfId="0" applyAlignment="1">
      <alignment horizontal="center"/>
    </xf>
    <xf numFmtId="0" fontId="0" fillId="0" borderId="21" xfId="0" applyBorder="1"/>
    <xf numFmtId="0" fontId="4" fillId="0" borderId="19" xfId="0" applyFont="1" applyBorder="1" applyAlignment="1">
      <alignment horizontal="center"/>
    </xf>
    <xf numFmtId="164" fontId="0" fillId="0" borderId="29" xfId="0" applyNumberFormat="1" applyBorder="1" applyAlignment="1">
      <alignment horizontal="center"/>
    </xf>
    <xf numFmtId="0" fontId="1" fillId="25" borderId="12" xfId="0" applyFont="1" applyFill="1" applyBorder="1" applyAlignment="1">
      <alignment horizontal="center"/>
    </xf>
    <xf numFmtId="0" fontId="0" fillId="26" borderId="14" xfId="0" applyFill="1" applyBorder="1" applyAlignment="1">
      <alignment horizontal="center"/>
    </xf>
    <xf numFmtId="0" fontId="0" fillId="27" borderId="14" xfId="0" applyFill="1" applyBorder="1" applyAlignment="1">
      <alignment horizontal="center"/>
    </xf>
    <xf numFmtId="0" fontId="0" fillId="26" borderId="16" xfId="0" applyFill="1" applyBorder="1" applyAlignment="1">
      <alignment horizontal="center"/>
    </xf>
    <xf numFmtId="165" fontId="0" fillId="26" borderId="14" xfId="0" applyNumberForma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32" fillId="24" borderId="0" xfId="0" applyFont="1" applyFill="1"/>
    <xf numFmtId="0" fontId="0" fillId="0" borderId="28" xfId="0" applyBorder="1"/>
    <xf numFmtId="0" fontId="0" fillId="0" borderId="0" xfId="0" applyAlignment="1">
      <alignment horizontal="left"/>
    </xf>
    <xf numFmtId="0" fontId="1" fillId="29" borderId="0" xfId="0" applyFont="1" applyFill="1" applyAlignment="1">
      <alignment horizontal="center"/>
    </xf>
    <xf numFmtId="0" fontId="0" fillId="0" borderId="29" xfId="0" applyBorder="1" applyAlignment="1">
      <alignment horizontal="center"/>
    </xf>
    <xf numFmtId="0" fontId="0" fillId="0" borderId="24" xfId="0" applyBorder="1" applyAlignment="1">
      <alignment horizontal="center"/>
    </xf>
    <xf numFmtId="164" fontId="0" fillId="0" borderId="0" xfId="0" applyNumberFormat="1" applyAlignment="1">
      <alignment horizontal="center" vertical="center"/>
    </xf>
    <xf numFmtId="164" fontId="1" fillId="25" borderId="12" xfId="0" applyNumberFormat="1" applyFont="1" applyFill="1" applyBorder="1" applyAlignment="1">
      <alignment horizontal="center" vertical="center"/>
    </xf>
    <xf numFmtId="165" fontId="0" fillId="26" borderId="15" xfId="167" applyNumberFormat="1" applyFont="1" applyFill="1" applyBorder="1" applyAlignment="1">
      <alignment horizontal="center" vertical="center"/>
    </xf>
    <xf numFmtId="165" fontId="0" fillId="27" borderId="15" xfId="167" applyNumberFormat="1" applyFont="1" applyFill="1" applyBorder="1" applyAlignment="1">
      <alignment horizontal="center" vertical="center"/>
    </xf>
    <xf numFmtId="164" fontId="0" fillId="0" borderId="17" xfId="0" applyNumberFormat="1" applyBorder="1" applyAlignment="1">
      <alignment horizontal="center" vertical="center"/>
    </xf>
    <xf numFmtId="164" fontId="0" fillId="0" borderId="2" xfId="166" applyNumberFormat="1" applyFont="1" applyBorder="1" applyAlignment="1">
      <alignment horizontal="center" vertical="center"/>
    </xf>
    <xf numFmtId="164" fontId="0" fillId="0" borderId="0" xfId="166" applyNumberFormat="1" applyFont="1" applyAlignment="1">
      <alignment horizontal="center" vertical="center"/>
    </xf>
    <xf numFmtId="164" fontId="0" fillId="0" borderId="18" xfId="166" applyNumberFormat="1" applyFont="1" applyBorder="1" applyAlignment="1">
      <alignment horizontal="center" vertical="center"/>
    </xf>
    <xf numFmtId="164" fontId="1" fillId="25" borderId="13" xfId="166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/>
    </xf>
    <xf numFmtId="165" fontId="0" fillId="27" borderId="14" xfId="0" applyNumberFormat="1" applyFill="1" applyBorder="1" applyAlignment="1">
      <alignment horizontal="center"/>
    </xf>
    <xf numFmtId="165" fontId="0" fillId="26" borderId="14" xfId="0" applyNumberFormat="1" applyFill="1" applyBorder="1" applyAlignment="1">
      <alignment horizontal="center" vertical="center"/>
    </xf>
    <xf numFmtId="165" fontId="0" fillId="27" borderId="14" xfId="0" applyNumberFormat="1" applyFill="1" applyBorder="1" applyAlignment="1">
      <alignment horizontal="center" vertical="center"/>
    </xf>
    <xf numFmtId="0" fontId="39" fillId="0" borderId="18" xfId="0" applyFont="1" applyBorder="1" applyAlignment="1">
      <alignment horizontal="center"/>
    </xf>
    <xf numFmtId="164" fontId="0" fillId="0" borderId="0" xfId="0" applyNumberFormat="1" applyAlignment="1">
      <alignment horizontal="center"/>
    </xf>
    <xf numFmtId="10" fontId="0" fillId="0" borderId="29" xfId="0" applyNumberFormat="1" applyBorder="1" applyAlignment="1">
      <alignment horizontal="center"/>
    </xf>
    <xf numFmtId="0" fontId="34" fillId="0" borderId="25" xfId="0" applyFont="1" applyBorder="1"/>
    <xf numFmtId="0" fontId="34" fillId="0" borderId="26" xfId="0" applyFont="1" applyBorder="1"/>
    <xf numFmtId="0" fontId="34" fillId="0" borderId="27" xfId="0" applyFont="1" applyBorder="1"/>
    <xf numFmtId="0" fontId="0" fillId="0" borderId="19" xfId="0" applyBorder="1"/>
    <xf numFmtId="164" fontId="1" fillId="28" borderId="19" xfId="0" applyNumberFormat="1" applyFont="1" applyFill="1" applyBorder="1" applyAlignment="1">
      <alignment horizontal="center"/>
    </xf>
    <xf numFmtId="164" fontId="1" fillId="28" borderId="28" xfId="0" applyNumberFormat="1" applyFont="1" applyFill="1" applyBorder="1" applyAlignment="1">
      <alignment horizontal="center"/>
    </xf>
    <xf numFmtId="10" fontId="1" fillId="28" borderId="19" xfId="0" applyNumberFormat="1" applyFont="1" applyFill="1" applyBorder="1" applyAlignment="1">
      <alignment horizontal="center"/>
    </xf>
    <xf numFmtId="0" fontId="25" fillId="0" borderId="0" xfId="0" applyFont="1" applyAlignment="1">
      <alignment vertical="center" wrapText="1"/>
    </xf>
    <xf numFmtId="0" fontId="0" fillId="0" borderId="21" xfId="0" applyBorder="1" applyAlignment="1">
      <alignment horizontal="center"/>
    </xf>
    <xf numFmtId="0" fontId="30" fillId="0" borderId="24" xfId="0" applyFont="1" applyBorder="1"/>
    <xf numFmtId="0" fontId="0" fillId="0" borderId="23" xfId="0" applyBorder="1" applyAlignment="1">
      <alignment horizontal="center"/>
    </xf>
    <xf numFmtId="164" fontId="0" fillId="0" borderId="21" xfId="0" applyNumberFormat="1" applyBorder="1" applyAlignment="1">
      <alignment horizontal="center"/>
    </xf>
    <xf numFmtId="164" fontId="1" fillId="0" borderId="19" xfId="0" applyNumberFormat="1" applyFont="1" applyBorder="1" applyAlignment="1">
      <alignment horizontal="center"/>
    </xf>
    <xf numFmtId="0" fontId="30" fillId="0" borderId="29" xfId="0" applyFont="1" applyBorder="1"/>
    <xf numFmtId="164" fontId="30" fillId="0" borderId="29" xfId="166" applyNumberFormat="1" applyFont="1" applyBorder="1"/>
    <xf numFmtId="0" fontId="30" fillId="0" borderId="37" xfId="0" applyFont="1" applyBorder="1"/>
    <xf numFmtId="0" fontId="1" fillId="31" borderId="18" xfId="0" applyFont="1" applyFill="1" applyBorder="1" applyAlignment="1">
      <alignment horizontal="left"/>
    </xf>
    <xf numFmtId="0" fontId="36" fillId="33" borderId="23" xfId="0" applyFont="1" applyFill="1" applyBorder="1" applyAlignment="1">
      <alignment horizontal="center"/>
    </xf>
    <xf numFmtId="164" fontId="36" fillId="33" borderId="23" xfId="0" applyNumberFormat="1" applyFont="1" applyFill="1" applyBorder="1"/>
    <xf numFmtId="165" fontId="36" fillId="33" borderId="0" xfId="0" applyNumberFormat="1" applyFont="1" applyFill="1"/>
    <xf numFmtId="164" fontId="0" fillId="34" borderId="19" xfId="0" applyNumberFormat="1" applyFill="1" applyBorder="1" applyAlignment="1">
      <alignment horizontal="center"/>
    </xf>
    <xf numFmtId="0" fontId="36" fillId="0" borderId="2" xfId="0" applyFont="1" applyBorder="1" applyAlignment="1">
      <alignment horizontal="left"/>
    </xf>
    <xf numFmtId="164" fontId="36" fillId="0" borderId="2" xfId="166" applyNumberFormat="1" applyFont="1" applyBorder="1" applyAlignment="1">
      <alignment horizontal="center" vertical="center"/>
    </xf>
    <xf numFmtId="0" fontId="36" fillId="0" borderId="2" xfId="0" applyFont="1" applyBorder="1" applyAlignment="1">
      <alignment horizontal="center"/>
    </xf>
    <xf numFmtId="0" fontId="41" fillId="0" borderId="0" xfId="0" applyFont="1"/>
    <xf numFmtId="0" fontId="2" fillId="0" borderId="2" xfId="0" applyFont="1" applyBorder="1" applyAlignment="1">
      <alignment horizontal="left"/>
    </xf>
    <xf numFmtId="0" fontId="2" fillId="0" borderId="2" xfId="0" applyFont="1" applyBorder="1" applyAlignment="1">
      <alignment horizontal="center"/>
    </xf>
    <xf numFmtId="164" fontId="2" fillId="0" borderId="2" xfId="166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164" fontId="1" fillId="24" borderId="2" xfId="0" applyNumberFormat="1" applyFont="1" applyFill="1" applyBorder="1" applyAlignment="1">
      <alignment horizontal="center" vertical="center"/>
    </xf>
    <xf numFmtId="164" fontId="32" fillId="24" borderId="2" xfId="0" applyNumberFormat="1" applyFont="1" applyFill="1" applyBorder="1" applyAlignment="1">
      <alignment horizontal="center" vertical="center"/>
    </xf>
    <xf numFmtId="0" fontId="24" fillId="0" borderId="0" xfId="43" applyFont="1" applyAlignment="1">
      <alignment horizontal="center" vertical="center"/>
    </xf>
    <xf numFmtId="0" fontId="24" fillId="0" borderId="0" xfId="84" applyFont="1" applyAlignment="1">
      <alignment horizontal="center"/>
    </xf>
    <xf numFmtId="0" fontId="24" fillId="0" borderId="0" xfId="125" applyFont="1" applyAlignment="1">
      <alignment horizontal="center" vertical="center"/>
    </xf>
    <xf numFmtId="0" fontId="36" fillId="33" borderId="0" xfId="0" applyFont="1" applyFill="1" applyAlignment="1">
      <alignment horizontal="center"/>
    </xf>
    <xf numFmtId="0" fontId="4" fillId="0" borderId="18" xfId="0" applyFont="1" applyBorder="1" applyAlignment="1">
      <alignment horizontal="center"/>
    </xf>
    <xf numFmtId="0" fontId="0" fillId="0" borderId="0" xfId="0" applyProtection="1">
      <protection locked="0"/>
    </xf>
    <xf numFmtId="0" fontId="0" fillId="0" borderId="26" xfId="0" applyBorder="1" applyProtection="1">
      <protection locked="0"/>
    </xf>
    <xf numFmtId="0" fontId="0" fillId="0" borderId="24" xfId="0" applyBorder="1" applyProtection="1">
      <protection locked="0"/>
    </xf>
    <xf numFmtId="0" fontId="26" fillId="0" borderId="0" xfId="0" applyFont="1" applyProtection="1">
      <protection locked="0"/>
    </xf>
    <xf numFmtId="0" fontId="27" fillId="0" borderId="0" xfId="0" applyFont="1" applyProtection="1">
      <protection locked="0"/>
    </xf>
    <xf numFmtId="0" fontId="43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0" fillId="0" borderId="28" xfId="0" applyBorder="1" applyProtection="1">
      <protection locked="0"/>
    </xf>
    <xf numFmtId="0" fontId="0" fillId="0" borderId="21" xfId="0" applyBorder="1" applyProtection="1">
      <protection locked="0"/>
    </xf>
    <xf numFmtId="0" fontId="38" fillId="0" borderId="24" xfId="0" applyFont="1" applyBorder="1" applyAlignment="1" applyProtection="1">
      <alignment horizontal="left"/>
      <protection locked="0"/>
    </xf>
    <xf numFmtId="0" fontId="0" fillId="0" borderId="24" xfId="0" applyBorder="1" applyAlignment="1" applyProtection="1">
      <alignment horizontal="center"/>
      <protection locked="0"/>
    </xf>
    <xf numFmtId="164" fontId="0" fillId="0" borderId="29" xfId="0" applyNumberFormat="1" applyBorder="1" applyAlignment="1" applyProtection="1">
      <alignment horizontal="center"/>
      <protection locked="0"/>
    </xf>
    <xf numFmtId="164" fontId="0" fillId="0" borderId="24" xfId="0" applyNumberFormat="1" applyBorder="1" applyAlignment="1" applyProtection="1">
      <alignment horizontal="center"/>
      <protection locked="0"/>
    </xf>
    <xf numFmtId="0" fontId="45" fillId="0" borderId="0" xfId="0" applyFont="1" applyAlignment="1" applyProtection="1">
      <alignment vertical="center"/>
      <protection locked="0"/>
    </xf>
    <xf numFmtId="0" fontId="0" fillId="0" borderId="29" xfId="0" applyBorder="1" applyAlignment="1" applyProtection="1">
      <alignment horizontal="center"/>
      <protection locked="0"/>
    </xf>
    <xf numFmtId="166" fontId="0" fillId="0" borderId="24" xfId="0" applyNumberFormat="1" applyBorder="1" applyAlignment="1" applyProtection="1">
      <alignment horizontal="center"/>
      <protection locked="0"/>
    </xf>
    <xf numFmtId="0" fontId="0" fillId="0" borderId="27" xfId="0" applyBorder="1" applyAlignment="1" applyProtection="1">
      <alignment horizontal="center"/>
      <protection locked="0"/>
    </xf>
    <xf numFmtId="164" fontId="0" fillId="0" borderId="30" xfId="0" applyNumberFormat="1" applyBorder="1" applyAlignment="1" applyProtection="1">
      <alignment horizontal="center"/>
      <protection locked="0"/>
    </xf>
    <xf numFmtId="164" fontId="0" fillId="0" borderId="27" xfId="0" applyNumberFormat="1" applyBorder="1" applyAlignment="1" applyProtection="1">
      <alignment horizontal="center"/>
      <protection locked="0"/>
    </xf>
    <xf numFmtId="0" fontId="48" fillId="0" borderId="27" xfId="0" applyFont="1" applyBorder="1" applyProtection="1">
      <protection locked="0"/>
    </xf>
    <xf numFmtId="0" fontId="0" fillId="0" borderId="0" xfId="0" applyAlignment="1">
      <alignment horizontal="left" vertical="center"/>
    </xf>
    <xf numFmtId="0" fontId="2" fillId="0" borderId="1" xfId="0" applyFont="1" applyBorder="1" applyAlignment="1">
      <alignment horizontal="center"/>
    </xf>
    <xf numFmtId="0" fontId="41" fillId="0" borderId="38" xfId="0" applyFont="1" applyBorder="1" applyAlignment="1">
      <alignment horizontal="center"/>
    </xf>
    <xf numFmtId="0" fontId="0" fillId="0" borderId="19" xfId="0" applyBorder="1" applyProtection="1">
      <protection locked="0"/>
    </xf>
    <xf numFmtId="164" fontId="36" fillId="0" borderId="2" xfId="0" applyNumberFormat="1" applyFont="1" applyBorder="1" applyAlignment="1">
      <alignment horizontal="center"/>
    </xf>
    <xf numFmtId="164" fontId="0" fillId="0" borderId="2" xfId="0" applyNumberFormat="1" applyBorder="1" applyAlignment="1">
      <alignment horizontal="center"/>
    </xf>
    <xf numFmtId="0" fontId="32" fillId="24" borderId="38" xfId="0" applyFont="1" applyFill="1" applyBorder="1" applyAlignment="1">
      <alignment horizontal="left"/>
    </xf>
    <xf numFmtId="49" fontId="1" fillId="24" borderId="23" xfId="0" applyNumberFormat="1" applyFont="1" applyFill="1" applyBorder="1" applyAlignment="1">
      <alignment horizontal="center"/>
    </xf>
    <xf numFmtId="49" fontId="1" fillId="24" borderId="23" xfId="0" applyNumberFormat="1" applyFont="1" applyFill="1" applyBorder="1" applyAlignment="1">
      <alignment horizontal="left"/>
    </xf>
    <xf numFmtId="6" fontId="32" fillId="24" borderId="0" xfId="0" applyNumberFormat="1" applyFont="1" applyFill="1"/>
    <xf numFmtId="164" fontId="32" fillId="24" borderId="0" xfId="0" applyNumberFormat="1" applyFont="1" applyFill="1"/>
    <xf numFmtId="164" fontId="32" fillId="24" borderId="23" xfId="166" applyNumberFormat="1" applyFont="1" applyFill="1" applyBorder="1" applyAlignment="1">
      <alignment horizontal="right" vertical="center"/>
    </xf>
    <xf numFmtId="164" fontId="0" fillId="0" borderId="0" xfId="0" applyNumberFormat="1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9" fontId="0" fillId="0" borderId="0" xfId="167" applyFont="1" applyAlignment="1">
      <alignment horizontal="left"/>
    </xf>
    <xf numFmtId="9" fontId="0" fillId="0" borderId="0" xfId="167" applyFont="1" applyAlignment="1">
      <alignment horizontal="center"/>
    </xf>
    <xf numFmtId="9" fontId="41" fillId="0" borderId="0" xfId="167" applyFont="1"/>
    <xf numFmtId="9" fontId="0" fillId="0" borderId="0" xfId="167" applyFont="1"/>
    <xf numFmtId="9" fontId="0" fillId="0" borderId="0" xfId="167" applyFont="1" applyAlignment="1">
      <alignment horizontal="left" vertical="center"/>
    </xf>
    <xf numFmtId="9" fontId="6" fillId="0" borderId="0" xfId="167" applyFont="1" applyFill="1" applyBorder="1" applyAlignment="1">
      <alignment vertical="top"/>
    </xf>
    <xf numFmtId="9" fontId="2" fillId="0" borderId="0" xfId="167" applyFont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164" fontId="0" fillId="0" borderId="29" xfId="0" applyNumberFormat="1" applyBorder="1" applyAlignment="1" applyProtection="1">
      <alignment horizontal="center"/>
    </xf>
    <xf numFmtId="164" fontId="0" fillId="0" borderId="24" xfId="0" applyNumberFormat="1" applyBorder="1" applyAlignment="1" applyProtection="1">
      <alignment horizontal="center"/>
    </xf>
    <xf numFmtId="0" fontId="4" fillId="0" borderId="19" xfId="0" applyFont="1" applyBorder="1" applyAlignment="1" applyProtection="1">
      <alignment horizontal="center"/>
      <protection locked="0"/>
    </xf>
    <xf numFmtId="0" fontId="4" fillId="0" borderId="18" xfId="0" applyFont="1" applyBorder="1" applyAlignment="1" applyProtection="1">
      <alignment horizontal="center"/>
      <protection locked="0"/>
    </xf>
    <xf numFmtId="0" fontId="2" fillId="36" borderId="19" xfId="0" applyFont="1" applyFill="1" applyBorder="1" applyAlignment="1" applyProtection="1">
      <alignment horizontal="left"/>
      <protection locked="0"/>
    </xf>
    <xf numFmtId="0" fontId="2" fillId="36" borderId="30" xfId="0" applyFont="1" applyFill="1" applyBorder="1" applyAlignment="1" applyProtection="1">
      <alignment horizontal="left"/>
      <protection locked="0"/>
    </xf>
    <xf numFmtId="0" fontId="43" fillId="35" borderId="20" xfId="0" applyFont="1" applyFill="1" applyBorder="1" applyAlignment="1" applyProtection="1">
      <alignment horizontal="center" vertical="center"/>
      <protection locked="0"/>
    </xf>
    <xf numFmtId="0" fontId="43" fillId="35" borderId="22" xfId="0" applyFont="1" applyFill="1" applyBorder="1" applyAlignment="1" applyProtection="1">
      <alignment horizontal="center" vertical="center"/>
      <protection locked="0"/>
    </xf>
    <xf numFmtId="0" fontId="43" fillId="35" borderId="21" xfId="0" applyFont="1" applyFill="1" applyBorder="1" applyAlignment="1" applyProtection="1">
      <alignment horizontal="center" vertical="center"/>
      <protection locked="0"/>
    </xf>
    <xf numFmtId="0" fontId="3" fillId="36" borderId="37" xfId="0" applyFont="1" applyFill="1" applyBorder="1" applyAlignment="1" applyProtection="1">
      <alignment horizontal="center" vertical="center"/>
      <protection locked="0"/>
    </xf>
    <xf numFmtId="164" fontId="40" fillId="35" borderId="25" xfId="0" applyNumberFormat="1" applyFont="1" applyFill="1" applyBorder="1" applyAlignment="1" applyProtection="1">
      <alignment horizontal="center" vertical="center"/>
      <protection locked="0"/>
    </xf>
    <xf numFmtId="165" fontId="40" fillId="35" borderId="27" xfId="0" applyNumberFormat="1" applyFont="1" applyFill="1" applyBorder="1" applyAlignment="1" applyProtection="1">
      <alignment horizontal="center" vertical="center"/>
      <protection locked="0"/>
    </xf>
    <xf numFmtId="164" fontId="40" fillId="35" borderId="26" xfId="0" applyNumberFormat="1" applyFont="1" applyFill="1" applyBorder="1" applyAlignment="1" applyProtection="1">
      <alignment horizontal="center" vertical="center"/>
      <protection locked="0"/>
    </xf>
    <xf numFmtId="164" fontId="2" fillId="36" borderId="30" xfId="0" applyNumberFormat="1" applyFont="1" applyFill="1" applyBorder="1" applyAlignment="1" applyProtection="1">
      <alignment horizontal="center" vertical="center"/>
      <protection locked="0"/>
    </xf>
    <xf numFmtId="164" fontId="0" fillId="0" borderId="18" xfId="0" applyNumberFormat="1" applyBorder="1" applyAlignment="1" applyProtection="1">
      <alignment horizontal="center"/>
      <protection locked="0"/>
    </xf>
    <xf numFmtId="164" fontId="0" fillId="0" borderId="19" xfId="0" applyNumberFormat="1" applyBorder="1" applyAlignment="1" applyProtection="1">
      <alignment horizontal="center"/>
      <protection locked="0"/>
    </xf>
    <xf numFmtId="0" fontId="0" fillId="0" borderId="0" xfId="0" applyAlignment="1">
      <alignment horizontal="left"/>
    </xf>
    <xf numFmtId="0" fontId="29" fillId="24" borderId="40" xfId="0" applyFont="1" applyFill="1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0" xfId="0" applyAlignment="1">
      <alignment horizontal="center"/>
    </xf>
    <xf numFmtId="165" fontId="0" fillId="26" borderId="16" xfId="0" applyNumberFormat="1" applyFill="1" applyBorder="1" applyAlignment="1">
      <alignment horizontal="center"/>
    </xf>
    <xf numFmtId="0" fontId="0" fillId="0" borderId="1" xfId="0" applyBorder="1"/>
    <xf numFmtId="0" fontId="0" fillId="32" borderId="2" xfId="0" applyFill="1" applyBorder="1" applyAlignment="1">
      <alignment horizontal="left"/>
    </xf>
    <xf numFmtId="0" fontId="49" fillId="32" borderId="2" xfId="0" applyFont="1" applyFill="1" applyBorder="1" applyAlignment="1">
      <alignment horizontal="left"/>
    </xf>
    <xf numFmtId="0" fontId="1" fillId="28" borderId="2" xfId="0" applyFont="1" applyFill="1" applyBorder="1" applyAlignment="1">
      <alignment horizontal="left"/>
    </xf>
    <xf numFmtId="0" fontId="0" fillId="0" borderId="1" xfId="0" applyBorder="1" applyAlignment="1">
      <alignment horizontal="left"/>
    </xf>
    <xf numFmtId="0" fontId="40" fillId="0" borderId="2" xfId="0" applyFont="1" applyBorder="1" applyAlignment="1">
      <alignment horizontal="left"/>
    </xf>
    <xf numFmtId="0" fontId="40" fillId="0" borderId="2" xfId="0" applyFont="1" applyBorder="1" applyAlignment="1">
      <alignment horizontal="center"/>
    </xf>
    <xf numFmtId="0" fontId="49" fillId="0" borderId="2" xfId="0" applyFont="1" applyBorder="1" applyAlignment="1">
      <alignment horizontal="left"/>
    </xf>
    <xf numFmtId="0" fontId="0" fillId="32" borderId="2" xfId="0" applyFill="1" applyBorder="1" applyAlignment="1">
      <alignment horizontal="left" vertical="center" wrapText="1"/>
    </xf>
    <xf numFmtId="0" fontId="0" fillId="37" borderId="2" xfId="0" applyFill="1" applyBorder="1" applyAlignment="1">
      <alignment horizontal="left"/>
    </xf>
    <xf numFmtId="0" fontId="0" fillId="31" borderId="2" xfId="0" applyFill="1" applyBorder="1" applyAlignment="1">
      <alignment horizontal="left"/>
    </xf>
    <xf numFmtId="0" fontId="0" fillId="30" borderId="2" xfId="0" applyFill="1" applyBorder="1" applyAlignment="1">
      <alignment horizontal="left"/>
    </xf>
    <xf numFmtId="0" fontId="49" fillId="30" borderId="2" xfId="0" applyFont="1" applyFill="1" applyBorder="1" applyAlignment="1">
      <alignment horizontal="left"/>
    </xf>
    <xf numFmtId="0" fontId="0" fillId="0" borderId="42" xfId="0" applyBorder="1" applyAlignment="1">
      <alignment horizontal="center"/>
    </xf>
    <xf numFmtId="164" fontId="29" fillId="24" borderId="37" xfId="0" applyNumberFormat="1" applyFont="1" applyFill="1" applyBorder="1" applyAlignment="1">
      <alignment horizontal="center" vertical="center"/>
    </xf>
    <xf numFmtId="164" fontId="29" fillId="24" borderId="37" xfId="166" applyNumberFormat="1" applyFont="1" applyFill="1" applyBorder="1" applyAlignment="1">
      <alignment horizontal="center" vertical="center"/>
    </xf>
    <xf numFmtId="0" fontId="29" fillId="24" borderId="43" xfId="0" applyFont="1" applyFill="1" applyBorder="1" applyAlignment="1">
      <alignment horizontal="center"/>
    </xf>
    <xf numFmtId="49" fontId="0" fillId="32" borderId="38" xfId="0" applyNumberFormat="1" applyFill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1" fillId="28" borderId="38" xfId="0" applyFont="1" applyFill="1" applyBorder="1" applyAlignment="1">
      <alignment horizontal="center"/>
    </xf>
    <xf numFmtId="0" fontId="41" fillId="0" borderId="1" xfId="0" applyFont="1" applyBorder="1"/>
    <xf numFmtId="49" fontId="1" fillId="28" borderId="38" xfId="0" applyNumberFormat="1" applyFont="1" applyFill="1" applyBorder="1" applyAlignment="1">
      <alignment horizontal="center"/>
    </xf>
    <xf numFmtId="0" fontId="2" fillId="0" borderId="38" xfId="0" applyFont="1" applyBorder="1" applyAlignment="1">
      <alignment horizontal="center"/>
    </xf>
    <xf numFmtId="49" fontId="0" fillId="0" borderId="38" xfId="0" applyNumberFormat="1" applyBorder="1" applyAlignment="1">
      <alignment horizontal="center"/>
    </xf>
    <xf numFmtId="0" fontId="36" fillId="0" borderId="38" xfId="0" applyFont="1" applyBorder="1" applyAlignment="1">
      <alignment horizontal="center"/>
    </xf>
    <xf numFmtId="49" fontId="2" fillId="0" borderId="38" xfId="0" applyNumberFormat="1" applyFont="1" applyBorder="1" applyAlignment="1">
      <alignment horizontal="center"/>
    </xf>
    <xf numFmtId="0" fontId="0" fillId="32" borderId="38" xfId="0" applyFill="1" applyBorder="1" applyAlignment="1">
      <alignment horizontal="center"/>
    </xf>
    <xf numFmtId="164" fontId="0" fillId="0" borderId="1" xfId="0" applyNumberFormat="1" applyBorder="1" applyAlignment="1">
      <alignment horizontal="left"/>
    </xf>
    <xf numFmtId="49" fontId="0" fillId="32" borderId="38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49" fontId="0" fillId="37" borderId="38" xfId="0" applyNumberFormat="1" applyFill="1" applyBorder="1" applyAlignment="1">
      <alignment horizontal="center"/>
    </xf>
    <xf numFmtId="0" fontId="6" fillId="37" borderId="38" xfId="0" applyFont="1" applyFill="1" applyBorder="1" applyAlignment="1">
      <alignment horizontal="center" vertical="top"/>
    </xf>
    <xf numFmtId="164" fontId="6" fillId="0" borderId="1" xfId="0" applyNumberFormat="1" applyFont="1" applyFill="1" applyBorder="1" applyAlignment="1">
      <alignment horizontal="center" vertical="top"/>
    </xf>
    <xf numFmtId="0" fontId="0" fillId="31" borderId="38" xfId="0" applyFill="1" applyBorder="1" applyAlignment="1">
      <alignment horizontal="center"/>
    </xf>
    <xf numFmtId="0" fontId="0" fillId="30" borderId="38" xfId="0" applyFill="1" applyBorder="1" applyAlignment="1">
      <alignment horizontal="center"/>
    </xf>
    <xf numFmtId="49" fontId="0" fillId="30" borderId="38" xfId="0" applyNumberFormat="1" applyFill="1" applyBorder="1" applyAlignment="1">
      <alignment horizontal="center"/>
    </xf>
    <xf numFmtId="164" fontId="32" fillId="24" borderId="42" xfId="0" applyNumberFormat="1" applyFont="1" applyFill="1" applyBorder="1" applyAlignment="1">
      <alignment horizontal="center" vertical="center"/>
    </xf>
    <xf numFmtId="0" fontId="0" fillId="0" borderId="44" xfId="0" applyBorder="1" applyAlignment="1">
      <alignment horizontal="center"/>
    </xf>
    <xf numFmtId="164" fontId="1" fillId="24" borderId="2" xfId="0" applyNumberFormat="1" applyFont="1" applyFill="1" applyBorder="1" applyAlignment="1">
      <alignment horizontal="center"/>
    </xf>
    <xf numFmtId="0" fontId="33" fillId="0" borderId="2" xfId="0" applyFont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0" fontId="0" fillId="0" borderId="1" xfId="0" applyBorder="1" applyAlignment="1"/>
    <xf numFmtId="9" fontId="0" fillId="0" borderId="38" xfId="167" applyFont="1" applyBorder="1" applyAlignment="1">
      <alignment horizontal="center"/>
    </xf>
    <xf numFmtId="9" fontId="2" fillId="0" borderId="38" xfId="167" applyFont="1" applyBorder="1" applyAlignment="1">
      <alignment horizontal="center"/>
    </xf>
    <xf numFmtId="0" fontId="41" fillId="0" borderId="2" xfId="0" applyFont="1" applyBorder="1"/>
    <xf numFmtId="0" fontId="0" fillId="0" borderId="2" xfId="0" applyBorder="1"/>
    <xf numFmtId="0" fontId="0" fillId="0" borderId="2" xfId="0" applyBorder="1" applyAlignment="1">
      <alignment horizontal="left" vertical="center"/>
    </xf>
    <xf numFmtId="0" fontId="6" fillId="0" borderId="2" xfId="0" applyFont="1" applyFill="1" applyBorder="1" applyAlignment="1">
      <alignment horizontal="center" vertical="top"/>
    </xf>
    <xf numFmtId="10" fontId="0" fillId="0" borderId="2" xfId="0" applyNumberFormat="1" applyBorder="1" applyAlignment="1">
      <alignment horizontal="left"/>
    </xf>
    <xf numFmtId="0" fontId="0" fillId="0" borderId="2" xfId="0" applyBorder="1" applyAlignment="1"/>
    <xf numFmtId="164" fontId="1" fillId="0" borderId="0" xfId="0" applyNumberFormat="1" applyFont="1" applyFill="1" applyAlignment="1">
      <alignment horizontal="center" vertical="center"/>
    </xf>
    <xf numFmtId="164" fontId="1" fillId="0" borderId="0" xfId="0" applyNumberFormat="1" applyFont="1" applyFill="1" applyBorder="1" applyAlignment="1">
      <alignment horizontal="center" vertical="center"/>
    </xf>
    <xf numFmtId="164" fontId="32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9" fontId="0" fillId="0" borderId="0" xfId="167" applyFont="1" applyFill="1" applyAlignment="1">
      <alignment horizontal="center"/>
    </xf>
    <xf numFmtId="0" fontId="0" fillId="0" borderId="0" xfId="0" applyFill="1" applyAlignment="1">
      <alignment horizontal="center"/>
    </xf>
    <xf numFmtId="49" fontId="0" fillId="0" borderId="0" xfId="0" applyNumberFormat="1" applyFill="1" applyAlignment="1">
      <alignment horizontal="center"/>
    </xf>
    <xf numFmtId="164" fontId="32" fillId="0" borderId="0" xfId="0" applyNumberFormat="1" applyFont="1" applyFill="1" applyAlignment="1">
      <alignment horizontal="center" vertical="center"/>
    </xf>
    <xf numFmtId="164" fontId="0" fillId="0" borderId="0" xfId="166" applyNumberFormat="1" applyFont="1" applyFill="1" applyAlignment="1">
      <alignment horizontal="center" vertical="center"/>
    </xf>
    <xf numFmtId="0" fontId="31" fillId="0" borderId="0" xfId="0" applyFont="1" applyFill="1" applyBorder="1" applyAlignment="1">
      <alignment horizontal="left"/>
    </xf>
    <xf numFmtId="164" fontId="0" fillId="0" borderId="0" xfId="0" applyNumberFormat="1" applyFill="1" applyBorder="1" applyAlignment="1">
      <alignment horizontal="center"/>
    </xf>
    <xf numFmtId="164" fontId="31" fillId="0" borderId="0" xfId="166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9" fontId="0" fillId="0" borderId="0" xfId="167" applyFont="1" applyFill="1" applyBorder="1" applyAlignment="1">
      <alignment horizontal="center"/>
    </xf>
    <xf numFmtId="164" fontId="31" fillId="0" borderId="0" xfId="0" applyNumberFormat="1" applyFont="1" applyFill="1" applyBorder="1" applyAlignment="1">
      <alignment horizontal="center"/>
    </xf>
    <xf numFmtId="0" fontId="31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164" fontId="0" fillId="0" borderId="0" xfId="166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/>
    </xf>
    <xf numFmtId="164" fontId="2" fillId="0" borderId="0" xfId="0" applyNumberFormat="1" applyFont="1" applyFill="1" applyBorder="1" applyAlignment="1">
      <alignment horizontal="center"/>
    </xf>
    <xf numFmtId="164" fontId="2" fillId="0" borderId="0" xfId="166" applyNumberFormat="1" applyFont="1" applyFill="1" applyBorder="1" applyAlignment="1">
      <alignment horizontal="center" vertical="center"/>
    </xf>
    <xf numFmtId="0" fontId="36" fillId="0" borderId="0" xfId="0" applyFont="1" applyFill="1" applyBorder="1" applyAlignment="1">
      <alignment horizontal="center"/>
    </xf>
    <xf numFmtId="0" fontId="36" fillId="0" borderId="0" xfId="0" applyFont="1" applyFill="1" applyBorder="1" applyAlignment="1">
      <alignment horizontal="left"/>
    </xf>
    <xf numFmtId="164" fontId="36" fillId="0" borderId="0" xfId="0" applyNumberFormat="1" applyFont="1" applyFill="1" applyBorder="1" applyAlignment="1">
      <alignment horizontal="center"/>
    </xf>
    <xf numFmtId="164" fontId="36" fillId="0" borderId="0" xfId="166" applyNumberFormat="1" applyFont="1" applyFill="1" applyBorder="1" applyAlignment="1">
      <alignment horizontal="center" vertical="center"/>
    </xf>
    <xf numFmtId="49" fontId="0" fillId="0" borderId="0" xfId="0" applyNumberForma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32" borderId="42" xfId="0" applyFill="1" applyBorder="1" applyAlignment="1">
      <alignment horizontal="left"/>
    </xf>
    <xf numFmtId="0" fontId="0" fillId="32" borderId="45" xfId="0" applyFill="1" applyBorder="1" applyAlignment="1">
      <alignment horizontal="center"/>
    </xf>
    <xf numFmtId="49" fontId="29" fillId="24" borderId="46" xfId="0" applyNumberFormat="1" applyFont="1" applyFill="1" applyBorder="1" applyAlignment="1">
      <alignment horizontal="center" vertical="center"/>
    </xf>
    <xf numFmtId="164" fontId="32" fillId="24" borderId="41" xfId="0" applyNumberFormat="1" applyFont="1" applyFill="1" applyBorder="1" applyAlignment="1">
      <alignment horizontal="center" vertical="center"/>
    </xf>
    <xf numFmtId="49" fontId="0" fillId="32" borderId="39" xfId="0" applyNumberFormat="1" applyFill="1" applyBorder="1" applyAlignment="1">
      <alignment horizontal="center"/>
    </xf>
    <xf numFmtId="164" fontId="6" fillId="37" borderId="2" xfId="0" applyNumberFormat="1" applyFont="1" applyFill="1" applyBorder="1" applyAlignment="1">
      <alignment horizontal="center" vertical="top"/>
    </xf>
    <xf numFmtId="164" fontId="0" fillId="32" borderId="41" xfId="166" applyNumberFormat="1" applyFont="1" applyFill="1" applyBorder="1" applyAlignment="1">
      <alignment horizontal="center" vertical="center"/>
    </xf>
    <xf numFmtId="164" fontId="0" fillId="32" borderId="2" xfId="166" applyNumberFormat="1" applyFont="1" applyFill="1" applyBorder="1" applyAlignment="1">
      <alignment horizontal="center" vertical="center"/>
    </xf>
    <xf numFmtId="164" fontId="1" fillId="28" borderId="2" xfId="166" applyNumberFormat="1" applyFont="1" applyFill="1" applyBorder="1" applyAlignment="1">
      <alignment horizontal="center" vertical="center"/>
    </xf>
    <xf numFmtId="164" fontId="41" fillId="0" borderId="2" xfId="166" applyNumberFormat="1" applyFont="1" applyBorder="1" applyAlignment="1">
      <alignment horizontal="center" vertical="center"/>
    </xf>
    <xf numFmtId="164" fontId="0" fillId="37" borderId="2" xfId="166" applyNumberFormat="1" applyFont="1" applyFill="1" applyBorder="1" applyAlignment="1">
      <alignment horizontal="center" vertical="center"/>
    </xf>
    <xf numFmtId="164" fontId="0" fillId="31" borderId="2" xfId="166" applyNumberFormat="1" applyFont="1" applyFill="1" applyBorder="1" applyAlignment="1">
      <alignment horizontal="center" vertical="center"/>
    </xf>
    <xf numFmtId="164" fontId="0" fillId="30" borderId="2" xfId="166" applyNumberFormat="1" applyFont="1" applyFill="1" applyBorder="1" applyAlignment="1">
      <alignment horizontal="center" vertical="center"/>
    </xf>
    <xf numFmtId="164" fontId="0" fillId="32" borderId="42" xfId="166" applyNumberFormat="1" applyFont="1" applyFill="1" applyBorder="1" applyAlignment="1">
      <alignment horizontal="center" vertical="center"/>
    </xf>
    <xf numFmtId="0" fontId="0" fillId="32" borderId="41" xfId="0" applyFill="1" applyBorder="1" applyAlignment="1">
      <alignment horizontal="center"/>
    </xf>
    <xf numFmtId="0" fontId="0" fillId="32" borderId="2" xfId="0" applyFill="1" applyBorder="1" applyAlignment="1">
      <alignment horizontal="center"/>
    </xf>
    <xf numFmtId="0" fontId="1" fillId="28" borderId="2" xfId="0" applyFont="1" applyFill="1" applyBorder="1" applyAlignment="1">
      <alignment horizontal="center"/>
    </xf>
    <xf numFmtId="0" fontId="0" fillId="32" borderId="2" xfId="0" applyFill="1" applyBorder="1" applyAlignment="1">
      <alignment horizontal="center" vertical="center"/>
    </xf>
    <xf numFmtId="0" fontId="0" fillId="37" borderId="2" xfId="0" applyFill="1" applyBorder="1" applyAlignment="1">
      <alignment horizontal="center"/>
    </xf>
    <xf numFmtId="0" fontId="0" fillId="31" borderId="2" xfId="0" applyFill="1" applyBorder="1" applyAlignment="1">
      <alignment horizontal="center"/>
    </xf>
    <xf numFmtId="0" fontId="0" fillId="30" borderId="2" xfId="0" applyFill="1" applyBorder="1" applyAlignment="1">
      <alignment horizontal="center"/>
    </xf>
    <xf numFmtId="0" fontId="0" fillId="32" borderId="42" xfId="0" applyFill="1" applyBorder="1" applyAlignment="1">
      <alignment horizontal="center"/>
    </xf>
    <xf numFmtId="164" fontId="50" fillId="24" borderId="2" xfId="0" applyNumberFormat="1" applyFont="1" applyFill="1" applyBorder="1" applyAlignment="1">
      <alignment horizontal="center" vertical="top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Fill="1" applyAlignment="1">
      <alignment horizontal="left"/>
    </xf>
    <xf numFmtId="0" fontId="47" fillId="0" borderId="0" xfId="0" applyFont="1" applyFill="1" applyAlignment="1" applyProtection="1">
      <alignment horizontal="center" vertical="center" wrapText="1"/>
      <protection locked="0"/>
    </xf>
    <xf numFmtId="0" fontId="0" fillId="0" borderId="0" xfId="0" applyFill="1" applyProtection="1">
      <protection locked="0"/>
    </xf>
    <xf numFmtId="0" fontId="47" fillId="0" borderId="0" xfId="0" applyFont="1" applyFill="1" applyAlignment="1" applyProtection="1">
      <alignment horizontal="center" vertical="center"/>
      <protection locked="0"/>
    </xf>
    <xf numFmtId="0" fontId="45" fillId="0" borderId="0" xfId="0" applyFont="1" applyFill="1" applyAlignment="1" applyProtection="1">
      <alignment vertical="center"/>
      <protection locked="0"/>
    </xf>
    <xf numFmtId="0" fontId="41" fillId="0" borderId="0" xfId="0" applyFont="1" applyFill="1" applyAlignment="1" applyProtection="1">
      <alignment horizontal="center" vertical="center"/>
      <protection locked="0"/>
    </xf>
    <xf numFmtId="0" fontId="51" fillId="0" borderId="0" xfId="0" applyFont="1" applyFill="1" applyAlignment="1" applyProtection="1">
      <alignment horizontal="center" vertical="center"/>
      <protection locked="0"/>
    </xf>
    <xf numFmtId="49" fontId="48" fillId="0" borderId="25" xfId="0" applyNumberFormat="1" applyFont="1" applyBorder="1" applyAlignment="1" applyProtection="1">
      <alignment horizontal="center"/>
      <protection locked="0"/>
    </xf>
    <xf numFmtId="49" fontId="48" fillId="0" borderId="26" xfId="0" applyNumberFormat="1" applyFont="1" applyBorder="1" applyAlignment="1" applyProtection="1">
      <alignment horizontal="center"/>
      <protection locked="0"/>
    </xf>
    <xf numFmtId="0" fontId="25" fillId="0" borderId="31" xfId="0" applyFont="1" applyBorder="1" applyAlignment="1" applyProtection="1">
      <alignment horizontal="center" vertical="center" wrapText="1"/>
      <protection locked="0"/>
    </xf>
    <xf numFmtId="0" fontId="25" fillId="0" borderId="34" xfId="0" applyFont="1" applyBorder="1" applyAlignment="1" applyProtection="1">
      <alignment horizontal="center" vertical="center" wrapText="1"/>
      <protection locked="0"/>
    </xf>
    <xf numFmtId="0" fontId="25" fillId="0" borderId="32" xfId="0" applyFont="1" applyBorder="1" applyAlignment="1" applyProtection="1">
      <alignment horizontal="center" vertical="center" wrapText="1"/>
      <protection locked="0"/>
    </xf>
    <xf numFmtId="0" fontId="25" fillId="0" borderId="35" xfId="0" applyFont="1" applyBorder="1" applyAlignment="1" applyProtection="1">
      <alignment horizontal="center" vertical="center" wrapText="1"/>
      <protection locked="0"/>
    </xf>
    <xf numFmtId="0" fontId="25" fillId="0" borderId="33" xfId="0" applyFont="1" applyBorder="1" applyAlignment="1" applyProtection="1">
      <alignment horizontal="center" vertical="center" wrapText="1"/>
      <protection locked="0"/>
    </xf>
    <xf numFmtId="0" fontId="25" fillId="0" borderId="36" xfId="0" applyFont="1" applyBorder="1" applyAlignment="1" applyProtection="1">
      <alignment horizontal="center" vertical="center" wrapText="1"/>
      <protection locked="0"/>
    </xf>
    <xf numFmtId="0" fontId="24" fillId="0" borderId="17" xfId="43" applyFont="1" applyBorder="1" applyAlignment="1" applyProtection="1">
      <alignment horizontal="center" vertical="center"/>
      <protection locked="0"/>
    </xf>
    <xf numFmtId="0" fontId="24" fillId="0" borderId="18" xfId="43" applyFont="1" applyBorder="1" applyAlignment="1" applyProtection="1">
      <alignment horizontal="center" vertical="center"/>
      <protection locked="0"/>
    </xf>
    <xf numFmtId="0" fontId="24" fillId="0" borderId="17" xfId="84" applyFont="1" applyBorder="1" applyAlignment="1" applyProtection="1">
      <alignment horizontal="center"/>
      <protection locked="0"/>
    </xf>
    <xf numFmtId="0" fontId="24" fillId="0" borderId="18" xfId="84" applyFont="1" applyBorder="1" applyAlignment="1" applyProtection="1">
      <alignment horizontal="center"/>
      <protection locked="0"/>
    </xf>
    <xf numFmtId="0" fontId="24" fillId="0" borderId="25" xfId="125" applyFont="1" applyBorder="1" applyAlignment="1" applyProtection="1">
      <alignment horizontal="center" vertical="center"/>
      <protection locked="0"/>
    </xf>
    <xf numFmtId="0" fontId="24" fillId="0" borderId="27" xfId="125" applyFont="1" applyBorder="1" applyAlignment="1" applyProtection="1">
      <alignment horizontal="center" vertical="center"/>
      <protection locked="0"/>
    </xf>
    <xf numFmtId="0" fontId="2" fillId="36" borderId="17" xfId="0" applyFont="1" applyFill="1" applyBorder="1" applyAlignment="1" applyProtection="1">
      <alignment horizontal="center"/>
      <protection locked="0"/>
    </xf>
    <xf numFmtId="0" fontId="2" fillId="36" borderId="28" xfId="0" applyFont="1" applyFill="1" applyBorder="1" applyAlignment="1" applyProtection="1">
      <alignment horizontal="center"/>
      <protection locked="0"/>
    </xf>
    <xf numFmtId="0" fontId="36" fillId="33" borderId="25" xfId="0" applyFont="1" applyFill="1" applyBorder="1" applyAlignment="1" applyProtection="1">
      <alignment horizontal="center"/>
      <protection locked="0"/>
    </xf>
    <xf numFmtId="0" fontId="36" fillId="33" borderId="26" xfId="0" applyFont="1" applyFill="1" applyBorder="1" applyAlignment="1" applyProtection="1">
      <alignment horizontal="center"/>
      <protection locked="0"/>
    </xf>
    <xf numFmtId="0" fontId="36" fillId="33" borderId="27" xfId="0" applyFont="1" applyFill="1" applyBorder="1" applyAlignment="1" applyProtection="1">
      <alignment horizontal="center"/>
      <protection locked="0"/>
    </xf>
    <xf numFmtId="0" fontId="29" fillId="24" borderId="17" xfId="0" applyFont="1" applyFill="1" applyBorder="1" applyAlignment="1" applyProtection="1">
      <alignment horizontal="center"/>
      <protection locked="0"/>
    </xf>
    <xf numFmtId="0" fontId="29" fillId="24" borderId="28" xfId="0" applyFont="1" applyFill="1" applyBorder="1" applyAlignment="1" applyProtection="1">
      <alignment horizontal="center"/>
      <protection locked="0"/>
    </xf>
    <xf numFmtId="0" fontId="29" fillId="24" borderId="18" xfId="0" applyFont="1" applyFill="1" applyBorder="1" applyAlignment="1" applyProtection="1">
      <alignment horizontal="center"/>
      <protection locked="0"/>
    </xf>
    <xf numFmtId="49" fontId="48" fillId="36" borderId="17" xfId="0" applyNumberFormat="1" applyFont="1" applyFill="1" applyBorder="1" applyAlignment="1" applyProtection="1">
      <alignment horizontal="center"/>
      <protection locked="0"/>
    </xf>
    <xf numFmtId="49" fontId="48" fillId="36" borderId="28" xfId="0" applyNumberFormat="1" applyFont="1" applyFill="1" applyBorder="1" applyAlignment="1" applyProtection="1">
      <alignment horizontal="center"/>
      <protection locked="0"/>
    </xf>
    <xf numFmtId="49" fontId="28" fillId="0" borderId="23" xfId="0" applyNumberFormat="1" applyFont="1" applyBorder="1" applyAlignment="1" applyProtection="1">
      <alignment horizontal="center"/>
      <protection locked="0"/>
    </xf>
    <xf numFmtId="49" fontId="28" fillId="0" borderId="0" xfId="0" applyNumberFormat="1" applyFont="1" applyAlignment="1" applyProtection="1">
      <alignment horizontal="center"/>
      <protection locked="0"/>
    </xf>
    <xf numFmtId="49" fontId="28" fillId="0" borderId="24" xfId="0" applyNumberFormat="1" applyFont="1" applyBorder="1" applyAlignment="1" applyProtection="1">
      <alignment horizontal="center"/>
      <protection locked="0"/>
    </xf>
    <xf numFmtId="49" fontId="30" fillId="0" borderId="23" xfId="0" applyNumberFormat="1" applyFont="1" applyBorder="1" applyAlignment="1" applyProtection="1">
      <alignment horizontal="left"/>
      <protection locked="0"/>
    </xf>
    <xf numFmtId="49" fontId="30" fillId="0" borderId="0" xfId="0" applyNumberFormat="1" applyFont="1" applyAlignment="1" applyProtection="1">
      <alignment horizontal="left"/>
      <protection locked="0"/>
    </xf>
    <xf numFmtId="0" fontId="0" fillId="0" borderId="17" xfId="0" applyBorder="1" applyAlignment="1" applyProtection="1">
      <alignment horizontal="center"/>
      <protection locked="0"/>
    </xf>
    <xf numFmtId="0" fontId="0" fillId="0" borderId="18" xfId="0" applyBorder="1" applyAlignment="1" applyProtection="1">
      <alignment horizontal="center"/>
      <protection locked="0"/>
    </xf>
    <xf numFmtId="49" fontId="3" fillId="0" borderId="20" xfId="0" applyNumberFormat="1" applyFont="1" applyBorder="1" applyAlignment="1" applyProtection="1">
      <alignment horizontal="center"/>
      <protection locked="0"/>
    </xf>
    <xf numFmtId="49" fontId="3" fillId="0" borderId="21" xfId="0" applyNumberFormat="1" applyFont="1" applyBorder="1" applyAlignment="1" applyProtection="1">
      <alignment horizontal="center"/>
      <protection locked="0"/>
    </xf>
    <xf numFmtId="49" fontId="3" fillId="0" borderId="22" xfId="0" applyNumberFormat="1" applyFont="1" applyBorder="1" applyAlignment="1" applyProtection="1">
      <alignment horizontal="center"/>
      <protection locked="0"/>
    </xf>
    <xf numFmtId="0" fontId="4" fillId="0" borderId="17" xfId="0" applyFont="1" applyBorder="1" applyAlignment="1" applyProtection="1">
      <alignment horizontal="center"/>
      <protection locked="0"/>
    </xf>
    <xf numFmtId="0" fontId="4" fillId="0" borderId="28" xfId="0" applyFont="1" applyBorder="1" applyAlignment="1" applyProtection="1">
      <alignment horizontal="center"/>
      <protection locked="0"/>
    </xf>
    <xf numFmtId="49" fontId="5" fillId="0" borderId="20" xfId="0" applyNumberFormat="1" applyFont="1" applyBorder="1" applyAlignment="1" applyProtection="1">
      <alignment horizontal="center" vertical="center"/>
      <protection locked="0"/>
    </xf>
    <xf numFmtId="49" fontId="5" fillId="0" borderId="21" xfId="0" applyNumberFormat="1" applyFont="1" applyBorder="1" applyAlignment="1" applyProtection="1">
      <alignment horizontal="center" vertical="center"/>
      <protection locked="0"/>
    </xf>
    <xf numFmtId="49" fontId="5" fillId="0" borderId="22" xfId="0" applyNumberFormat="1" applyFont="1" applyBorder="1" applyAlignment="1" applyProtection="1">
      <alignment horizontal="center" vertical="center"/>
      <protection locked="0"/>
    </xf>
    <xf numFmtId="49" fontId="5" fillId="0" borderId="25" xfId="0" applyNumberFormat="1" applyFont="1" applyBorder="1" applyAlignment="1" applyProtection="1">
      <alignment horizontal="center" vertical="center"/>
      <protection locked="0"/>
    </xf>
    <xf numFmtId="49" fontId="5" fillId="0" borderId="26" xfId="0" applyNumberFormat="1" applyFont="1" applyBorder="1" applyAlignment="1" applyProtection="1">
      <alignment horizontal="center" vertical="center"/>
      <protection locked="0"/>
    </xf>
    <xf numFmtId="49" fontId="5" fillId="0" borderId="27" xfId="0" applyNumberFormat="1" applyFont="1" applyBorder="1" applyAlignment="1" applyProtection="1">
      <alignment horizontal="center" vertical="center"/>
      <protection locked="0"/>
    </xf>
    <xf numFmtId="49" fontId="0" fillId="0" borderId="25" xfId="0" applyNumberFormat="1" applyBorder="1" applyAlignment="1" applyProtection="1">
      <alignment horizontal="center"/>
      <protection locked="0"/>
    </xf>
    <xf numFmtId="49" fontId="0" fillId="0" borderId="26" xfId="0" applyNumberFormat="1" applyBorder="1" applyAlignment="1" applyProtection="1">
      <alignment horizontal="center"/>
      <protection locked="0"/>
    </xf>
    <xf numFmtId="49" fontId="0" fillId="0" borderId="27" xfId="0" applyNumberFormat="1" applyBorder="1" applyAlignment="1" applyProtection="1">
      <alignment horizontal="center"/>
      <protection locked="0"/>
    </xf>
    <xf numFmtId="167" fontId="44" fillId="0" borderId="20" xfId="0" applyNumberFormat="1" applyFont="1" applyBorder="1" applyAlignment="1" applyProtection="1">
      <alignment horizontal="center" vertical="center"/>
      <protection locked="0"/>
    </xf>
    <xf numFmtId="167" fontId="42" fillId="0" borderId="21" xfId="0" applyNumberFormat="1" applyFont="1" applyBorder="1" applyAlignment="1" applyProtection="1">
      <alignment horizontal="center" vertical="center"/>
      <protection locked="0"/>
    </xf>
    <xf numFmtId="167" fontId="42" fillId="0" borderId="22" xfId="0" applyNumberFormat="1" applyFont="1" applyBorder="1" applyAlignment="1" applyProtection="1">
      <alignment horizontal="center" vertical="center"/>
      <protection locked="0"/>
    </xf>
    <xf numFmtId="167" fontId="42" fillId="0" borderId="25" xfId="0" applyNumberFormat="1" applyFont="1" applyBorder="1" applyAlignment="1" applyProtection="1">
      <alignment horizontal="center" vertical="center"/>
      <protection locked="0"/>
    </xf>
    <xf numFmtId="167" fontId="42" fillId="0" borderId="26" xfId="0" applyNumberFormat="1" applyFont="1" applyBorder="1" applyAlignment="1" applyProtection="1">
      <alignment horizontal="center" vertical="center"/>
      <protection locked="0"/>
    </xf>
    <xf numFmtId="167" fontId="42" fillId="0" borderId="27" xfId="0" applyNumberFormat="1" applyFont="1" applyBorder="1" applyAlignment="1" applyProtection="1">
      <alignment horizontal="center" vertical="center"/>
      <protection locked="0"/>
    </xf>
    <xf numFmtId="49" fontId="0" fillId="0" borderId="23" xfId="0" applyNumberFormat="1" applyBorder="1" applyAlignment="1" applyProtection="1">
      <alignment horizontal="center"/>
      <protection locked="0"/>
    </xf>
    <xf numFmtId="49" fontId="0" fillId="0" borderId="0" xfId="0" applyNumberFormat="1" applyAlignment="1" applyProtection="1">
      <alignment horizontal="center"/>
      <protection locked="0"/>
    </xf>
    <xf numFmtId="49" fontId="0" fillId="0" borderId="24" xfId="0" applyNumberFormat="1" applyBorder="1" applyAlignment="1" applyProtection="1">
      <alignment horizontal="center"/>
      <protection locked="0"/>
    </xf>
    <xf numFmtId="49" fontId="26" fillId="0" borderId="23" xfId="0" applyNumberFormat="1" applyFont="1" applyBorder="1" applyAlignment="1" applyProtection="1">
      <alignment horizontal="center"/>
      <protection locked="0"/>
    </xf>
    <xf numFmtId="49" fontId="26" fillId="0" borderId="0" xfId="0" applyNumberFormat="1" applyFont="1" applyAlignment="1" applyProtection="1">
      <alignment horizontal="center"/>
      <protection locked="0"/>
    </xf>
    <xf numFmtId="49" fontId="26" fillId="0" borderId="24" xfId="0" applyNumberFormat="1" applyFont="1" applyBorder="1" applyAlignment="1" applyProtection="1">
      <alignment horizontal="center"/>
      <protection locked="0"/>
    </xf>
    <xf numFmtId="0" fontId="30" fillId="0" borderId="23" xfId="0" applyFont="1" applyBorder="1" applyAlignment="1">
      <alignment horizontal="left"/>
    </xf>
    <xf numFmtId="0" fontId="30" fillId="0" borderId="0" xfId="0" applyFont="1" applyAlignment="1">
      <alignment horizontal="left"/>
    </xf>
    <xf numFmtId="0" fontId="3" fillId="0" borderId="20" xfId="0" applyFont="1" applyBorder="1" applyAlignment="1">
      <alignment horizontal="center"/>
    </xf>
    <xf numFmtId="0" fontId="3" fillId="0" borderId="21" xfId="0" applyFont="1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0" fillId="0" borderId="23" xfId="0" applyBorder="1" applyAlignment="1">
      <alignment horizontal="left"/>
    </xf>
    <xf numFmtId="0" fontId="0" fillId="0" borderId="0" xfId="0" applyAlignment="1">
      <alignment horizontal="left"/>
    </xf>
    <xf numFmtId="0" fontId="0" fillId="0" borderId="24" xfId="0" applyBorder="1" applyAlignment="1">
      <alignment horizontal="left"/>
    </xf>
    <xf numFmtId="0" fontId="26" fillId="0" borderId="23" xfId="0" applyFont="1" applyBorder="1" applyAlignment="1">
      <alignment horizontal="left"/>
    </xf>
    <xf numFmtId="0" fontId="26" fillId="0" borderId="0" xfId="0" applyFont="1" applyAlignment="1">
      <alignment horizontal="left"/>
    </xf>
    <xf numFmtId="0" fontId="26" fillId="0" borderId="24" xfId="0" applyFont="1" applyBorder="1" applyAlignment="1">
      <alignment horizontal="left"/>
    </xf>
    <xf numFmtId="0" fontId="28" fillId="0" borderId="23" xfId="0" applyFont="1" applyBorder="1" applyAlignment="1">
      <alignment horizontal="left"/>
    </xf>
    <xf numFmtId="0" fontId="28" fillId="0" borderId="0" xfId="0" applyFont="1" applyAlignment="1">
      <alignment horizontal="left"/>
    </xf>
    <xf numFmtId="0" fontId="28" fillId="0" borderId="24" xfId="0" applyFont="1" applyBorder="1" applyAlignment="1">
      <alignment horizontal="left"/>
    </xf>
    <xf numFmtId="0" fontId="28" fillId="0" borderId="25" xfId="0" applyFont="1" applyBorder="1" applyAlignment="1">
      <alignment horizontal="left"/>
    </xf>
    <xf numFmtId="0" fontId="28" fillId="0" borderId="26" xfId="0" applyFont="1" applyBorder="1" applyAlignment="1">
      <alignment horizontal="left"/>
    </xf>
    <xf numFmtId="0" fontId="28" fillId="0" borderId="27" xfId="0" applyFont="1" applyBorder="1" applyAlignment="1">
      <alignment horizontal="left"/>
    </xf>
    <xf numFmtId="0" fontId="30" fillId="0" borderId="24" xfId="0" applyFont="1" applyBorder="1" applyAlignment="1">
      <alignment horizontal="left"/>
    </xf>
    <xf numFmtId="0" fontId="46" fillId="0" borderId="20" xfId="0" applyFont="1" applyBorder="1" applyAlignment="1">
      <alignment horizontal="center" vertical="center"/>
    </xf>
    <xf numFmtId="0" fontId="46" fillId="0" borderId="21" xfId="0" applyFont="1" applyBorder="1" applyAlignment="1">
      <alignment horizontal="center" vertical="center"/>
    </xf>
    <xf numFmtId="0" fontId="46" fillId="0" borderId="22" xfId="0" applyFont="1" applyBorder="1" applyAlignment="1">
      <alignment horizontal="center" vertical="center"/>
    </xf>
    <xf numFmtId="0" fontId="46" fillId="0" borderId="25" xfId="0" applyFont="1" applyBorder="1" applyAlignment="1">
      <alignment horizontal="center" vertical="center"/>
    </xf>
    <xf numFmtId="0" fontId="46" fillId="0" borderId="26" xfId="0" applyFont="1" applyBorder="1" applyAlignment="1">
      <alignment horizontal="center" vertical="center"/>
    </xf>
    <xf numFmtId="0" fontId="46" fillId="0" borderId="27" xfId="0" applyFont="1" applyBorder="1" applyAlignment="1">
      <alignment horizontal="center" vertical="center"/>
    </xf>
    <xf numFmtId="0" fontId="24" fillId="0" borderId="0" xfId="84" applyFont="1" applyAlignment="1">
      <alignment horizontal="center"/>
    </xf>
    <xf numFmtId="0" fontId="24" fillId="0" borderId="0" xfId="125" applyFont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1" fillId="31" borderId="17" xfId="0" applyFont="1" applyFill="1" applyBorder="1" applyAlignment="1">
      <alignment horizontal="center"/>
    </xf>
    <xf numFmtId="0" fontId="1" fillId="31" borderId="28" xfId="0" applyFont="1" applyFill="1" applyBorder="1" applyAlignment="1">
      <alignment horizontal="center"/>
    </xf>
    <xf numFmtId="0" fontId="35" fillId="33" borderId="25" xfId="0" applyFont="1" applyFill="1" applyBorder="1" applyAlignment="1">
      <alignment horizontal="center"/>
    </xf>
    <xf numFmtId="0" fontId="35" fillId="33" borderId="26" xfId="0" applyFont="1" applyFill="1" applyBorder="1" applyAlignment="1">
      <alignment horizontal="center"/>
    </xf>
    <xf numFmtId="0" fontId="35" fillId="33" borderId="27" xfId="0" applyFont="1" applyFill="1" applyBorder="1" applyAlignment="1">
      <alignment horizontal="center"/>
    </xf>
    <xf numFmtId="0" fontId="36" fillId="33" borderId="0" xfId="0" applyFont="1" applyFill="1" applyAlignment="1">
      <alignment horizontal="center"/>
    </xf>
    <xf numFmtId="0" fontId="36" fillId="33" borderId="24" xfId="0" applyFont="1" applyFill="1" applyBorder="1" applyAlignment="1">
      <alignment horizontal="center"/>
    </xf>
    <xf numFmtId="164" fontId="36" fillId="33" borderId="0" xfId="0" applyNumberFormat="1" applyFont="1" applyFill="1" applyAlignment="1">
      <alignment horizontal="center"/>
    </xf>
    <xf numFmtId="164" fontId="36" fillId="33" borderId="24" xfId="0" applyNumberFormat="1" applyFont="1" applyFill="1" applyBorder="1" applyAlignment="1">
      <alignment horizontal="center"/>
    </xf>
    <xf numFmtId="0" fontId="36" fillId="33" borderId="25" xfId="0" applyFont="1" applyFill="1" applyBorder="1" applyAlignment="1">
      <alignment horizontal="center"/>
    </xf>
    <xf numFmtId="0" fontId="36" fillId="33" borderId="26" xfId="0" applyFont="1" applyFill="1" applyBorder="1" applyAlignment="1">
      <alignment horizontal="center"/>
    </xf>
    <xf numFmtId="0" fontId="36" fillId="33" borderId="27" xfId="0" applyFont="1" applyFill="1" applyBorder="1" applyAlignment="1">
      <alignment horizontal="center"/>
    </xf>
    <xf numFmtId="0" fontId="30" fillId="0" borderId="20" xfId="0" applyFont="1" applyBorder="1" applyAlignment="1">
      <alignment horizontal="left"/>
    </xf>
    <xf numFmtId="0" fontId="30" fillId="0" borderId="21" xfId="0" applyFont="1" applyBorder="1" applyAlignment="1">
      <alignment horizontal="left"/>
    </xf>
    <xf numFmtId="0" fontId="4" fillId="0" borderId="17" xfId="0" applyFont="1" applyBorder="1" applyAlignment="1">
      <alignment horizontal="center"/>
    </xf>
    <xf numFmtId="0" fontId="4" fillId="0" borderId="28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24" fillId="0" borderId="0" xfId="43" applyFont="1" applyAlignment="1">
      <alignment horizontal="center" vertical="center"/>
    </xf>
    <xf numFmtId="0" fontId="30" fillId="0" borderId="23" xfId="166" applyNumberFormat="1" applyFont="1" applyBorder="1" applyAlignment="1">
      <alignment horizontal="left"/>
    </xf>
    <xf numFmtId="0" fontId="30" fillId="0" borderId="0" xfId="166" applyNumberFormat="1" applyFont="1" applyAlignment="1">
      <alignment horizontal="left"/>
    </xf>
  </cellXfs>
  <cellStyles count="168">
    <cellStyle name="20 % - Accent1 2" xfId="2"/>
    <cellStyle name="20 % - Accent1 3" xfId="44"/>
    <cellStyle name="20 % - Accent1 4" xfId="85"/>
    <cellStyle name="20 % - Accent1 5" xfId="126"/>
    <cellStyle name="20 % - Accent2 2" xfId="3"/>
    <cellStyle name="20 % - Accent2 3" xfId="45"/>
    <cellStyle name="20 % - Accent2 4" xfId="86"/>
    <cellStyle name="20 % - Accent2 5" xfId="127"/>
    <cellStyle name="20 % - Accent3 2" xfId="4"/>
    <cellStyle name="20 % - Accent3 3" xfId="46"/>
    <cellStyle name="20 % - Accent3 4" xfId="87"/>
    <cellStyle name="20 % - Accent3 5" xfId="128"/>
    <cellStyle name="20 % - Accent4 2" xfId="5"/>
    <cellStyle name="20 % - Accent4 3" xfId="47"/>
    <cellStyle name="20 % - Accent4 4" xfId="88"/>
    <cellStyle name="20 % - Accent4 5" xfId="129"/>
    <cellStyle name="20 % - Accent5 2" xfId="6"/>
    <cellStyle name="20 % - Accent5 3" xfId="48"/>
    <cellStyle name="20 % - Accent5 4" xfId="89"/>
    <cellStyle name="20 % - Accent5 5" xfId="130"/>
    <cellStyle name="20 % - Accent6 2" xfId="7"/>
    <cellStyle name="20 % - Accent6 3" xfId="49"/>
    <cellStyle name="20 % - Accent6 4" xfId="90"/>
    <cellStyle name="20 % - Accent6 5" xfId="131"/>
    <cellStyle name="40 % - Accent1 2" xfId="8"/>
    <cellStyle name="40 % - Accent1 3" xfId="50"/>
    <cellStyle name="40 % - Accent1 4" xfId="91"/>
    <cellStyle name="40 % - Accent1 5" xfId="132"/>
    <cellStyle name="40 % - Accent2 2" xfId="9"/>
    <cellStyle name="40 % - Accent2 3" xfId="51"/>
    <cellStyle name="40 % - Accent2 4" xfId="92"/>
    <cellStyle name="40 % - Accent2 5" xfId="133"/>
    <cellStyle name="40 % - Accent3 2" xfId="10"/>
    <cellStyle name="40 % - Accent3 3" xfId="52"/>
    <cellStyle name="40 % - Accent3 4" xfId="93"/>
    <cellStyle name="40 % - Accent3 5" xfId="134"/>
    <cellStyle name="40 % - Accent4 2" xfId="11"/>
    <cellStyle name="40 % - Accent4 3" xfId="53"/>
    <cellStyle name="40 % - Accent4 4" xfId="94"/>
    <cellStyle name="40 % - Accent4 5" xfId="135"/>
    <cellStyle name="40 % - Accent5 2" xfId="12"/>
    <cellStyle name="40 % - Accent5 3" xfId="54"/>
    <cellStyle name="40 % - Accent5 4" xfId="95"/>
    <cellStyle name="40 % - Accent5 5" xfId="136"/>
    <cellStyle name="40 % - Accent6 2" xfId="13"/>
    <cellStyle name="40 % - Accent6 3" xfId="55"/>
    <cellStyle name="40 % - Accent6 4" xfId="96"/>
    <cellStyle name="40 % - Accent6 5" xfId="137"/>
    <cellStyle name="60 % - Accent1 2" xfId="14"/>
    <cellStyle name="60 % - Accent1 3" xfId="56"/>
    <cellStyle name="60 % - Accent1 4" xfId="97"/>
    <cellStyle name="60 % - Accent1 5" xfId="138"/>
    <cellStyle name="60 % - Accent2 2" xfId="15"/>
    <cellStyle name="60 % - Accent2 3" xfId="57"/>
    <cellStyle name="60 % - Accent2 4" xfId="98"/>
    <cellStyle name="60 % - Accent2 5" xfId="139"/>
    <cellStyle name="60 % - Accent3 2" xfId="16"/>
    <cellStyle name="60 % - Accent3 3" xfId="58"/>
    <cellStyle name="60 % - Accent3 4" xfId="99"/>
    <cellStyle name="60 % - Accent3 5" xfId="140"/>
    <cellStyle name="60 % - Accent4 2" xfId="17"/>
    <cellStyle name="60 % - Accent4 3" xfId="59"/>
    <cellStyle name="60 % - Accent4 4" xfId="100"/>
    <cellStyle name="60 % - Accent4 5" xfId="141"/>
    <cellStyle name="60 % - Accent5 2" xfId="18"/>
    <cellStyle name="60 % - Accent5 3" xfId="60"/>
    <cellStyle name="60 % - Accent5 4" xfId="101"/>
    <cellStyle name="60 % - Accent5 5" xfId="142"/>
    <cellStyle name="60 % - Accent6 2" xfId="19"/>
    <cellStyle name="60 % - Accent6 3" xfId="61"/>
    <cellStyle name="60 % - Accent6 4" xfId="102"/>
    <cellStyle name="60 % - Accent6 5" xfId="143"/>
    <cellStyle name="Accent1 2" xfId="20"/>
    <cellStyle name="Accent1 3" xfId="62"/>
    <cellStyle name="Accent1 4" xfId="103"/>
    <cellStyle name="Accent1 5" xfId="144"/>
    <cellStyle name="Accent2 2" xfId="21"/>
    <cellStyle name="Accent2 3" xfId="63"/>
    <cellStyle name="Accent2 4" xfId="104"/>
    <cellStyle name="Accent2 5" xfId="145"/>
    <cellStyle name="Accent3 2" xfId="22"/>
    <cellStyle name="Accent3 3" xfId="64"/>
    <cellStyle name="Accent3 4" xfId="105"/>
    <cellStyle name="Accent3 5" xfId="146"/>
    <cellStyle name="Accent4 2" xfId="23"/>
    <cellStyle name="Accent4 3" xfId="65"/>
    <cellStyle name="Accent4 4" xfId="106"/>
    <cellStyle name="Accent4 5" xfId="147"/>
    <cellStyle name="Accent5 2" xfId="24"/>
    <cellStyle name="Accent5 3" xfId="66"/>
    <cellStyle name="Accent5 4" xfId="107"/>
    <cellStyle name="Accent5 5" xfId="148"/>
    <cellStyle name="Accent6 2" xfId="25"/>
    <cellStyle name="Accent6 3" xfId="67"/>
    <cellStyle name="Accent6 4" xfId="108"/>
    <cellStyle name="Accent6 5" xfId="149"/>
    <cellStyle name="Avertissement 2" xfId="26"/>
    <cellStyle name="Avertissement 3" xfId="68"/>
    <cellStyle name="Avertissement 4" xfId="109"/>
    <cellStyle name="Avertissement 5" xfId="150"/>
    <cellStyle name="Calcul 2" xfId="27"/>
    <cellStyle name="Calcul 3" xfId="69"/>
    <cellStyle name="Calcul 4" xfId="110"/>
    <cellStyle name="Calcul 5" xfId="151"/>
    <cellStyle name="Cellule liée 2" xfId="28"/>
    <cellStyle name="Cellule liée 3" xfId="70"/>
    <cellStyle name="Cellule liée 4" xfId="111"/>
    <cellStyle name="Cellule liée 5" xfId="152"/>
    <cellStyle name="Commentaire 2" xfId="29"/>
    <cellStyle name="Commentaire 3" xfId="71"/>
    <cellStyle name="Commentaire 4" xfId="112"/>
    <cellStyle name="Commentaire 5" xfId="153"/>
    <cellStyle name="Entrée 2" xfId="30"/>
    <cellStyle name="Entrée 3" xfId="72"/>
    <cellStyle name="Entrée 4" xfId="113"/>
    <cellStyle name="Entrée 5" xfId="154"/>
    <cellStyle name="Insatisfaisant 2" xfId="31"/>
    <cellStyle name="Insatisfaisant 3" xfId="73"/>
    <cellStyle name="Insatisfaisant 4" xfId="114"/>
    <cellStyle name="Insatisfaisant 5" xfId="155"/>
    <cellStyle name="Monétaire" xfId="166" builtinId="4"/>
    <cellStyle name="Neutre 2" xfId="32"/>
    <cellStyle name="Neutre 3" xfId="74"/>
    <cellStyle name="Neutre 4" xfId="115"/>
    <cellStyle name="Neutre 5" xfId="156"/>
    <cellStyle name="Normal" xfId="0" builtinId="0"/>
    <cellStyle name="Normal 2" xfId="1"/>
    <cellStyle name="Normal 3" xfId="43"/>
    <cellStyle name="Normal 4" xfId="84"/>
    <cellStyle name="Normal 5" xfId="125"/>
    <cellStyle name="Pourcentage" xfId="167" builtinId="5"/>
    <cellStyle name="Satisfaisant 2" xfId="33"/>
    <cellStyle name="Satisfaisant 3" xfId="75"/>
    <cellStyle name="Satisfaisant 4" xfId="116"/>
    <cellStyle name="Satisfaisant 5" xfId="157"/>
    <cellStyle name="Sortie 2" xfId="34"/>
    <cellStyle name="Sortie 3" xfId="76"/>
    <cellStyle name="Sortie 4" xfId="117"/>
    <cellStyle name="Sortie 5" xfId="158"/>
    <cellStyle name="Texte explicatif 2" xfId="35"/>
    <cellStyle name="Texte explicatif 3" xfId="77"/>
    <cellStyle name="Texte explicatif 4" xfId="118"/>
    <cellStyle name="Texte explicatif 5" xfId="159"/>
    <cellStyle name="Titre 1" xfId="36"/>
    <cellStyle name="Titre 1 2" xfId="37"/>
    <cellStyle name="Titre 1 3" xfId="78"/>
    <cellStyle name="Titre 1 4" xfId="119"/>
    <cellStyle name="Titre 1 5" xfId="160"/>
    <cellStyle name="Titre 2 2" xfId="38"/>
    <cellStyle name="Titre 2 3" xfId="79"/>
    <cellStyle name="Titre 2 4" xfId="120"/>
    <cellStyle name="Titre 2 5" xfId="161"/>
    <cellStyle name="Titre 3 2" xfId="39"/>
    <cellStyle name="Titre 3 3" xfId="80"/>
    <cellStyle name="Titre 3 4" xfId="121"/>
    <cellStyle name="Titre 3 5" xfId="162"/>
    <cellStyle name="Titre 4 2" xfId="40"/>
    <cellStyle name="Titre 4 3" xfId="81"/>
    <cellStyle name="Titre 4 4" xfId="122"/>
    <cellStyle name="Titre 4 5" xfId="163"/>
    <cellStyle name="Total 2" xfId="41"/>
    <cellStyle name="Total 3" xfId="82"/>
    <cellStyle name="Total 4" xfId="123"/>
    <cellStyle name="Total 5" xfId="164"/>
    <cellStyle name="Vérification 2" xfId="42"/>
    <cellStyle name="Vérification 3" xfId="83"/>
    <cellStyle name="Vérification 4" xfId="124"/>
    <cellStyle name="Vérification 5" xfId="16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2.xml"/><Relationship Id="rId7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worksheet" Target="worksheets/sheet5.xml"/><Relationship Id="rId5" Type="http://schemas.openxmlformats.org/officeDocument/2006/relationships/worksheet" Target="worksheets/sheet4.xml"/><Relationship Id="rId10" Type="http://schemas.openxmlformats.org/officeDocument/2006/relationships/calcChain" Target="calcChain.xml"/><Relationship Id="rId4" Type="http://schemas.openxmlformats.org/officeDocument/2006/relationships/worksheet" Target="worksheets/sheet3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plotArea>
      <c:layout/>
      <c:barChart>
        <c:barDir val="col"/>
        <c:grouping val="clustered"/>
        <c:ser>
          <c:idx val="0"/>
          <c:order val="0"/>
          <c:tx>
            <c:strRef>
              <c:f>'Devis Client'!$B$37:$G$37</c:f>
              <c:strCache>
                <c:ptCount val="1"/>
                <c:pt idx="0">
                  <c:v>CAISSE TACTILE 15" OVA I5  FORMAT 4/3 OVA I5 1 390,00 €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cat>
            <c:strRef>
              <c:f>'Devis Client'!$H$19:$H$36</c:f>
              <c:strCache>
                <c:ptCount val="16"/>
                <c:pt idx="0">
                  <c:v>PRIX H.T</c:v>
                </c:pt>
                <c:pt idx="1">
                  <c:v>0,00 €</c:v>
                </c:pt>
                <c:pt idx="2">
                  <c:v>0,00 €</c:v>
                </c:pt>
                <c:pt idx="3">
                  <c:v>0,00 €</c:v>
                </c:pt>
                <c:pt idx="5">
                  <c:v>0,00 €</c:v>
                </c:pt>
                <c:pt idx="6">
                  <c:v>0,00 €</c:v>
                </c:pt>
                <c:pt idx="7">
                  <c:v>0,00 €</c:v>
                </c:pt>
                <c:pt idx="14">
                  <c:v>0,00 €</c:v>
                </c:pt>
                <c:pt idx="15">
                  <c:v>0,00 €</c:v>
                </c:pt>
              </c:strCache>
            </c:strRef>
          </c:cat>
          <c:val>
            <c:numRef>
              <c:f>'Devis Client'!$H$37</c:f>
              <c:numCache>
                <c:formatCode>#,##0.00\ "€"</c:formatCode>
                <c:ptCount val="1"/>
                <c:pt idx="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9E44-4855-83A3-7488A92DA9BD}"/>
            </c:ext>
          </c:extLst>
        </c:ser>
        <c:gapWidth val="219"/>
        <c:overlap val="-27"/>
        <c:axId val="44763392"/>
        <c:axId val="54374400"/>
      </c:barChart>
      <c:catAx>
        <c:axId val="44763392"/>
        <c:scaling>
          <c:orientation val="minMax"/>
        </c:scaling>
        <c:axPos val="b"/>
        <c:numFmt formatCode="General" sourceLinked="1"/>
        <c:maj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4374400"/>
        <c:crosses val="autoZero"/>
        <c:auto val="1"/>
        <c:lblAlgn val="ctr"/>
        <c:lblOffset val="100"/>
      </c:catAx>
      <c:valAx>
        <c:axId val="54374400"/>
        <c:scaling>
          <c:orientation val="minMax"/>
        </c:scaling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\ &quot;€&quot;" sourceLinked="1"/>
        <c:maj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7633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Graphique1"/>
  <sheetViews>
    <sheetView zoomScale="126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8214" cy="6055179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635001</xdr:colOff>
      <xdr:row>18</xdr:row>
      <xdr:rowOff>239888</xdr:rowOff>
    </xdr:from>
    <xdr:to>
      <xdr:col>16</xdr:col>
      <xdr:colOff>409223</xdr:colOff>
      <xdr:row>41</xdr:row>
      <xdr:rowOff>35277</xdr:rowOff>
    </xdr:to>
    <xdr:sp macro="" textlink="">
      <xdr:nvSpPr>
        <xdr:cNvPr id="2" name="ZoneTexte 1"/>
        <xdr:cNvSpPr txBox="1"/>
      </xdr:nvSpPr>
      <xdr:spPr>
        <a:xfrm>
          <a:off x="7337779" y="3809999"/>
          <a:ext cx="4663722" cy="4254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fonctionnement</a:t>
          </a:r>
        </a:p>
        <a:p>
          <a:r>
            <a:rPr lang="fr-FR" sz="1100"/>
            <a:t>1)tu</a:t>
          </a:r>
          <a:r>
            <a:rPr lang="fr-FR" sz="1100" baseline="0"/>
            <a:t> choisis l'article  qui fait office de chapitre  (xxxxxxxx  machin xxxx)</a:t>
          </a:r>
        </a:p>
        <a:p>
          <a:r>
            <a:rPr lang="fr-FR" sz="1100" baseline="0"/>
            <a:t>2) a la ligne d'en dessous  pour trouver le "sous produit " de cet article</a:t>
          </a:r>
        </a:p>
        <a:p>
          <a:r>
            <a:rPr lang="fr-FR" sz="1100" baseline="0"/>
            <a:t>    -  tu rechoisis l'article   (obligé pour confirmer ) et dans la meme cellule  tu </a:t>
          </a:r>
        </a:p>
        <a:p>
          <a:r>
            <a:rPr lang="fr-FR" sz="1100" baseline="0"/>
            <a:t>     rechoisis dans le panel correspondant proposé  </a:t>
          </a:r>
        </a:p>
        <a:p>
          <a:r>
            <a:rPr lang="fr-FR" sz="1100" baseline="0"/>
            <a:t>    le second panel correspond  toujours au 1er choix  de chaque cel </a:t>
          </a:r>
        </a:p>
        <a:p>
          <a:r>
            <a:rPr lang="fr-FR" sz="1100" baseline="0"/>
            <a:t>tu peux aussi choisir un "sous poroduit"   sans  afficher le choix 1 </a:t>
          </a:r>
        </a:p>
        <a:p>
          <a:r>
            <a:rPr lang="fr-FR" sz="1100" baseline="0"/>
            <a:t>  -  tu choisis le produit principal  et toujours dans la meme cel tu rechoisis le sous produit </a:t>
          </a:r>
          <a:endParaRPr lang="fr-FR" sz="1100"/>
        </a:p>
      </xdr:txBody>
    </xdr:sp>
    <xdr:clientData/>
  </xdr:twoCellAnchor>
  <xdr:twoCellAnchor>
    <xdr:from>
      <xdr:col>4</xdr:col>
      <xdr:colOff>239888</xdr:colOff>
      <xdr:row>25</xdr:row>
      <xdr:rowOff>119944</xdr:rowOff>
    </xdr:from>
    <xdr:to>
      <xdr:col>10</xdr:col>
      <xdr:colOff>28223</xdr:colOff>
      <xdr:row>31</xdr:row>
      <xdr:rowOff>91721</xdr:rowOff>
    </xdr:to>
    <xdr:cxnSp macro="">
      <xdr:nvCxnSpPr>
        <xdr:cNvPr id="4" name="Connecteur droit avec flèche 3"/>
        <xdr:cNvCxnSpPr/>
      </xdr:nvCxnSpPr>
      <xdr:spPr>
        <a:xfrm rot="10800000" flipV="1">
          <a:off x="2977444" y="5087055"/>
          <a:ext cx="4395612" cy="1114777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3:Q49"/>
  <sheetViews>
    <sheetView showZeros="0" tabSelected="1" showWhiteSpace="0" topLeftCell="A16" zoomScale="90" zoomScaleNormal="90" workbookViewId="0">
      <selection activeCell="R27" sqref="R27"/>
    </sheetView>
  </sheetViews>
  <sheetFormatPr baseColWidth="10" defaultColWidth="9.1796875" defaultRowHeight="14.5"/>
  <cols>
    <col min="1" max="1" width="2.1796875" style="74" customWidth="1"/>
    <col min="2" max="2" width="13.54296875" style="74" customWidth="1"/>
    <col min="3" max="3" width="9.1796875" style="74"/>
    <col min="4" max="4" width="14.26953125" style="74" customWidth="1"/>
    <col min="5" max="5" width="16.54296875" style="74" customWidth="1"/>
    <col min="6" max="6" width="7.1796875" style="74" customWidth="1"/>
    <col min="7" max="7" width="13.7265625" style="74" customWidth="1"/>
    <col min="8" max="8" width="12.453125" style="74" customWidth="1"/>
    <col min="9" max="9" width="6.90625" style="74" customWidth="1"/>
    <col min="10" max="10" width="9.1796875" style="74"/>
    <col min="11" max="11" width="10.81640625" style="74" customWidth="1"/>
    <col min="12" max="12" width="4.453125" style="74" customWidth="1"/>
    <col min="13" max="13" width="9.453125" style="74" customWidth="1"/>
    <col min="14" max="15" width="13.453125" style="74" customWidth="1"/>
    <col min="16" max="16384" width="9.1796875" style="74"/>
  </cols>
  <sheetData>
    <row r="3" spans="2:17" ht="15" thickBot="1">
      <c r="F3" s="75"/>
    </row>
    <row r="4" spans="2:17" ht="16.5" customHeight="1">
      <c r="F4" s="285" t="s">
        <v>90</v>
      </c>
      <c r="G4" s="286"/>
      <c r="H4" s="287"/>
    </row>
    <row r="5" spans="2:17">
      <c r="F5" s="305" t="s">
        <v>91</v>
      </c>
      <c r="G5" s="306"/>
      <c r="H5" s="307"/>
    </row>
    <row r="6" spans="2:17">
      <c r="F6" s="308" t="s">
        <v>92</v>
      </c>
      <c r="G6" s="309"/>
      <c r="H6" s="310"/>
    </row>
    <row r="7" spans="2:17">
      <c r="F7" s="278" t="s">
        <v>93</v>
      </c>
      <c r="G7" s="279"/>
      <c r="H7" s="280"/>
    </row>
    <row r="8" spans="2:17">
      <c r="F8" s="278" t="s">
        <v>94</v>
      </c>
      <c r="G8" s="279"/>
      <c r="H8" s="280"/>
    </row>
    <row r="9" spans="2:17" ht="15" thickBot="1">
      <c r="E9" s="76"/>
      <c r="F9" s="296" t="s">
        <v>95</v>
      </c>
      <c r="G9" s="297"/>
      <c r="H9" s="298"/>
    </row>
    <row r="10" spans="2:17" ht="15" thickBot="1">
      <c r="F10" s="77"/>
      <c r="G10" s="78"/>
    </row>
    <row r="11" spans="2:17" ht="15" customHeight="1" thickBot="1">
      <c r="F11" s="283" t="s">
        <v>267</v>
      </c>
      <c r="G11" s="284"/>
      <c r="H11" s="97"/>
      <c r="J11" s="248"/>
      <c r="K11" s="248"/>
      <c r="L11" s="248"/>
      <c r="M11" s="248"/>
      <c r="N11" s="248"/>
      <c r="O11" s="248"/>
      <c r="P11" s="248"/>
      <c r="Q11" s="249"/>
    </row>
    <row r="12" spans="2:17" ht="15" customHeight="1" thickBot="1">
      <c r="F12" s="77"/>
      <c r="G12" s="78"/>
      <c r="J12" s="250"/>
      <c r="K12" s="250"/>
      <c r="L12" s="250"/>
      <c r="M12" s="250"/>
      <c r="N12" s="250"/>
      <c r="O12" s="249"/>
      <c r="P12" s="249"/>
      <c r="Q12" s="249"/>
    </row>
    <row r="13" spans="2:17" ht="14.5" customHeight="1">
      <c r="F13" s="299" t="s">
        <v>268</v>
      </c>
      <c r="G13" s="300"/>
      <c r="H13" s="301"/>
      <c r="J13" s="250"/>
      <c r="K13" s="250"/>
      <c r="L13" s="250"/>
      <c r="M13" s="250"/>
      <c r="N13" s="250"/>
      <c r="O13" s="249"/>
      <c r="P13" s="249"/>
      <c r="Q13" s="249"/>
    </row>
    <row r="14" spans="2:17" ht="15" customHeight="1" thickBot="1">
      <c r="F14" s="302"/>
      <c r="G14" s="303"/>
      <c r="H14" s="304"/>
      <c r="J14" s="250"/>
      <c r="K14" s="250"/>
      <c r="L14" s="250"/>
      <c r="M14" s="250"/>
      <c r="N14" s="250"/>
      <c r="O14" s="249"/>
      <c r="P14" s="249"/>
      <c r="Q14" s="249"/>
    </row>
    <row r="15" spans="2:17" ht="15" customHeight="1" thickBot="1">
      <c r="F15" s="80"/>
      <c r="J15" s="250"/>
      <c r="K15" s="250"/>
      <c r="L15" s="250"/>
      <c r="M15" s="250"/>
      <c r="N15" s="250"/>
      <c r="O15" s="249"/>
      <c r="P15" s="249"/>
      <c r="Q15" s="249"/>
    </row>
    <row r="16" spans="2:17" ht="27" customHeight="1">
      <c r="B16" s="290" t="s">
        <v>89</v>
      </c>
      <c r="C16" s="291"/>
      <c r="D16" s="291"/>
      <c r="E16" s="291"/>
      <c r="F16" s="291"/>
      <c r="G16" s="291"/>
      <c r="H16" s="292"/>
      <c r="J16" s="250"/>
      <c r="K16" s="250"/>
      <c r="L16" s="250"/>
      <c r="M16" s="250"/>
      <c r="N16" s="250"/>
      <c r="O16" s="249"/>
      <c r="P16" s="249"/>
      <c r="Q16" s="249"/>
    </row>
    <row r="17" spans="2:17" ht="15.75" customHeight="1" thickBot="1">
      <c r="B17" s="293"/>
      <c r="C17" s="294"/>
      <c r="D17" s="294"/>
      <c r="E17" s="294"/>
      <c r="F17" s="294"/>
      <c r="G17" s="294"/>
      <c r="H17" s="295"/>
      <c r="J17" s="250"/>
      <c r="K17" s="250"/>
      <c r="L17" s="250"/>
      <c r="M17" s="250"/>
      <c r="N17" s="250"/>
      <c r="O17" s="249"/>
      <c r="P17" s="249"/>
      <c r="Q17" s="249"/>
    </row>
    <row r="18" spans="2:17" ht="15.75" customHeight="1" thickBot="1">
      <c r="B18" s="81"/>
      <c r="C18" s="82"/>
      <c r="D18" s="82"/>
      <c r="E18" s="82"/>
      <c r="F18" s="82"/>
      <c r="G18" s="82"/>
      <c r="H18" s="82"/>
      <c r="J18" s="250"/>
      <c r="K18" s="250"/>
      <c r="L18" s="250"/>
      <c r="M18" s="250"/>
      <c r="N18" s="250"/>
      <c r="O18" s="249"/>
      <c r="P18" s="249"/>
      <c r="Q18" s="249"/>
    </row>
    <row r="19" spans="2:17" ht="19" customHeight="1" thickBot="1">
      <c r="B19" s="288" t="s">
        <v>0</v>
      </c>
      <c r="C19" s="289"/>
      <c r="D19" s="289"/>
      <c r="E19" s="122" t="s">
        <v>198</v>
      </c>
      <c r="F19" s="123" t="s">
        <v>1</v>
      </c>
      <c r="G19" s="122" t="s">
        <v>2</v>
      </c>
      <c r="H19" s="123" t="s">
        <v>3</v>
      </c>
      <c r="J19" s="250"/>
      <c r="K19" s="250"/>
      <c r="L19" s="250"/>
      <c r="M19" s="250"/>
      <c r="N19" s="250"/>
      <c r="O19" s="249"/>
      <c r="P19" s="249"/>
      <c r="Q19" s="249"/>
    </row>
    <row r="20" spans="2:17" ht="14.5" customHeight="1">
      <c r="B20" s="281" t="s">
        <v>586</v>
      </c>
      <c r="C20" s="282"/>
      <c r="D20" s="282"/>
      <c r="E20" s="83" t="str">
        <f>IF(ISNA(VLOOKUP($B20,Produits,2,FALSE)),"",VLOOKUP($B20,Produits,2,FALSE))</f>
        <v>ART-3520</v>
      </c>
      <c r="F20" s="84"/>
      <c r="G20" s="120">
        <f t="shared" ref="G20:G40" si="0">IF(ISNA(VLOOKUP($B20,Produits,5,FALSE)),"",VLOOKUP($B20,Produits,5,FALSE))</f>
        <v>1970</v>
      </c>
      <c r="H20" s="121">
        <f>IF(ISERROR(G20*F20),"",G20*F20)</f>
        <v>0</v>
      </c>
      <c r="J20" s="250"/>
      <c r="K20" s="250"/>
      <c r="L20" s="253">
        <f>IFERROR(SMALL(Produits!A$2:A$1000,MATCH($B20,Produits!L$3:L$360,0)),"")</f>
        <v>1</v>
      </c>
      <c r="M20" s="252">
        <f t="array" ref="M20">IF(L20="","",MIN(IF(Produits!A$2:A$1000&gt;$L20,Produits!A$2:A$1000,""))-L20)</f>
        <v>4</v>
      </c>
      <c r="N20" s="250"/>
      <c r="O20" s="249"/>
      <c r="P20" s="249"/>
      <c r="Q20" s="249"/>
    </row>
    <row r="21" spans="2:17" ht="16.5" customHeight="1">
      <c r="B21" s="281" t="s">
        <v>249</v>
      </c>
      <c r="C21" s="282"/>
      <c r="D21" s="282"/>
      <c r="E21" s="83" t="str">
        <f t="shared" ref="E21:E39" si="1">IF(ISNA(VLOOKUP($B21,Produits,2,FALSE)),"",VLOOKUP($B21,Produits,2,FALSE))</f>
        <v>ART-02890</v>
      </c>
      <c r="F21" s="84"/>
      <c r="G21" s="120">
        <f t="shared" si="0"/>
        <v>380</v>
      </c>
      <c r="H21" s="121">
        <f t="shared" ref="H21:H40" si="2">IF(ISERROR(G21*F21),"",G21*F21)</f>
        <v>0</v>
      </c>
      <c r="J21" s="250"/>
      <c r="K21" s="250"/>
      <c r="L21" s="253">
        <f>IFERROR(SMALL(Produits!A$2:A$1000,MATCH($B21,Produits!L$3:L$360,0)),MAX(L20:L20))</f>
        <v>1</v>
      </c>
      <c r="M21" s="252">
        <f t="array" ref="M21">IF(L21="","",MIN(IF(Produits!A$2:A$1000&gt;$L21,Produits!A$2:A$1000,""))-L21)</f>
        <v>4</v>
      </c>
      <c r="N21" s="250"/>
      <c r="O21" s="249"/>
      <c r="P21" s="249"/>
      <c r="Q21" s="249"/>
    </row>
    <row r="22" spans="2:17" ht="15" customHeight="1">
      <c r="B22" s="281" t="s">
        <v>213</v>
      </c>
      <c r="C22" s="282"/>
      <c r="D22" s="282"/>
      <c r="E22" s="83" t="str">
        <f t="shared" si="1"/>
        <v>ART-00051</v>
      </c>
      <c r="F22" s="84"/>
      <c r="G22" s="120">
        <f t="shared" si="0"/>
        <v>85</v>
      </c>
      <c r="H22" s="121">
        <f t="shared" si="2"/>
        <v>0</v>
      </c>
      <c r="J22" s="250"/>
      <c r="K22" s="250"/>
      <c r="L22" s="253">
        <f>IFERROR(SMALL(Produits!A$2:A$1000,MATCH($B22,Produits!L$3:L$360,0)),MAX(L21:L21))</f>
        <v>1</v>
      </c>
      <c r="M22" s="252">
        <f t="array" ref="M22">IF(L22="","",MIN(IF(Produits!A$2:A$1000&gt;$L22,Produits!A$2:A$1000,""))-L22)</f>
        <v>4</v>
      </c>
      <c r="N22" s="250"/>
      <c r="O22" s="251"/>
      <c r="P22" s="251"/>
      <c r="Q22" s="251"/>
    </row>
    <row r="23" spans="2:17" ht="15" customHeight="1">
      <c r="B23" s="281"/>
      <c r="C23" s="282"/>
      <c r="D23" s="282"/>
      <c r="E23" s="83" t="str">
        <f t="shared" si="1"/>
        <v/>
      </c>
      <c r="F23" s="84"/>
      <c r="G23" s="120" t="str">
        <f t="shared" si="0"/>
        <v/>
      </c>
      <c r="H23" s="121" t="str">
        <f t="shared" si="2"/>
        <v/>
      </c>
      <c r="J23" s="250"/>
      <c r="K23" s="250"/>
      <c r="L23" s="253">
        <f>IFERROR(SMALL(Produits!A$2:A$1000,MATCH($B23,Produits!L$3:L$360,0)),MAX(L22:L22))</f>
        <v>1</v>
      </c>
      <c r="M23" s="252">
        <f t="array" ref="M23">IF(L23="","",MIN(IF(Produits!A$2:A$1000&gt;$L23,Produits!A$2:A$1000,""))-L23)</f>
        <v>4</v>
      </c>
      <c r="N23" s="250"/>
      <c r="O23" s="251"/>
      <c r="P23" s="251"/>
      <c r="Q23" s="251"/>
    </row>
    <row r="24" spans="2:17" ht="15" customHeight="1">
      <c r="B24" s="281" t="s">
        <v>269</v>
      </c>
      <c r="C24" s="282"/>
      <c r="D24" s="282"/>
      <c r="E24" s="83">
        <f t="shared" si="1"/>
        <v>0</v>
      </c>
      <c r="F24" s="84"/>
      <c r="G24" s="120">
        <f t="shared" si="0"/>
        <v>0</v>
      </c>
      <c r="H24" s="121">
        <f t="shared" si="2"/>
        <v>0</v>
      </c>
      <c r="J24" s="250"/>
      <c r="K24" s="250"/>
      <c r="L24" s="253">
        <f>IFERROR(SMALL(Produits!A$2:A$1000,MATCH($B24,Produits!L$3:L$360,0)),MAX(L23:L23))</f>
        <v>24</v>
      </c>
      <c r="M24" s="252">
        <f t="array" ref="M24">IF(L24="","",MIN(IF(Produits!A$2:A$1000&gt;$L24,Produits!A$2:A$1000,""))-L24)</f>
        <v>4</v>
      </c>
      <c r="N24" s="250"/>
      <c r="O24" s="251"/>
      <c r="P24" s="251"/>
      <c r="Q24" s="251"/>
    </row>
    <row r="25" spans="2:17" ht="15" customHeight="1">
      <c r="B25" s="281" t="s">
        <v>257</v>
      </c>
      <c r="C25" s="282"/>
      <c r="D25" s="282"/>
      <c r="E25" s="83" t="str">
        <f t="shared" si="1"/>
        <v>NITRAMBU600</v>
      </c>
      <c r="F25" s="84"/>
      <c r="G25" s="120">
        <f t="shared" si="0"/>
        <v>150</v>
      </c>
      <c r="H25" s="121">
        <f t="shared" si="2"/>
        <v>0</v>
      </c>
      <c r="J25" s="250"/>
      <c r="K25" s="250"/>
      <c r="L25" s="253">
        <f>IFERROR(SMALL(Produits!A$2:A$1000,MATCH($B25,Produits!L$3:L$360,0)),MAX(L24:L24))</f>
        <v>24</v>
      </c>
      <c r="M25" s="252">
        <f t="array" ref="M25">IF(L25="","",MIN(IF(Produits!A$2:A$1000&gt;$L25,Produits!A$2:A$1000,""))-L25)</f>
        <v>4</v>
      </c>
      <c r="N25" s="250"/>
      <c r="O25" s="251"/>
      <c r="P25" s="251"/>
      <c r="Q25" s="251"/>
    </row>
    <row r="26" spans="2:17" ht="15" customHeight="1">
      <c r="B26" s="281" t="s">
        <v>258</v>
      </c>
      <c r="C26" s="282"/>
      <c r="D26" s="282"/>
      <c r="E26" s="83" t="str">
        <f t="shared" si="1"/>
        <v>NITRAMPB700</v>
      </c>
      <c r="F26" s="84"/>
      <c r="G26" s="120">
        <f>IF(ISNA(VLOOKUP($B26,Produits,5,FALSE)),"",VLOOKUP($B26,Produits,5,FALSE))</f>
        <v>160</v>
      </c>
      <c r="H26" s="121">
        <f t="shared" si="2"/>
        <v>0</v>
      </c>
      <c r="J26" s="250"/>
      <c r="K26" s="250"/>
      <c r="L26" s="253">
        <f>IFERROR(SMALL(Produits!A$2:A$1000,MATCH($B26,Produits!L$3:L$360,0)),MAX(L25:L25))</f>
        <v>24</v>
      </c>
      <c r="M26" s="252">
        <f t="array" ref="M26">IF(L26="","",MIN(IF(Produits!A$2:A$1000&gt;$L26,Produits!A$2:A$1000,""))-L26)</f>
        <v>4</v>
      </c>
      <c r="N26" s="250"/>
      <c r="O26" s="251"/>
      <c r="P26" s="251"/>
      <c r="Q26" s="251"/>
    </row>
    <row r="27" spans="2:17" ht="15" customHeight="1">
      <c r="B27" s="281"/>
      <c r="C27" s="282"/>
      <c r="D27" s="282"/>
      <c r="E27" s="83" t="str">
        <f t="shared" si="1"/>
        <v/>
      </c>
      <c r="F27" s="84"/>
      <c r="G27" s="120" t="str">
        <f t="shared" si="0"/>
        <v/>
      </c>
      <c r="H27" s="121" t="str">
        <f t="shared" si="2"/>
        <v/>
      </c>
      <c r="J27" s="250"/>
      <c r="K27" s="250"/>
      <c r="L27" s="253">
        <f>IFERROR(SMALL(Produits!A$2:A$1000,MATCH($B27,Produits!L$3:L$360,0)),MAX(L26:L26))</f>
        <v>24</v>
      </c>
      <c r="M27" s="252">
        <f t="array" ref="M27">IF(L27="","",MIN(IF(Produits!A$2:A$1000&gt;$L27,Produits!A$2:A$1000,""))-L27)</f>
        <v>4</v>
      </c>
      <c r="N27" s="250"/>
      <c r="O27" s="251"/>
      <c r="P27" s="251"/>
      <c r="Q27" s="251"/>
    </row>
    <row r="28" spans="2:17" ht="15" customHeight="1">
      <c r="B28" s="281"/>
      <c r="C28" s="282"/>
      <c r="D28" s="282"/>
      <c r="E28" s="83" t="str">
        <f t="shared" si="1"/>
        <v/>
      </c>
      <c r="F28" s="84"/>
      <c r="G28" s="120" t="str">
        <f t="shared" si="0"/>
        <v/>
      </c>
      <c r="H28" s="121" t="str">
        <f t="shared" si="2"/>
        <v/>
      </c>
      <c r="J28" s="250"/>
      <c r="K28" s="250"/>
      <c r="L28" s="253">
        <f>IFERROR(SMALL(Produits!A$2:A$1000,MATCH($B28,Produits!L$3:L$360,0)),MAX(L27:L27))</f>
        <v>24</v>
      </c>
      <c r="M28" s="252">
        <f t="array" ref="M28">IF(L28="","",MIN(IF(Produits!A$2:A$1000&gt;$L28,Produits!A$2:A$1000,""))-L28)</f>
        <v>4</v>
      </c>
      <c r="N28" s="250"/>
      <c r="O28" s="251"/>
      <c r="P28" s="251"/>
      <c r="Q28" s="251"/>
    </row>
    <row r="29" spans="2:17" ht="15" customHeight="1">
      <c r="B29" s="281"/>
      <c r="C29" s="282"/>
      <c r="D29" s="282"/>
      <c r="E29" s="83" t="str">
        <f t="shared" si="1"/>
        <v/>
      </c>
      <c r="F29" s="84"/>
      <c r="G29" s="120" t="str">
        <f t="shared" si="0"/>
        <v/>
      </c>
      <c r="H29" s="121" t="str">
        <f t="shared" si="2"/>
        <v/>
      </c>
      <c r="J29" s="250"/>
      <c r="K29" s="250"/>
      <c r="L29" s="253">
        <f>IFERROR(SMALL(Produits!A$2:A$1000,MATCH($B29,Produits!L$3:L$360,0)),MAX(L28:L28))</f>
        <v>24</v>
      </c>
      <c r="M29" s="252">
        <f t="array" ref="M29">IF(L29="","",MIN(IF(Produits!A$2:A$1000&gt;$L29,Produits!A$2:A$1000,""))-L29)</f>
        <v>4</v>
      </c>
      <c r="N29" s="250"/>
      <c r="O29" s="251"/>
      <c r="P29" s="251"/>
      <c r="Q29" s="251"/>
    </row>
    <row r="30" spans="2:17" ht="15" customHeight="1">
      <c r="B30" s="281"/>
      <c r="C30" s="282"/>
      <c r="D30" s="282"/>
      <c r="E30" s="83" t="str">
        <f t="shared" si="1"/>
        <v/>
      </c>
      <c r="F30" s="84"/>
      <c r="G30" s="120" t="str">
        <f t="shared" si="0"/>
        <v/>
      </c>
      <c r="H30" s="121" t="str">
        <f t="shared" si="2"/>
        <v/>
      </c>
      <c r="J30" s="250"/>
      <c r="K30" s="250"/>
      <c r="L30" s="253">
        <f>IFERROR(SMALL(Produits!A$2:A$1000,MATCH($B30,Produits!L$3:L$360,0)),MAX(L29:L29))</f>
        <v>24</v>
      </c>
      <c r="M30" s="252">
        <f t="array" ref="M30">IF(L30="","",MIN(IF(Produits!A$2:A$1000&gt;$L30,Produits!A$2:A$1000,""))-L30)</f>
        <v>4</v>
      </c>
      <c r="N30" s="250"/>
      <c r="O30" s="251"/>
      <c r="P30" s="251"/>
      <c r="Q30" s="251"/>
    </row>
    <row r="31" spans="2:17" ht="15" customHeight="1">
      <c r="B31" s="281"/>
      <c r="C31" s="282"/>
      <c r="D31" s="282"/>
      <c r="E31" s="83" t="str">
        <f t="shared" si="1"/>
        <v/>
      </c>
      <c r="F31" s="84"/>
      <c r="G31" s="120" t="str">
        <f t="shared" si="0"/>
        <v/>
      </c>
      <c r="H31" s="121" t="str">
        <f t="shared" si="2"/>
        <v/>
      </c>
      <c r="J31" s="250"/>
      <c r="K31" s="250"/>
      <c r="L31" s="253">
        <f>IFERROR(SMALL(Produits!A$2:A$1000,MATCH($B31,Produits!L$3:L$360,0)),MAX(L30:L30))</f>
        <v>24</v>
      </c>
      <c r="M31" s="252">
        <f t="array" ref="M31">IF(L31="","",MIN(IF(Produits!A$2:A$1000&gt;$L31,Produits!A$2:A$1000,""))-L31)</f>
        <v>4</v>
      </c>
      <c r="N31" s="250"/>
      <c r="O31" s="251"/>
      <c r="P31" s="251"/>
      <c r="Q31" s="251"/>
    </row>
    <row r="32" spans="2:17" ht="15" customHeight="1">
      <c r="B32" s="281"/>
      <c r="C32" s="282"/>
      <c r="D32" s="282"/>
      <c r="E32" s="83" t="str">
        <f t="shared" si="1"/>
        <v/>
      </c>
      <c r="F32" s="84"/>
      <c r="G32" s="120" t="str">
        <f t="shared" si="0"/>
        <v/>
      </c>
      <c r="H32" s="121" t="str">
        <f t="shared" si="2"/>
        <v/>
      </c>
      <c r="J32" s="250"/>
      <c r="K32" s="250"/>
      <c r="L32" s="253">
        <f>IFERROR(SMALL(Produits!A$2:A$1000,MATCH($B32,Produits!L$3:L$360,0)),MAX(L31:L31))</f>
        <v>24</v>
      </c>
      <c r="M32" s="252">
        <f t="array" ref="M32">IF(L32="","",MIN(IF(Produits!A$2:A$1000&gt;$L32,Produits!A$2:A$1000,""))-L32)</f>
        <v>4</v>
      </c>
      <c r="N32" s="250"/>
      <c r="O32" s="251"/>
      <c r="P32" s="251"/>
      <c r="Q32" s="251"/>
    </row>
    <row r="33" spans="2:17" ht="15" customHeight="1">
      <c r="B33" s="281" t="s">
        <v>500</v>
      </c>
      <c r="C33" s="282"/>
      <c r="D33" s="282"/>
      <c r="E33" s="83">
        <f t="shared" si="1"/>
        <v>0</v>
      </c>
      <c r="F33" s="84"/>
      <c r="G33" s="120">
        <f t="shared" si="0"/>
        <v>0</v>
      </c>
      <c r="H33" s="121">
        <f t="shared" si="2"/>
        <v>0</v>
      </c>
      <c r="J33" s="250"/>
      <c r="K33" s="250"/>
      <c r="L33" s="253">
        <f>IFERROR(SMALL(Produits!A$2:A$1000,MATCH($B33,Produits!L$3:L$360,0)),MAX(L32:L32))</f>
        <v>68</v>
      </c>
      <c r="M33" s="252">
        <f t="array" ref="M33">IF(L33="","",MIN(IF(Produits!A$2:A$1000&gt;$L33,Produits!A$2:A$1000,""))-L33)</f>
        <v>5</v>
      </c>
      <c r="N33" s="250"/>
      <c r="O33" s="251"/>
      <c r="P33" s="251"/>
      <c r="Q33" s="251"/>
    </row>
    <row r="34" spans="2:17" ht="15" customHeight="1">
      <c r="B34" s="281" t="s">
        <v>253</v>
      </c>
      <c r="C34" s="282"/>
      <c r="D34" s="282"/>
      <c r="E34" s="83" t="str">
        <f t="shared" si="1"/>
        <v>OVA I5</v>
      </c>
      <c r="F34" s="84"/>
      <c r="G34" s="120">
        <f t="shared" si="0"/>
        <v>1390</v>
      </c>
      <c r="H34" s="121">
        <f t="shared" si="2"/>
        <v>0</v>
      </c>
      <c r="J34" s="250"/>
      <c r="K34" s="250"/>
      <c r="L34" s="253">
        <f>IFERROR(SMALL(Produits!A$2:A$1000,MATCH($B34,Produits!L$3:L$360,0)),MAX(L33:L33))</f>
        <v>68</v>
      </c>
      <c r="M34" s="252">
        <f t="array" ref="M34">IF(L34="","",MIN(IF(Produits!A$2:A$1000&gt;$L34,Produits!A$2:A$1000,""))-L34)</f>
        <v>5</v>
      </c>
      <c r="N34" s="250"/>
      <c r="O34" s="251"/>
      <c r="P34" s="251"/>
      <c r="Q34" s="251"/>
    </row>
    <row r="35" spans="2:17" ht="15" customHeight="1">
      <c r="B35" s="281"/>
      <c r="C35" s="282"/>
      <c r="D35" s="282"/>
      <c r="E35" s="83" t="str">
        <f t="shared" si="1"/>
        <v/>
      </c>
      <c r="F35" s="84"/>
      <c r="G35" s="120" t="str">
        <f t="shared" si="0"/>
        <v/>
      </c>
      <c r="H35" s="121" t="str">
        <f t="shared" si="2"/>
        <v/>
      </c>
      <c r="J35" s="250"/>
      <c r="K35" s="250"/>
      <c r="L35" s="253">
        <f>IFERROR(SMALL(Produits!A$2:A$1000,MATCH($B35,Produits!L$3:L$360,0)),MAX(L34:L34))</f>
        <v>68</v>
      </c>
      <c r="M35" s="252">
        <f t="array" ref="M35">IF(L35="","",MIN(IF(Produits!A$2:A$1000&gt;$L35,Produits!A$2:A$1000,""))-L35)</f>
        <v>5</v>
      </c>
      <c r="N35" s="250"/>
      <c r="O35" s="251"/>
      <c r="P35" s="251"/>
      <c r="Q35" s="251"/>
    </row>
    <row r="36" spans="2:17" ht="15" customHeight="1">
      <c r="B36" s="281"/>
      <c r="C36" s="282"/>
      <c r="D36" s="282"/>
      <c r="E36" s="83" t="str">
        <f t="shared" si="1"/>
        <v/>
      </c>
      <c r="F36" s="84"/>
      <c r="G36" s="85" t="str">
        <f t="shared" si="0"/>
        <v/>
      </c>
      <c r="H36" s="86" t="str">
        <f t="shared" si="2"/>
        <v/>
      </c>
      <c r="J36" s="250"/>
      <c r="K36" s="250"/>
      <c r="L36" s="253">
        <f>IFERROR(SMALL(Produits!A$2:A$1000,MATCH($B36,Produits!L$3:L$360,0)),MAX(L35:L35))</f>
        <v>68</v>
      </c>
      <c r="M36" s="252">
        <f t="array" ref="M36">IF(L36="","",MIN(IF(Produits!A$2:A$1000&gt;$L36,Produits!A$2:A$1000,""))-L36)</f>
        <v>5</v>
      </c>
      <c r="N36" s="250"/>
      <c r="O36" s="251"/>
      <c r="P36" s="251"/>
      <c r="Q36" s="251"/>
    </row>
    <row r="37" spans="2:17" ht="15" customHeight="1">
      <c r="B37" s="281"/>
      <c r="C37" s="282"/>
      <c r="D37" s="282"/>
      <c r="E37" s="83" t="str">
        <f t="shared" si="1"/>
        <v/>
      </c>
      <c r="F37" s="84"/>
      <c r="G37" s="85" t="str">
        <f t="shared" si="0"/>
        <v/>
      </c>
      <c r="H37" s="86" t="str">
        <f t="shared" si="2"/>
        <v/>
      </c>
      <c r="J37" s="87"/>
      <c r="K37" s="87"/>
      <c r="L37" s="253">
        <f>IFERROR(SMALL(Produits!A$2:A$1000,MATCH($B37,Produits!L$3:L$360,0)),MAX(L36:L36))</f>
        <v>68</v>
      </c>
      <c r="M37" s="252">
        <f t="array" ref="M37">IF(L37="","",MIN(IF(Produits!A$2:A$1000&gt;$L37,Produits!A$2:A$1000,""))-L37)</f>
        <v>5</v>
      </c>
      <c r="N37" s="87"/>
      <c r="O37" s="87"/>
      <c r="P37" s="87"/>
      <c r="Q37" s="87"/>
    </row>
    <row r="38" spans="2:17">
      <c r="B38" s="281"/>
      <c r="C38" s="282"/>
      <c r="D38" s="282"/>
      <c r="E38" s="83" t="str">
        <f t="shared" si="1"/>
        <v/>
      </c>
      <c r="F38" s="84"/>
      <c r="G38" s="85" t="str">
        <f t="shared" si="0"/>
        <v/>
      </c>
      <c r="H38" s="86" t="str">
        <f t="shared" si="2"/>
        <v/>
      </c>
      <c r="L38" s="253">
        <f>IFERROR(SMALL(Produits!A$2:A$1000,MATCH($B38,Produits!L$3:L$360,0)),MAX(L37:L37))</f>
        <v>68</v>
      </c>
      <c r="M38" s="252">
        <f t="array" ref="M38">IF(L38="","",MIN(IF(Produits!A$2:A$1000&gt;$L38,Produits!A$2:A$1000,""))-L38)</f>
        <v>5</v>
      </c>
    </row>
    <row r="39" spans="2:17">
      <c r="B39" s="281"/>
      <c r="C39" s="282"/>
      <c r="D39" s="282"/>
      <c r="E39" s="83" t="str">
        <f t="shared" si="1"/>
        <v/>
      </c>
      <c r="F39" s="88"/>
      <c r="G39" s="85" t="str">
        <f t="shared" si="0"/>
        <v/>
      </c>
      <c r="H39" s="86" t="str">
        <f t="shared" si="2"/>
        <v/>
      </c>
      <c r="L39" s="253">
        <f>IFERROR(SMALL(Produits!A$2:A$1000,MATCH($B39,Produits!L$3:L$360,0)),MAX(L38:L38))</f>
        <v>68</v>
      </c>
      <c r="M39" s="252">
        <f t="array" ref="M39">IF(L39="","",MIN(IF(Produits!A$2:A$1000&gt;$L39,Produits!A$2:A$1000,""))-L39)</f>
        <v>5</v>
      </c>
    </row>
    <row r="40" spans="2:17" ht="16" thickBot="1">
      <c r="B40" s="254" t="s">
        <v>220</v>
      </c>
      <c r="C40" s="255"/>
      <c r="D40" s="255"/>
      <c r="E40" s="93" t="s">
        <v>221</v>
      </c>
      <c r="F40" s="84"/>
      <c r="G40" s="85" t="str">
        <f t="shared" si="0"/>
        <v/>
      </c>
      <c r="H40" s="86" t="str">
        <f t="shared" si="2"/>
        <v/>
      </c>
      <c r="L40" s="253">
        <f>IFERROR(SMALL(Produits!A$2:A$1000,MATCH($B40,Produits!L$3:L$360,0)),MAX(L39:L39))</f>
        <v>68</v>
      </c>
      <c r="M40" s="252">
        <f t="array" ref="M40">IF(L40="","",MIN(IF(Produits!A$2:A$1000&gt;$L40,Produits!A$2:A$1000,""))-L40)</f>
        <v>5</v>
      </c>
    </row>
    <row r="41" spans="2:17" ht="16" thickBot="1">
      <c r="B41" s="276" t="s">
        <v>410</v>
      </c>
      <c r="C41" s="277"/>
      <c r="D41" s="277"/>
      <c r="E41" s="124" t="str">
        <f>"+" &amp;""&amp; VLOOKUP(B41,DUSAM2,2,FALSE)</f>
        <v>+0 € HT/MOIS</v>
      </c>
      <c r="F41" s="84"/>
      <c r="G41" s="85"/>
      <c r="H41" s="86"/>
      <c r="L41" s="253">
        <f>IFERROR(SMALL(Produits!A$2:A$1000,MATCH($B41,Produits!L$3:L$360,0)),MAX(L40:L40))</f>
        <v>68</v>
      </c>
      <c r="M41" s="252">
        <f t="array" ref="M41">IF(L41="","",MIN(IF(Produits!A$2:A$1000&gt;$L41,Produits!A$2:A$1000,""))-L41)</f>
        <v>5</v>
      </c>
    </row>
    <row r="42" spans="2:17" ht="15" thickBot="1">
      <c r="B42" s="268" t="s">
        <v>101</v>
      </c>
      <c r="C42" s="269"/>
      <c r="D42" s="269"/>
      <c r="E42" s="125" t="str">
        <f>"+" &amp;""&amp; VLOOKUP(B42,DUSAM2,2,FALSE)</f>
        <v>+0€ H.T/MOIS</v>
      </c>
      <c r="F42" s="76"/>
      <c r="G42" s="85"/>
      <c r="H42" s="89">
        <f>VLOOKUP(B42,DUSAM2,3,FALSE)</f>
        <v>0</v>
      </c>
      <c r="J42" s="79"/>
      <c r="L42" s="253">
        <f>IFERROR(SMALL(Produits!A$2:A$1000,MATCH($B42,Produits!L$3:L$360,0)),MAX(L41:L41))</f>
        <v>68</v>
      </c>
      <c r="M42" s="252">
        <f t="array" ref="M42">IF(L42="","",MIN(IF(Produits!A$2:A$1000&gt;$L42,Produits!A$2:A$1000,""))-L42)</f>
        <v>5</v>
      </c>
    </row>
    <row r="43" spans="2:17" ht="15" thickBot="1">
      <c r="B43" s="273"/>
      <c r="C43" s="274"/>
      <c r="D43" s="274"/>
      <c r="E43" s="275"/>
      <c r="F43" s="84"/>
      <c r="G43" s="85"/>
      <c r="H43" s="86"/>
      <c r="L43" s="253">
        <f>IFERROR(SMALL(Produits!A$2:A$1000,MATCH($B43,Produits!L$3:L$360,0)),MAX(L42:L42))</f>
        <v>68</v>
      </c>
      <c r="M43" s="252">
        <f t="array" ref="M43">IF(L43="","",MIN(IF(Produits!A$2:A$1000&gt;$L43,Produits!A$2:A$1000,""))-L43)</f>
        <v>5</v>
      </c>
    </row>
    <row r="44" spans="2:17">
      <c r="B44" s="126" t="s">
        <v>7</v>
      </c>
      <c r="C44" s="127" t="s">
        <v>8</v>
      </c>
      <c r="D44" s="128" t="s">
        <v>196</v>
      </c>
      <c r="E44" s="129" t="s">
        <v>197</v>
      </c>
      <c r="F44" s="84"/>
      <c r="G44" s="85"/>
      <c r="H44" s="86"/>
      <c r="L44" s="253">
        <f>IFERROR(SMALL(Produits!A$2:A$1000,MATCH($B44,Produits!L$3:L$360,0)),MAX(L43:L43))</f>
        <v>68</v>
      </c>
      <c r="M44" s="252">
        <f t="array" ref="M44">IF(L44="","",MIN(IF(Produits!A$2:A$1000&gt;$L44,Produits!A$2:A$1000,""))-L44)</f>
        <v>5</v>
      </c>
    </row>
    <row r="45" spans="2:17" ht="15" thickBot="1">
      <c r="B45" s="130">
        <f>H47</f>
        <v>0</v>
      </c>
      <c r="C45" s="131" t="e">
        <f>INDEX(Locam!B4:F9,MATCH(B45,{0,301,3001,5001,8001,12001,100000}),MATCH(L.O.A,DUREE_LOA))</f>
        <v>#N/A</v>
      </c>
      <c r="D45" s="132" t="e">
        <f>TOTAL.L.O.A</f>
        <v>#N/A</v>
      </c>
      <c r="E45" s="133" t="str">
        <f xml:space="preserve"> "+"&amp;""&amp;L42</f>
        <v>+68</v>
      </c>
      <c r="F45" s="84"/>
      <c r="G45" s="85"/>
      <c r="H45" s="86"/>
      <c r="L45" s="253">
        <f>IFERROR(SMALL(Produits!A$2:A$1000,MATCH($B45,Produits!L$3:L$360,0)),MAX(L44:L44))</f>
        <v>68</v>
      </c>
      <c r="M45" s="252">
        <f t="array" ref="M45">IF(L45="","",MIN(IF(Produits!A$2:A$1000&gt;$L45,Produits!A$2:A$1000,""))-L45)</f>
        <v>5</v>
      </c>
    </row>
    <row r="46" spans="2:17" ht="15" thickBot="1">
      <c r="B46" s="270" t="s">
        <v>170</v>
      </c>
      <c r="C46" s="271"/>
      <c r="D46" s="271"/>
      <c r="E46" s="272"/>
      <c r="F46" s="90"/>
      <c r="G46" s="91"/>
      <c r="H46" s="92"/>
      <c r="L46" s="253">
        <f>IFERROR(SMALL(Produits!A$2:A$1000,MATCH($B46,Produits!L$3:L$360,0)),MAX(L45:L45))</f>
        <v>68</v>
      </c>
      <c r="M46" s="252">
        <f t="array" ref="M46">IF(L46="","",MIN(IF(Produits!A$2:A$1000&gt;$L46,Produits!A$2:A$1000,""))-L46)</f>
        <v>5</v>
      </c>
    </row>
    <row r="47" spans="2:17">
      <c r="B47" s="256" t="s">
        <v>78</v>
      </c>
      <c r="C47" s="257"/>
      <c r="D47" s="82"/>
      <c r="E47" s="82"/>
      <c r="F47" s="262" t="s">
        <v>4</v>
      </c>
      <c r="G47" s="263"/>
      <c r="H47" s="134">
        <f>SUMIF(TOTALHT,"&lt;&gt;#N/A")</f>
        <v>0</v>
      </c>
    </row>
    <row r="48" spans="2:17">
      <c r="B48" s="258"/>
      <c r="C48" s="259"/>
      <c r="F48" s="264" t="s">
        <v>5</v>
      </c>
      <c r="G48" s="265"/>
      <c r="H48" s="135">
        <f>H47*20%</f>
        <v>0</v>
      </c>
    </row>
    <row r="49" spans="2:8">
      <c r="B49" s="260"/>
      <c r="C49" s="261"/>
      <c r="D49" s="75"/>
      <c r="E49" s="75"/>
      <c r="F49" s="266" t="s">
        <v>6</v>
      </c>
      <c r="G49" s="267"/>
      <c r="H49" s="92">
        <f>H47+H48</f>
        <v>0</v>
      </c>
    </row>
  </sheetData>
  <sheetProtection formatCells="0" formatColumns="0" formatRows="0" selectLockedCells="1"/>
  <mergeCells count="39">
    <mergeCell ref="F4:H4"/>
    <mergeCell ref="F8:H8"/>
    <mergeCell ref="B24:D24"/>
    <mergeCell ref="B26:D26"/>
    <mergeCell ref="B28:D28"/>
    <mergeCell ref="B19:D19"/>
    <mergeCell ref="B23:D23"/>
    <mergeCell ref="B16:H17"/>
    <mergeCell ref="B20:D20"/>
    <mergeCell ref="B21:D21"/>
    <mergeCell ref="B22:D22"/>
    <mergeCell ref="F9:H9"/>
    <mergeCell ref="F13:H14"/>
    <mergeCell ref="F5:H5"/>
    <mergeCell ref="F6:H6"/>
    <mergeCell ref="F7:H7"/>
    <mergeCell ref="B35:D35"/>
    <mergeCell ref="B38:D38"/>
    <mergeCell ref="B39:D39"/>
    <mergeCell ref="B25:D25"/>
    <mergeCell ref="B27:D27"/>
    <mergeCell ref="B36:D36"/>
    <mergeCell ref="B29:D29"/>
    <mergeCell ref="B30:D30"/>
    <mergeCell ref="B31:D31"/>
    <mergeCell ref="B32:D32"/>
    <mergeCell ref="B33:D33"/>
    <mergeCell ref="B37:D37"/>
    <mergeCell ref="B34:D34"/>
    <mergeCell ref="F11:G11"/>
    <mergeCell ref="B40:D40"/>
    <mergeCell ref="B47:C49"/>
    <mergeCell ref="F47:G47"/>
    <mergeCell ref="F48:G48"/>
    <mergeCell ref="F49:G49"/>
    <mergeCell ref="B42:D42"/>
    <mergeCell ref="B46:E46"/>
    <mergeCell ref="B43:E43"/>
    <mergeCell ref="B41:D41"/>
  </mergeCells>
  <dataValidations count="4">
    <dataValidation type="list" allowBlank="1" showInputMessage="1" showErrorMessage="1" sqref="B42:D42">
      <formula1>DUSAM</formula1>
    </dataValidation>
    <dataValidation type="list" allowBlank="1" showInputMessage="1" showErrorMessage="1" sqref="E40">
      <formula1>"1 semaine, 15 jours, 1 mois, 2 mois, 3 mois"</formula1>
    </dataValidation>
    <dataValidation type="list" allowBlank="1" showInputMessage="1" showErrorMessage="1" sqref="H11">
      <formula1>#REF!</formula1>
    </dataValidation>
    <dataValidation type="list" allowBlank="1" showInputMessage="1" showErrorMessage="1" sqref="B20:D39">
      <formula1>IF(B20="",listerouge,OFFSET(dept,$L20,,$M20))</formula1>
    </dataValidation>
  </dataValidations>
  <pageMargins left="0.7" right="0.7" top="0.75" bottom="0.75" header="0.3" footer="0.3"/>
  <pageSetup paperSize="9" scale="98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Locam!$B$3:$F$3</xm:f>
          </x14:formula1>
          <xm:sqref>B43:E43</xm:sqref>
        </x14:dataValidation>
        <x14:dataValidation type="list" allowBlank="1" showInputMessage="1" showErrorMessage="1">
          <x14:formula1>
            <xm:f>'Contrat DUSAM'!$A$18:$A$21</xm:f>
          </x14:formula1>
          <xm:sqref>B41:D41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/>
  <dimension ref="A1:O46"/>
  <sheetViews>
    <sheetView showZeros="0" workbookViewId="0">
      <selection activeCell="Q11" sqref="Q11"/>
    </sheetView>
  </sheetViews>
  <sheetFormatPr baseColWidth="10" defaultColWidth="9.1796875" defaultRowHeight="14.5"/>
  <cols>
    <col min="1" max="1" width="11.26953125" customWidth="1"/>
    <col min="2" max="2" width="7.1796875" customWidth="1"/>
    <col min="3" max="3" width="18.54296875" customWidth="1"/>
    <col min="4" max="4" width="13.81640625" customWidth="1"/>
    <col min="5" max="5" width="5.54296875" customWidth="1"/>
    <col min="6" max="6" width="9.453125" customWidth="1"/>
    <col min="7" max="7" width="11.81640625" customWidth="1"/>
    <col min="8" max="8" width="9.453125" customWidth="1"/>
    <col min="9" max="9" width="10.54296875" customWidth="1"/>
    <col min="10" max="10" width="10" style="4" customWidth="1"/>
    <col min="11" max="11" width="15.1796875" style="4" customWidth="1"/>
  </cols>
  <sheetData>
    <row r="1" spans="1:15">
      <c r="E1" s="2"/>
      <c r="F1" s="1"/>
      <c r="G1" s="1"/>
      <c r="I1" s="313" t="str">
        <f>'Devis Client'!$F$4</f>
        <v>SOCIETE</v>
      </c>
      <c r="J1" s="314"/>
      <c r="K1" s="315"/>
    </row>
    <row r="2" spans="1:15">
      <c r="I2" s="316" t="str">
        <f>'Devis Client'!F5</f>
        <v>NOM PRENOM</v>
      </c>
      <c r="J2" s="317"/>
      <c r="K2" s="318"/>
    </row>
    <row r="3" spans="1:15">
      <c r="I3" s="319" t="str">
        <f>'Devis Client'!F6</f>
        <v>ADRESSE</v>
      </c>
      <c r="J3" s="320"/>
      <c r="K3" s="321"/>
      <c r="N3" s="16" t="s">
        <v>266</v>
      </c>
      <c r="O3" s="16"/>
    </row>
    <row r="4" spans="1:15" ht="15" thickBot="1">
      <c r="E4" s="3"/>
      <c r="I4" s="322" t="str">
        <f>'Devis Client'!F7</f>
        <v>CP VILLE</v>
      </c>
      <c r="J4" s="323"/>
      <c r="K4" s="324"/>
      <c r="N4" s="16" t="s">
        <v>584</v>
      </c>
      <c r="O4" s="16"/>
    </row>
    <row r="5" spans="1:15" ht="16.5" customHeight="1" thickBot="1">
      <c r="A5" s="337" t="str">
        <f>'Devis Client'!$B$16</f>
        <v>XXXXXXXXXXXXXXXXXXXXXXXXXXXXXX</v>
      </c>
      <c r="B5" s="338"/>
      <c r="C5" s="338"/>
      <c r="D5" s="338"/>
      <c r="E5" s="338"/>
      <c r="F5" s="338"/>
      <c r="G5" s="338"/>
      <c r="H5" s="339"/>
      <c r="I5" s="325" t="str">
        <f>'Devis Client'!F8</f>
        <v>TELEPHONE</v>
      </c>
      <c r="J5" s="326"/>
      <c r="K5" s="327"/>
    </row>
    <row r="6" spans="1:15" ht="16.5" customHeight="1" thickBot="1">
      <c r="A6" s="340"/>
      <c r="B6" s="341"/>
      <c r="C6" s="341"/>
      <c r="D6" s="341"/>
      <c r="E6" s="341"/>
      <c r="F6" s="341"/>
      <c r="G6" s="341"/>
      <c r="H6" s="342"/>
      <c r="I6" s="329" t="str">
        <f>'Devis Client'!F13</f>
        <v>DATE</v>
      </c>
      <c r="J6" s="330"/>
      <c r="K6" s="331"/>
    </row>
    <row r="7" spans="1:15" ht="15" thickBot="1">
      <c r="A7" s="17"/>
      <c r="B7" s="5"/>
      <c r="C7" s="5"/>
      <c r="D7" s="5"/>
      <c r="E7" s="5"/>
      <c r="F7" s="5"/>
      <c r="G7" s="5"/>
      <c r="H7" s="5"/>
      <c r="I7" s="332"/>
      <c r="J7" s="333"/>
      <c r="K7" s="334"/>
    </row>
    <row r="8" spans="1:15" ht="19" thickBot="1">
      <c r="A8" s="357" t="s">
        <v>0</v>
      </c>
      <c r="B8" s="358"/>
      <c r="C8" s="359"/>
      <c r="D8" s="73" t="s">
        <v>51</v>
      </c>
      <c r="E8" s="73" t="s">
        <v>1</v>
      </c>
      <c r="F8" s="6" t="s">
        <v>48</v>
      </c>
      <c r="G8" s="73" t="s">
        <v>52</v>
      </c>
      <c r="H8" s="35" t="s">
        <v>49</v>
      </c>
      <c r="I8" s="35" t="s">
        <v>53</v>
      </c>
      <c r="J8" s="35" t="s">
        <v>50</v>
      </c>
      <c r="K8" s="35" t="s">
        <v>54</v>
      </c>
    </row>
    <row r="9" spans="1:15">
      <c r="A9" s="355" t="str">
        <f>'Devis Client'!$B$20</f>
        <v>xxxxCaisse  15" FORMAT 4/3             (I3)</v>
      </c>
      <c r="B9" s="356"/>
      <c r="C9" s="356"/>
      <c r="D9" s="53" t="str">
        <f>'Devis Client'!E20</f>
        <v>ART-3520</v>
      </c>
      <c r="E9" s="21">
        <f>'Devis Client'!F20</f>
        <v>0</v>
      </c>
      <c r="F9" s="7">
        <f t="shared" ref="F9:F26" si="0">IF(ISNA(VLOOKUP($A9,Produits,3,FALSE)),"",VLOOKUP($A9,Produits,3,FALSE))</f>
        <v>1079</v>
      </c>
      <c r="G9" s="7">
        <f t="shared" ref="G9:G26" si="1">IF(ISERROR(F9*E9),"",(F9*E9))</f>
        <v>0</v>
      </c>
      <c r="H9" s="7">
        <f t="shared" ref="H9:H27" si="2">IF(ISNA(VLOOKUP($A9,Produits,5,FALSE)),"",VLOOKUP($A9,Produits,5,FALSE))</f>
        <v>1970</v>
      </c>
      <c r="I9" s="7">
        <f t="shared" ref="I9:I26" si="3">IF(ISERROR(H9*E9),"",(H9*E9))</f>
        <v>0</v>
      </c>
      <c r="J9" s="36">
        <f t="shared" ref="J9:J26" si="4">IF(ISERROR(I9-G9),"",(I9-G9))</f>
        <v>0</v>
      </c>
      <c r="K9" s="37" t="str">
        <f t="shared" ref="K9:K27" si="5">IF(ISERROR(J9/I9),"",J9/I9)</f>
        <v/>
      </c>
    </row>
    <row r="10" spans="1:15">
      <c r="A10" s="311" t="str">
        <f>'Devis Client'!$B$21</f>
        <v xml:space="preserve">IMPRIMANTE THERMIQUE </v>
      </c>
      <c r="B10" s="312"/>
      <c r="C10" s="328"/>
      <c r="D10" s="47" t="str">
        <f>'Devis Client'!E21</f>
        <v>ART-02890</v>
      </c>
      <c r="E10" s="20">
        <f>'Devis Client'!F21</f>
        <v>0</v>
      </c>
      <c r="F10" s="7">
        <f t="shared" si="0"/>
        <v>145</v>
      </c>
      <c r="G10" s="7">
        <f t="shared" si="1"/>
        <v>0</v>
      </c>
      <c r="H10" s="7">
        <f t="shared" si="2"/>
        <v>380</v>
      </c>
      <c r="I10" s="7">
        <f t="shared" si="3"/>
        <v>0</v>
      </c>
      <c r="J10" s="36">
        <f t="shared" si="4"/>
        <v>0</v>
      </c>
      <c r="K10" s="37" t="str">
        <f t="shared" si="5"/>
        <v/>
      </c>
    </row>
    <row r="11" spans="1:15">
      <c r="A11" s="311" t="str">
        <f>'Devis Client'!$B$22</f>
        <v>TIROIR</v>
      </c>
      <c r="B11" s="312"/>
      <c r="C11" s="328"/>
      <c r="D11" s="47" t="str">
        <f>'Devis Client'!E22</f>
        <v>ART-00051</v>
      </c>
      <c r="E11" s="20">
        <f>'Devis Client'!F22</f>
        <v>0</v>
      </c>
      <c r="F11" s="7">
        <f t="shared" si="0"/>
        <v>0</v>
      </c>
      <c r="G11" s="7">
        <f t="shared" si="1"/>
        <v>0</v>
      </c>
      <c r="H11" s="7">
        <f t="shared" si="2"/>
        <v>85</v>
      </c>
      <c r="I11" s="7">
        <f t="shared" si="3"/>
        <v>0</v>
      </c>
      <c r="J11" s="36">
        <f t="shared" si="4"/>
        <v>0</v>
      </c>
      <c r="K11" s="37" t="str">
        <f t="shared" si="5"/>
        <v/>
      </c>
    </row>
    <row r="12" spans="1:15">
      <c r="A12" s="311">
        <f>'Devis Client'!$B$23</f>
        <v>0</v>
      </c>
      <c r="B12" s="312"/>
      <c r="C12" s="312"/>
      <c r="D12" s="51" t="str">
        <f>'Devis Client'!E23</f>
        <v/>
      </c>
      <c r="E12" s="20">
        <f>'Devis Client'!F23</f>
        <v>0</v>
      </c>
      <c r="F12" s="7" t="str">
        <f t="shared" si="0"/>
        <v/>
      </c>
      <c r="G12" s="7" t="str">
        <f t="shared" si="1"/>
        <v/>
      </c>
      <c r="H12" s="7" t="str">
        <f t="shared" si="2"/>
        <v/>
      </c>
      <c r="I12" s="7" t="str">
        <f t="shared" si="3"/>
        <v/>
      </c>
      <c r="J12" s="36" t="str">
        <f t="shared" si="4"/>
        <v/>
      </c>
      <c r="K12" s="37" t="str">
        <f t="shared" si="5"/>
        <v/>
      </c>
    </row>
    <row r="13" spans="1:15">
      <c r="A13" s="311" t="str">
        <f>'Devis Client'!$B$24</f>
        <v>XXXXXXXXXXXXX   ACTN   XXXXXXXXXXXXXX</v>
      </c>
      <c r="B13" s="312"/>
      <c r="C13" s="312"/>
      <c r="D13" s="51">
        <f>'Devis Client'!E24</f>
        <v>0</v>
      </c>
      <c r="E13" s="20">
        <f>'Devis Client'!F24</f>
        <v>0</v>
      </c>
      <c r="F13" s="7">
        <f t="shared" si="0"/>
        <v>0</v>
      </c>
      <c r="G13" s="7">
        <f t="shared" si="1"/>
        <v>0</v>
      </c>
      <c r="H13" s="7">
        <f t="shared" si="2"/>
        <v>0</v>
      </c>
      <c r="I13" s="7">
        <f t="shared" si="3"/>
        <v>0</v>
      </c>
      <c r="J13" s="36">
        <f t="shared" si="4"/>
        <v>0</v>
      </c>
      <c r="K13" s="37" t="str">
        <f t="shared" si="5"/>
        <v/>
      </c>
    </row>
    <row r="14" spans="1:15">
      <c r="A14" s="311" t="str">
        <f>'Devis Client'!$B$25</f>
        <v>ONDULEUR 600 VA 3 P</v>
      </c>
      <c r="B14" s="312"/>
      <c r="C14" s="312"/>
      <c r="D14" s="51" t="str">
        <f>'Devis Client'!E25</f>
        <v>NITRAMBU600</v>
      </c>
      <c r="E14" s="20">
        <f>'Devis Client'!F25</f>
        <v>0</v>
      </c>
      <c r="F14" s="7">
        <f t="shared" si="0"/>
        <v>43</v>
      </c>
      <c r="G14" s="7">
        <f t="shared" si="1"/>
        <v>0</v>
      </c>
      <c r="H14" s="7">
        <f t="shared" si="2"/>
        <v>150</v>
      </c>
      <c r="I14" s="7">
        <f t="shared" si="3"/>
        <v>0</v>
      </c>
      <c r="J14" s="36">
        <f t="shared" si="4"/>
        <v>0</v>
      </c>
      <c r="K14" s="37" t="str">
        <f t="shared" si="5"/>
        <v/>
      </c>
    </row>
    <row r="15" spans="1:15">
      <c r="A15" s="311" t="str">
        <f>'Devis Client'!$B$26</f>
        <v>ONDULEUR 700 VA 8 P</v>
      </c>
      <c r="B15" s="312"/>
      <c r="C15" s="312"/>
      <c r="D15" s="51" t="str">
        <f>'Devis Client'!E26</f>
        <v>NITRAMPB700</v>
      </c>
      <c r="E15" s="20">
        <f>'Devis Client'!F26</f>
        <v>0</v>
      </c>
      <c r="F15" s="7">
        <f t="shared" si="0"/>
        <v>60</v>
      </c>
      <c r="G15" s="7">
        <f t="shared" si="1"/>
        <v>0</v>
      </c>
      <c r="H15" s="7">
        <f t="shared" si="2"/>
        <v>160</v>
      </c>
      <c r="I15" s="7">
        <f t="shared" si="3"/>
        <v>0</v>
      </c>
      <c r="J15" s="36">
        <f t="shared" si="4"/>
        <v>0</v>
      </c>
      <c r="K15" s="37" t="str">
        <f t="shared" si="5"/>
        <v/>
      </c>
    </row>
    <row r="16" spans="1:15" ht="15.75" customHeight="1">
      <c r="A16" s="311">
        <f>'Devis Client'!$B$27</f>
        <v>0</v>
      </c>
      <c r="B16" s="312"/>
      <c r="C16" s="312"/>
      <c r="D16" s="51" t="str">
        <f>'Devis Client'!E27</f>
        <v/>
      </c>
      <c r="E16" s="20">
        <f>'Devis Client'!F27</f>
        <v>0</v>
      </c>
      <c r="F16" s="7" t="str">
        <f t="shared" si="0"/>
        <v/>
      </c>
      <c r="G16" s="7" t="str">
        <f t="shared" si="1"/>
        <v/>
      </c>
      <c r="H16" s="7" t="str">
        <f t="shared" si="2"/>
        <v/>
      </c>
      <c r="I16" s="7" t="str">
        <f t="shared" si="3"/>
        <v/>
      </c>
      <c r="J16" s="36" t="str">
        <f t="shared" si="4"/>
        <v/>
      </c>
      <c r="K16" s="37" t="str">
        <f t="shared" si="5"/>
        <v/>
      </c>
    </row>
    <row r="17" spans="1:11" ht="15.75" customHeight="1">
      <c r="A17" s="311">
        <f>'Devis Client'!$B$28</f>
        <v>0</v>
      </c>
      <c r="B17" s="312"/>
      <c r="C17" s="328"/>
      <c r="D17" s="47" t="str">
        <f>'Devis Client'!E28</f>
        <v/>
      </c>
      <c r="E17" s="20">
        <f>'Devis Client'!F28</f>
        <v>0</v>
      </c>
      <c r="F17" s="7" t="str">
        <f t="shared" si="0"/>
        <v/>
      </c>
      <c r="G17" s="7" t="str">
        <f t="shared" si="1"/>
        <v/>
      </c>
      <c r="H17" s="7" t="str">
        <f t="shared" si="2"/>
        <v/>
      </c>
      <c r="I17" s="7" t="str">
        <f t="shared" si="3"/>
        <v/>
      </c>
      <c r="J17" s="36" t="str">
        <f t="shared" si="4"/>
        <v/>
      </c>
      <c r="K17" s="37" t="str">
        <f t="shared" si="5"/>
        <v/>
      </c>
    </row>
    <row r="18" spans="1:11">
      <c r="A18" s="311">
        <f>'Devis Client'!$B$29</f>
        <v>0</v>
      </c>
      <c r="B18" s="312"/>
      <c r="C18" s="312"/>
      <c r="D18" s="51" t="str">
        <f>'Devis Client'!E29</f>
        <v/>
      </c>
      <c r="E18" s="20">
        <f>'Devis Client'!F29</f>
        <v>0</v>
      </c>
      <c r="F18" s="7" t="str">
        <f t="shared" si="0"/>
        <v/>
      </c>
      <c r="G18" s="7" t="str">
        <f t="shared" si="1"/>
        <v/>
      </c>
      <c r="H18" s="7" t="str">
        <f t="shared" si="2"/>
        <v/>
      </c>
      <c r="I18" s="7" t="str">
        <f t="shared" si="3"/>
        <v/>
      </c>
      <c r="J18" s="36" t="str">
        <f t="shared" si="4"/>
        <v/>
      </c>
      <c r="K18" s="37" t="str">
        <f t="shared" si="5"/>
        <v/>
      </c>
    </row>
    <row r="19" spans="1:11">
      <c r="A19" s="311">
        <f>'Devis Client'!$B$30</f>
        <v>0</v>
      </c>
      <c r="B19" s="312"/>
      <c r="C19" s="328"/>
      <c r="D19" s="47" t="str">
        <f>'Devis Client'!E30</f>
        <v/>
      </c>
      <c r="E19" s="20">
        <f>'Devis Client'!F30</f>
        <v>0</v>
      </c>
      <c r="F19" s="7" t="str">
        <f t="shared" si="0"/>
        <v/>
      </c>
      <c r="G19" s="7" t="str">
        <f t="shared" si="1"/>
        <v/>
      </c>
      <c r="H19" s="7" t="str">
        <f t="shared" si="2"/>
        <v/>
      </c>
      <c r="I19" s="7" t="str">
        <f t="shared" si="3"/>
        <v/>
      </c>
      <c r="J19" s="36" t="str">
        <f t="shared" si="4"/>
        <v/>
      </c>
      <c r="K19" s="37" t="str">
        <f t="shared" si="5"/>
        <v/>
      </c>
    </row>
    <row r="20" spans="1:11">
      <c r="A20" s="311">
        <f>'Devis Client'!$B$31</f>
        <v>0</v>
      </c>
      <c r="B20" s="312"/>
      <c r="C20" s="328"/>
      <c r="D20" s="47" t="str">
        <f>'Devis Client'!E31</f>
        <v/>
      </c>
      <c r="E20" s="20">
        <f>'Devis Client'!F31</f>
        <v>0</v>
      </c>
      <c r="F20" s="7" t="str">
        <f t="shared" si="0"/>
        <v/>
      </c>
      <c r="G20" s="7" t="str">
        <f t="shared" si="1"/>
        <v/>
      </c>
      <c r="H20" s="7" t="str">
        <f t="shared" si="2"/>
        <v/>
      </c>
      <c r="I20" s="7" t="str">
        <f t="shared" si="3"/>
        <v/>
      </c>
      <c r="J20" s="36" t="str">
        <f t="shared" si="4"/>
        <v/>
      </c>
      <c r="K20" s="37" t="str">
        <f t="shared" si="5"/>
        <v/>
      </c>
    </row>
    <row r="21" spans="1:11">
      <c r="A21" s="311">
        <f>'Devis Client'!$B$32</f>
        <v>0</v>
      </c>
      <c r="B21" s="312"/>
      <c r="C21" s="328"/>
      <c r="D21" s="47" t="str">
        <f>'Devis Client'!E32</f>
        <v/>
      </c>
      <c r="E21" s="20">
        <f>'Devis Client'!F32</f>
        <v>0</v>
      </c>
      <c r="F21" s="7" t="str">
        <f t="shared" si="0"/>
        <v/>
      </c>
      <c r="G21" s="7" t="str">
        <f t="shared" si="1"/>
        <v/>
      </c>
      <c r="H21" s="7" t="str">
        <f t="shared" si="2"/>
        <v/>
      </c>
      <c r="I21" s="7" t="str">
        <f t="shared" si="3"/>
        <v/>
      </c>
      <c r="J21" s="36" t="str">
        <f t="shared" si="4"/>
        <v/>
      </c>
      <c r="K21" s="37" t="str">
        <f t="shared" si="5"/>
        <v/>
      </c>
    </row>
    <row r="22" spans="1:11">
      <c r="A22" s="361" t="str">
        <f>'Devis Client'!$B$33</f>
        <v>XXXXXXX PERIMATIC PACK TABLETTESXXXXXXXXX</v>
      </c>
      <c r="B22" s="362"/>
      <c r="C22" s="362"/>
      <c r="D22" s="52">
        <f>'Devis Client'!E33</f>
        <v>0</v>
      </c>
      <c r="E22" s="20">
        <f>'Devis Client'!F33</f>
        <v>0</v>
      </c>
      <c r="F22" s="7">
        <f t="shared" si="0"/>
        <v>0</v>
      </c>
      <c r="G22" s="7">
        <f t="shared" si="1"/>
        <v>0</v>
      </c>
      <c r="H22" s="7">
        <f t="shared" si="2"/>
        <v>0</v>
      </c>
      <c r="I22" s="7">
        <f t="shared" si="3"/>
        <v>0</v>
      </c>
      <c r="J22" s="36">
        <f t="shared" si="4"/>
        <v>0</v>
      </c>
      <c r="K22" s="37" t="str">
        <f t="shared" si="5"/>
        <v/>
      </c>
    </row>
    <row r="23" spans="1:11">
      <c r="A23" s="361" t="str">
        <f>'Devis Client'!$B$34</f>
        <v>CAISSE TACTILE 15" OVA I5  FORMAT 4/3</v>
      </c>
      <c r="B23" s="362"/>
      <c r="C23" s="362"/>
      <c r="D23" s="52" t="str">
        <f>'Devis Client'!E34</f>
        <v>OVA I5</v>
      </c>
      <c r="E23" s="20">
        <f>'Devis Client'!F34</f>
        <v>0</v>
      </c>
      <c r="F23" s="7">
        <f t="shared" si="0"/>
        <v>550</v>
      </c>
      <c r="G23" s="7">
        <f t="shared" si="1"/>
        <v>0</v>
      </c>
      <c r="H23" s="7">
        <f t="shared" si="2"/>
        <v>1390</v>
      </c>
      <c r="I23" s="7">
        <f t="shared" si="3"/>
        <v>0</v>
      </c>
      <c r="J23" s="36">
        <f t="shared" si="4"/>
        <v>0</v>
      </c>
      <c r="K23" s="37" t="str">
        <f t="shared" si="5"/>
        <v/>
      </c>
    </row>
    <row r="24" spans="1:11">
      <c r="A24" s="361">
        <f>'Devis Client'!$B$35</f>
        <v>0</v>
      </c>
      <c r="B24" s="362"/>
      <c r="C24" s="362"/>
      <c r="D24" s="52" t="str">
        <f>'Devis Client'!E35</f>
        <v/>
      </c>
      <c r="E24" s="20">
        <f>'Devis Client'!F35</f>
        <v>0</v>
      </c>
      <c r="F24" s="7" t="str">
        <f t="shared" si="0"/>
        <v/>
      </c>
      <c r="G24" s="7" t="str">
        <f t="shared" si="1"/>
        <v/>
      </c>
      <c r="H24" s="7" t="str">
        <f t="shared" si="2"/>
        <v/>
      </c>
      <c r="I24" s="7" t="str">
        <f t="shared" si="3"/>
        <v/>
      </c>
      <c r="J24" s="36" t="str">
        <f t="shared" si="4"/>
        <v/>
      </c>
      <c r="K24" s="37" t="str">
        <f t="shared" si="5"/>
        <v/>
      </c>
    </row>
    <row r="25" spans="1:11">
      <c r="A25" s="361">
        <f>'Devis Client'!$B$36</f>
        <v>0</v>
      </c>
      <c r="B25" s="362"/>
      <c r="C25" s="362"/>
      <c r="D25" s="52" t="str">
        <f>'Devis Client'!E36</f>
        <v/>
      </c>
      <c r="E25" s="20">
        <f>'Devis Client'!F36</f>
        <v>0</v>
      </c>
      <c r="F25" s="7" t="str">
        <f t="shared" si="0"/>
        <v/>
      </c>
      <c r="G25" s="7" t="str">
        <f t="shared" si="1"/>
        <v/>
      </c>
      <c r="H25" s="7" t="str">
        <f t="shared" si="2"/>
        <v/>
      </c>
      <c r="I25" s="7" t="str">
        <f t="shared" si="3"/>
        <v/>
      </c>
      <c r="J25" s="36" t="str">
        <f t="shared" si="4"/>
        <v/>
      </c>
      <c r="K25" s="37" t="str">
        <f t="shared" si="5"/>
        <v/>
      </c>
    </row>
    <row r="26" spans="1:11" ht="15" thickBot="1">
      <c r="A26" s="361">
        <f>'Devis Client'!$B$37</f>
        <v>0</v>
      </c>
      <c r="B26" s="362"/>
      <c r="C26" s="362"/>
      <c r="D26" s="52" t="str">
        <f>'Devis Client'!E37</f>
        <v/>
      </c>
      <c r="E26" s="20">
        <f>'Devis Client'!F37</f>
        <v>0</v>
      </c>
      <c r="F26" s="7" t="str">
        <f t="shared" si="0"/>
        <v/>
      </c>
      <c r="G26" s="7" t="str">
        <f t="shared" si="1"/>
        <v/>
      </c>
      <c r="H26" s="7" t="str">
        <f t="shared" si="2"/>
        <v/>
      </c>
      <c r="I26" s="7" t="str">
        <f t="shared" si="3"/>
        <v/>
      </c>
      <c r="J26" s="36" t="str">
        <f t="shared" si="4"/>
        <v/>
      </c>
      <c r="K26" s="37" t="str">
        <f t="shared" si="5"/>
        <v/>
      </c>
    </row>
    <row r="27" spans="1:11" ht="15" thickBot="1">
      <c r="A27" s="38"/>
      <c r="B27" s="39"/>
      <c r="C27" s="40"/>
      <c r="D27" s="40"/>
      <c r="E27" s="20">
        <f>'Devis Client'!F38</f>
        <v>0</v>
      </c>
      <c r="F27" s="7"/>
      <c r="G27" s="7"/>
      <c r="H27" s="7" t="str">
        <f t="shared" si="2"/>
        <v/>
      </c>
      <c r="I27" s="7"/>
      <c r="J27" s="58">
        <f>SUM(J9:J26)</f>
        <v>0</v>
      </c>
      <c r="K27" s="37" t="str">
        <f t="shared" si="5"/>
        <v/>
      </c>
    </row>
    <row r="28" spans="1:11" ht="15" thickBot="1">
      <c r="A28" s="343" t="str">
        <f>'Devis Client'!B42</f>
        <v>SANS CONTRAT DE MAINTENANCE</v>
      </c>
      <c r="B28" s="344"/>
      <c r="C28" s="344"/>
      <c r="D28" s="54" t="str">
        <f>'Devis Client'!E42</f>
        <v>+0€ H.T/MOIS</v>
      </c>
      <c r="E28" s="41"/>
      <c r="F28" s="50"/>
      <c r="G28" s="42">
        <f>SUM(G9:G27)</f>
        <v>0</v>
      </c>
      <c r="H28" s="50"/>
      <c r="I28" s="42">
        <f>SUM(I9:I27)</f>
        <v>0</v>
      </c>
      <c r="J28" s="43">
        <f>I28-G28</f>
        <v>0</v>
      </c>
      <c r="K28" s="44" t="e">
        <f>J28/I28</f>
        <v>#DIV/0!</v>
      </c>
    </row>
    <row r="29" spans="1:11" ht="15" thickBot="1">
      <c r="A29" s="345">
        <f>'Devis Client'!B43</f>
        <v>0</v>
      </c>
      <c r="B29" s="346"/>
      <c r="C29" s="346"/>
      <c r="D29" s="347"/>
      <c r="E29" s="4"/>
      <c r="F29" s="49" t="s">
        <v>55</v>
      </c>
      <c r="G29" s="49"/>
      <c r="H29" s="49" t="s">
        <v>55</v>
      </c>
      <c r="I29" s="49"/>
      <c r="J29" s="46"/>
    </row>
    <row r="30" spans="1:11">
      <c r="A30" s="55" t="str">
        <f>'Devis Client'!B44</f>
        <v>TOTAL H.T</v>
      </c>
      <c r="B30" s="72" t="str">
        <f>'Devis Client'!C44</f>
        <v>TAUX</v>
      </c>
      <c r="C30" s="348" t="str">
        <f>'Devis Client'!D44</f>
        <v xml:space="preserve">MATERIEL </v>
      </c>
      <c r="D30" s="349"/>
      <c r="E30" s="4"/>
      <c r="F30" s="36" t="s">
        <v>55</v>
      </c>
      <c r="G30" s="36"/>
      <c r="H30" s="36" t="s">
        <v>55</v>
      </c>
      <c r="I30" s="36"/>
    </row>
    <row r="31" spans="1:11">
      <c r="A31" s="56">
        <f>'Devis Client'!B45</f>
        <v>0</v>
      </c>
      <c r="B31" s="57" t="e">
        <f>'Devis Client'!C45</f>
        <v>#N/A</v>
      </c>
      <c r="C31" s="350" t="e">
        <f>'Devis Client'!D45</f>
        <v>#N/A</v>
      </c>
      <c r="D31" s="351"/>
      <c r="E31" s="4"/>
      <c r="F31" s="36" t="s">
        <v>55</v>
      </c>
      <c r="G31" s="36"/>
      <c r="H31" s="36" t="s">
        <v>55</v>
      </c>
      <c r="I31" s="36"/>
    </row>
    <row r="32" spans="1:11" ht="15" thickBot="1">
      <c r="A32" s="352" t="str">
        <f>'Devis Client'!B46</f>
        <v>SAV DU LUNDI  AU SAMEDI 9H-18H</v>
      </c>
      <c r="B32" s="353"/>
      <c r="C32" s="353"/>
      <c r="D32" s="354"/>
      <c r="E32" s="48"/>
      <c r="F32" s="36" t="s">
        <v>55</v>
      </c>
      <c r="G32" s="36"/>
      <c r="H32" s="36" t="s">
        <v>55</v>
      </c>
      <c r="I32" s="36"/>
    </row>
    <row r="44" spans="1:9">
      <c r="A44" s="45"/>
      <c r="B44" s="45"/>
      <c r="E44" s="360"/>
      <c r="F44" s="360"/>
      <c r="G44" s="69"/>
      <c r="H44" s="36"/>
      <c r="I44" s="36"/>
    </row>
    <row r="45" spans="1:9">
      <c r="A45" s="45"/>
      <c r="B45" s="45"/>
      <c r="E45" s="335"/>
      <c r="F45" s="335"/>
      <c r="G45" s="70"/>
      <c r="H45" s="36"/>
      <c r="I45" s="36"/>
    </row>
    <row r="46" spans="1:9">
      <c r="A46" s="45"/>
      <c r="B46" s="45"/>
      <c r="E46" s="336"/>
      <c r="F46" s="336"/>
      <c r="G46" s="71"/>
      <c r="H46" s="36"/>
      <c r="I46" s="36"/>
    </row>
  </sheetData>
  <mergeCells count="34">
    <mergeCell ref="A16:C16"/>
    <mergeCell ref="E44:F44"/>
    <mergeCell ref="A22:C22"/>
    <mergeCell ref="A23:C23"/>
    <mergeCell ref="A24:C24"/>
    <mergeCell ref="A25:C25"/>
    <mergeCell ref="A26:C26"/>
    <mergeCell ref="A20:C20"/>
    <mergeCell ref="A21:C21"/>
    <mergeCell ref="E45:F45"/>
    <mergeCell ref="E46:F46"/>
    <mergeCell ref="A5:H6"/>
    <mergeCell ref="A28:C28"/>
    <mergeCell ref="A29:D29"/>
    <mergeCell ref="C30:D30"/>
    <mergeCell ref="C31:D31"/>
    <mergeCell ref="A32:D32"/>
    <mergeCell ref="A9:C9"/>
    <mergeCell ref="A8:C8"/>
    <mergeCell ref="A11:C11"/>
    <mergeCell ref="A17:C17"/>
    <mergeCell ref="A18:C18"/>
    <mergeCell ref="A19:C19"/>
    <mergeCell ref="A12:C12"/>
    <mergeCell ref="A13:C13"/>
    <mergeCell ref="A14:C14"/>
    <mergeCell ref="A15:C15"/>
    <mergeCell ref="I1:K1"/>
    <mergeCell ref="I2:K2"/>
    <mergeCell ref="I3:K3"/>
    <mergeCell ref="I4:K4"/>
    <mergeCell ref="I5:K5"/>
    <mergeCell ref="A10:C10"/>
    <mergeCell ref="I6:K7"/>
  </mergeCells>
  <pageMargins left="0.25" right="0.25" top="0.75" bottom="0.75" header="0.3" footer="0.3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M1151"/>
  <sheetViews>
    <sheetView topLeftCell="F1" workbookViewId="0">
      <pane ySplit="1" topLeftCell="A2" activePane="bottomLeft" state="frozen"/>
      <selection pane="bottomLeft" activeCell="J6" sqref="J6"/>
    </sheetView>
  </sheetViews>
  <sheetFormatPr baseColWidth="10" defaultColWidth="11.453125" defaultRowHeight="14.5"/>
  <cols>
    <col min="2" max="2" width="63" style="4" customWidth="1"/>
    <col min="3" max="3" width="25.1796875" style="31" customWidth="1"/>
    <col min="4" max="4" width="17" style="199" customWidth="1"/>
    <col min="5" max="5" width="19.453125" style="199" customWidth="1"/>
    <col min="6" max="6" width="12.453125" style="28" bestFit="1" customWidth="1"/>
    <col min="7" max="7" width="17.54296875" style="4" customWidth="1"/>
    <col min="8" max="8" width="15.7265625" style="4" customWidth="1"/>
    <col min="9" max="9" width="12.453125" style="4" customWidth="1"/>
    <col min="10" max="10" width="16.26953125" style="111" customWidth="1"/>
    <col min="11" max="11" width="25.54296875" style="4" customWidth="1"/>
    <col min="12" max="12" width="36.6328125" style="4" customWidth="1"/>
    <col min="13" max="13" width="20.453125" style="4" customWidth="1"/>
    <col min="14" max="15" width="11.453125" style="4" customWidth="1"/>
    <col min="16" max="16384" width="11.453125" style="4"/>
  </cols>
  <sheetData>
    <row r="1" spans="1:12" ht="15.5" thickTop="1" thickBot="1">
      <c r="A1" s="141"/>
      <c r="B1" s="137" t="s">
        <v>14</v>
      </c>
      <c r="C1" s="222" t="s">
        <v>15</v>
      </c>
      <c r="D1" s="155" t="s">
        <v>45</v>
      </c>
      <c r="E1" s="155" t="s">
        <v>43</v>
      </c>
      <c r="F1" s="156" t="s">
        <v>44</v>
      </c>
      <c r="G1" s="157" t="s">
        <v>21</v>
      </c>
    </row>
    <row r="2" spans="1:12" ht="15" thickTop="1">
      <c r="A2">
        <f>IF(LEFT(B2)="x",ROW(A1),"")</f>
        <v>1</v>
      </c>
      <c r="B2" s="142" t="s">
        <v>586</v>
      </c>
      <c r="C2" s="224" t="s">
        <v>260</v>
      </c>
      <c r="D2" s="223">
        <v>1079</v>
      </c>
      <c r="E2" s="223">
        <f>D2*2</f>
        <v>2158</v>
      </c>
      <c r="F2" s="226">
        <v>1970</v>
      </c>
      <c r="G2" s="234" t="s">
        <v>108</v>
      </c>
      <c r="H2" s="14"/>
      <c r="I2" s="15"/>
      <c r="L2" s="243" t="s">
        <v>585</v>
      </c>
    </row>
    <row r="3" spans="1:12">
      <c r="A3" t="str">
        <f t="shared" ref="A3:A66" si="0">IF(LEFT(B3)="x",ROW(A2),"")</f>
        <v/>
      </c>
      <c r="B3" s="142" t="s">
        <v>249</v>
      </c>
      <c r="C3" s="158" t="s">
        <v>156</v>
      </c>
      <c r="D3" s="68">
        <v>145</v>
      </c>
      <c r="E3" s="68">
        <v>0</v>
      </c>
      <c r="F3" s="227">
        <v>380</v>
      </c>
      <c r="G3" s="235" t="s">
        <v>108</v>
      </c>
      <c r="H3" s="14"/>
      <c r="I3" s="14"/>
      <c r="L3" s="4" t="str">
        <f>INDEX(B$2:B$1000,SMALL(A$2:A$1000,ROW(A1)))</f>
        <v>xxxxCaisse  15" FORMAT 4/3             (I3)</v>
      </c>
    </row>
    <row r="4" spans="1:12">
      <c r="A4" t="str">
        <f t="shared" si="0"/>
        <v/>
      </c>
      <c r="B4" s="142" t="s">
        <v>213</v>
      </c>
      <c r="C4" s="158" t="s">
        <v>429</v>
      </c>
      <c r="D4" s="68"/>
      <c r="E4" s="68"/>
      <c r="F4" s="227">
        <v>85</v>
      </c>
      <c r="G4" s="235" t="s">
        <v>108</v>
      </c>
      <c r="H4" s="14"/>
      <c r="I4" s="15"/>
      <c r="L4" s="246" t="str">
        <f t="shared" ref="L4:L67" si="1">INDEX(B$2:B$1000,SMALL(A$2:A$1000,ROW(A2)))</f>
        <v>xxxxxCaisse 15" FORMAT 16/9 BASE 156 i3</v>
      </c>
    </row>
    <row r="5" spans="1:12">
      <c r="A5" t="str">
        <f t="shared" si="0"/>
        <v/>
      </c>
      <c r="B5" s="142"/>
      <c r="C5" s="158"/>
      <c r="D5" s="68"/>
      <c r="E5" s="68"/>
      <c r="F5" s="227"/>
      <c r="G5" s="235"/>
      <c r="H5" s="14"/>
      <c r="I5" s="15"/>
      <c r="L5" s="246" t="str">
        <f t="shared" si="1"/>
        <v>XXXXXXXXXXXXX   ACTN   XXXXXXXXXXXXXX</v>
      </c>
    </row>
    <row r="6" spans="1:12">
      <c r="A6">
        <f t="shared" si="0"/>
        <v>5</v>
      </c>
      <c r="B6" s="142" t="s">
        <v>587</v>
      </c>
      <c r="C6" s="158" t="s">
        <v>261</v>
      </c>
      <c r="D6" s="68">
        <v>1107</v>
      </c>
      <c r="E6" s="68">
        <f>D6*2</f>
        <v>2214</v>
      </c>
      <c r="F6" s="227">
        <v>1990</v>
      </c>
      <c r="G6" s="235" t="s">
        <v>108</v>
      </c>
      <c r="H6" s="99"/>
      <c r="I6" s="15"/>
      <c r="L6" s="246" t="str">
        <f t="shared" si="1"/>
        <v>XXXXXXXXXXXXXXX      SHARP   XXXXXXXXXXXX</v>
      </c>
    </row>
    <row r="7" spans="1:12">
      <c r="A7" t="str">
        <f t="shared" si="0"/>
        <v/>
      </c>
      <c r="B7" s="142" t="s">
        <v>249</v>
      </c>
      <c r="C7" s="158" t="s">
        <v>156</v>
      </c>
      <c r="D7" s="68">
        <v>145</v>
      </c>
      <c r="E7" s="68">
        <v>0</v>
      </c>
      <c r="F7" s="227">
        <v>380</v>
      </c>
      <c r="G7" s="235" t="s">
        <v>108</v>
      </c>
      <c r="H7" s="14"/>
      <c r="I7" s="15"/>
      <c r="L7" s="246" t="str">
        <f t="shared" si="1"/>
        <v>xxxxxxxxx   METTLER TOLEDO  XXXXXXXXXXXXXXXXXXXXX</v>
      </c>
    </row>
    <row r="8" spans="1:12">
      <c r="A8" t="str">
        <f t="shared" si="0"/>
        <v/>
      </c>
      <c r="B8" s="142" t="s">
        <v>213</v>
      </c>
      <c r="C8" s="158" t="s">
        <v>429</v>
      </c>
      <c r="D8" s="68"/>
      <c r="E8" s="68"/>
      <c r="F8" s="227">
        <v>85</v>
      </c>
      <c r="G8" s="235" t="s">
        <v>108</v>
      </c>
      <c r="H8" s="14"/>
      <c r="I8" s="15"/>
      <c r="L8" s="246" t="str">
        <f t="shared" si="1"/>
        <v>XXXXXXXXX   PERIMATIC   XXXXXXXXXXXXXXXX</v>
      </c>
    </row>
    <row r="9" spans="1:12" ht="15.75" customHeight="1">
      <c r="A9" t="str">
        <f t="shared" si="0"/>
        <v/>
      </c>
      <c r="B9" s="142"/>
      <c r="C9" s="158"/>
      <c r="D9" s="68"/>
      <c r="E9" s="68"/>
      <c r="F9" s="227"/>
      <c r="G9" s="235"/>
      <c r="H9" s="99"/>
      <c r="I9" s="15"/>
      <c r="L9" s="246" t="str">
        <f t="shared" si="1"/>
        <v>XXXXXXXXX   PERIMATIC OVA XXXXXXXXXXX</v>
      </c>
    </row>
    <row r="10" spans="1:12">
      <c r="A10" t="str">
        <f t="shared" si="0"/>
        <v/>
      </c>
      <c r="B10" s="142" t="s">
        <v>107</v>
      </c>
      <c r="C10" s="158" t="s">
        <v>155</v>
      </c>
      <c r="D10" s="68">
        <v>85</v>
      </c>
      <c r="E10" s="68">
        <f>D10*2</f>
        <v>170</v>
      </c>
      <c r="F10" s="227">
        <v>180</v>
      </c>
      <c r="G10" s="235" t="s">
        <v>108</v>
      </c>
      <c r="H10" s="14"/>
      <c r="I10" s="159"/>
      <c r="L10" s="246" t="str">
        <f t="shared" si="1"/>
        <v>XXXXXXX PERIMATIC PACK TABLETTESXXXXXXXXX</v>
      </c>
    </row>
    <row r="11" spans="1:12">
      <c r="A11" t="str">
        <f t="shared" si="0"/>
        <v/>
      </c>
      <c r="B11" s="142" t="s">
        <v>158</v>
      </c>
      <c r="C11" s="158" t="s">
        <v>159</v>
      </c>
      <c r="D11" s="68">
        <v>123</v>
      </c>
      <c r="E11" s="68">
        <f>D11*2</f>
        <v>246</v>
      </c>
      <c r="F11" s="227">
        <v>260</v>
      </c>
      <c r="G11" s="235" t="s">
        <v>108</v>
      </c>
      <c r="H11" s="14"/>
      <c r="I11" s="15"/>
      <c r="L11" s="246" t="str">
        <f t="shared" si="1"/>
        <v>XXXXXXXXXXXXXXXX JARLTECH XXXXXXXXXXXXX</v>
      </c>
    </row>
    <row r="12" spans="1:12">
      <c r="A12" t="str">
        <f t="shared" si="0"/>
        <v/>
      </c>
      <c r="B12" s="142" t="s">
        <v>168</v>
      </c>
      <c r="C12" s="158" t="s">
        <v>167</v>
      </c>
      <c r="D12" s="68">
        <v>250</v>
      </c>
      <c r="E12" s="68">
        <f t="shared" ref="E12" si="2">D12*2</f>
        <v>500</v>
      </c>
      <c r="F12" s="227">
        <v>499</v>
      </c>
      <c r="G12" s="235" t="s">
        <v>108</v>
      </c>
      <c r="H12" s="181"/>
      <c r="I12" s="160"/>
      <c r="L12" s="246" t="str">
        <f t="shared" si="1"/>
        <v>XXXXXXXXXXX ALVOKO XXXXXXXXXXXXXXXXXXXXXXXXXXXX</v>
      </c>
    </row>
    <row r="13" spans="1:12">
      <c r="A13" t="str">
        <f t="shared" si="0"/>
        <v/>
      </c>
      <c r="B13" s="142" t="s">
        <v>169</v>
      </c>
      <c r="C13" s="158" t="s">
        <v>121</v>
      </c>
      <c r="D13" s="68">
        <v>264</v>
      </c>
      <c r="E13" s="68">
        <f t="shared" ref="E13" si="3">D13*2</f>
        <v>528</v>
      </c>
      <c r="F13" s="227">
        <v>499</v>
      </c>
      <c r="G13" s="235" t="s">
        <v>108</v>
      </c>
      <c r="H13" s="181"/>
      <c r="I13" s="160"/>
      <c r="L13" s="246" t="str">
        <f t="shared" si="1"/>
        <v>XXXXXXX IMPRIMANTE A4  LASER XXXXXXXXX</v>
      </c>
    </row>
    <row r="14" spans="1:12">
      <c r="A14" t="str">
        <f t="shared" si="0"/>
        <v/>
      </c>
      <c r="B14" s="142" t="s">
        <v>150</v>
      </c>
      <c r="C14" s="158" t="s">
        <v>149</v>
      </c>
      <c r="D14" s="68">
        <v>50</v>
      </c>
      <c r="E14" s="68">
        <f>D14*2</f>
        <v>100</v>
      </c>
      <c r="F14" s="227">
        <v>100</v>
      </c>
      <c r="G14" s="235" t="s">
        <v>108</v>
      </c>
      <c r="H14" s="14"/>
      <c r="I14" s="15"/>
      <c r="L14" s="246" t="str">
        <f t="shared" si="1"/>
        <v>xxxxxxxxx   LOGICIEL MBJ          xxxxxxxxxxxxxxxx</v>
      </c>
    </row>
    <row r="15" spans="1:12">
      <c r="A15" t="str">
        <f t="shared" si="0"/>
        <v/>
      </c>
      <c r="B15" s="142"/>
      <c r="C15" s="158"/>
      <c r="D15" s="68"/>
      <c r="E15" s="68"/>
      <c r="F15" s="227"/>
      <c r="G15" s="235"/>
      <c r="H15" s="14"/>
      <c r="I15" s="15"/>
      <c r="L15" s="246" t="str">
        <f t="shared" si="1"/>
        <v>XXXXXXX CSI XXXXXXXXXXXXXXXXXXXXX</v>
      </c>
    </row>
    <row r="16" spans="1:12">
      <c r="A16" t="str">
        <f t="shared" si="0"/>
        <v/>
      </c>
      <c r="B16" s="142" t="s">
        <v>173</v>
      </c>
      <c r="C16" s="158" t="s">
        <v>157</v>
      </c>
      <c r="D16" s="68">
        <v>164</v>
      </c>
      <c r="E16" s="68">
        <f>D16*2</f>
        <v>328</v>
      </c>
      <c r="F16" s="227">
        <v>390</v>
      </c>
      <c r="G16" s="235" t="s">
        <v>108</v>
      </c>
      <c r="H16" s="14"/>
      <c r="I16" s="15"/>
      <c r="L16" s="246" t="str">
        <f t="shared" si="1"/>
        <v>XXXXXXXXXXXXX SBSI XXXXXXXXXXXXXXXXXX</v>
      </c>
    </row>
    <row r="17" spans="1:12">
      <c r="A17" t="str">
        <f t="shared" si="0"/>
        <v/>
      </c>
      <c r="B17" s="142" t="s">
        <v>172</v>
      </c>
      <c r="C17" s="158" t="s">
        <v>174</v>
      </c>
      <c r="D17" s="68">
        <v>225</v>
      </c>
      <c r="E17" s="68">
        <f>D17*2</f>
        <v>450</v>
      </c>
      <c r="F17" s="227">
        <v>499</v>
      </c>
      <c r="G17" s="235" t="s">
        <v>108</v>
      </c>
      <c r="H17" s="14"/>
      <c r="I17" s="15"/>
      <c r="L17" s="246" t="str">
        <f t="shared" si="1"/>
        <v>XXXXXXXXXX ACCES DIFFUSION  XXXXXXXXX</v>
      </c>
    </row>
    <row r="18" spans="1:12">
      <c r="A18" t="str">
        <f t="shared" si="0"/>
        <v/>
      </c>
      <c r="B18" s="142" t="s">
        <v>171</v>
      </c>
      <c r="C18" s="158" t="s">
        <v>582</v>
      </c>
      <c r="D18" s="68">
        <v>329</v>
      </c>
      <c r="E18" s="68">
        <f>D18*2</f>
        <v>658</v>
      </c>
      <c r="F18" s="227">
        <v>595</v>
      </c>
      <c r="G18" s="235" t="s">
        <v>108</v>
      </c>
      <c r="H18" s="14"/>
      <c r="I18" s="15"/>
      <c r="L18" s="246" t="str">
        <f t="shared" si="1"/>
        <v>xxxxxxxxxxxxx ATHESI   XXXXXXXXXXXXXXXXXXXXXXXXXXXXXXX</v>
      </c>
    </row>
    <row r="19" spans="1:12">
      <c r="A19" t="str">
        <f t="shared" si="0"/>
        <v/>
      </c>
      <c r="B19" s="142" t="s">
        <v>161</v>
      </c>
      <c r="C19" s="158"/>
      <c r="D19" s="68">
        <v>55</v>
      </c>
      <c r="E19" s="68">
        <f>D19*2</f>
        <v>110</v>
      </c>
      <c r="F19" s="227">
        <v>140</v>
      </c>
      <c r="G19" s="235" t="s">
        <v>162</v>
      </c>
      <c r="H19" s="14"/>
      <c r="I19" s="15"/>
      <c r="L19" s="246" t="str">
        <f t="shared" si="1"/>
        <v>XXXXXXXXX   PRECIA MOLEN   CS 1100 WIND 7 XXXXXXXXXXXXXXXX</v>
      </c>
    </row>
    <row r="20" spans="1:12">
      <c r="A20" t="str">
        <f>IF(LEFT(B20)="x",ROW(A19),"")</f>
        <v/>
      </c>
      <c r="B20" s="142"/>
      <c r="C20" s="158"/>
      <c r="D20" s="68"/>
      <c r="E20" s="68"/>
      <c r="F20" s="227"/>
      <c r="G20" s="235"/>
      <c r="H20" s="14"/>
      <c r="I20" s="15"/>
      <c r="L20" s="246" t="str">
        <f t="shared" si="1"/>
        <v>XXXXXXXXX PRECIA MOLEN XXXXXXXXXXXXXXXXXXXXXXXXXXX</v>
      </c>
    </row>
    <row r="21" spans="1:12">
      <c r="A21" t="str">
        <f t="shared" si="0"/>
        <v/>
      </c>
      <c r="B21" s="142" t="s">
        <v>186</v>
      </c>
      <c r="C21" s="158" t="s">
        <v>187</v>
      </c>
      <c r="D21" s="68"/>
      <c r="E21" s="68"/>
      <c r="F21" s="227">
        <v>255</v>
      </c>
      <c r="G21" s="235" t="s">
        <v>108</v>
      </c>
      <c r="H21" s="14"/>
      <c r="I21" s="15"/>
      <c r="L21" s="246" t="str">
        <f t="shared" si="1"/>
        <v>XXXXXX VIDEO PROTECTION XXXXX</v>
      </c>
    </row>
    <row r="22" spans="1:12">
      <c r="A22" t="str">
        <f t="shared" si="0"/>
        <v/>
      </c>
      <c r="B22" s="142" t="s">
        <v>188</v>
      </c>
      <c r="C22" s="158" t="s">
        <v>189</v>
      </c>
      <c r="D22" s="68"/>
      <c r="E22" s="68"/>
      <c r="F22" s="227">
        <v>170</v>
      </c>
      <c r="G22" s="235" t="s">
        <v>108</v>
      </c>
      <c r="H22" s="14"/>
      <c r="I22" s="15"/>
      <c r="L22" s="246" t="str">
        <f t="shared" si="1"/>
        <v>xxxxxxxxCABLAGE VIDEO ************</v>
      </c>
    </row>
    <row r="23" spans="1:12">
      <c r="A23" t="str">
        <f t="shared" si="0"/>
        <v/>
      </c>
      <c r="B23" s="142" t="s">
        <v>190</v>
      </c>
      <c r="C23" s="158" t="s">
        <v>191</v>
      </c>
      <c r="D23" s="68"/>
      <c r="E23" s="68"/>
      <c r="F23" s="227">
        <v>17</v>
      </c>
      <c r="G23" s="235" t="s">
        <v>108</v>
      </c>
      <c r="H23" s="14"/>
      <c r="I23" s="15"/>
      <c r="L23" s="246" t="str">
        <f t="shared" si="1"/>
        <v>xxxxxxxBAGUETTE ************</v>
      </c>
    </row>
    <row r="24" spans="1:12">
      <c r="A24" t="str">
        <f t="shared" si="0"/>
        <v/>
      </c>
      <c r="B24" s="142" t="s">
        <v>550</v>
      </c>
      <c r="C24" s="158" t="s">
        <v>551</v>
      </c>
      <c r="D24" s="68"/>
      <c r="E24" s="68"/>
      <c r="F24" s="227">
        <v>40</v>
      </c>
      <c r="G24" s="235"/>
      <c r="H24" s="14"/>
      <c r="I24" s="15"/>
      <c r="L24" s="246" t="str">
        <f t="shared" si="1"/>
        <v>xxxxxxxACCESSOIRES BNC+PRISE 12VOLTS********</v>
      </c>
    </row>
    <row r="25" spans="1:12">
      <c r="A25">
        <f t="shared" si="0"/>
        <v>24</v>
      </c>
      <c r="B25" s="143" t="s">
        <v>269</v>
      </c>
      <c r="C25" s="158"/>
      <c r="D25" s="68"/>
      <c r="E25" s="68"/>
      <c r="F25" s="227"/>
      <c r="G25" s="235"/>
      <c r="H25" s="14"/>
      <c r="I25" s="15"/>
      <c r="L25" s="246" t="str">
        <f t="shared" si="1"/>
        <v>XXXXXXXXXXXX   CRISALID   XXXXXXXXXXXXXXXXXXXXXX</v>
      </c>
    </row>
    <row r="26" spans="1:12">
      <c r="A26" t="str">
        <f t="shared" si="0"/>
        <v/>
      </c>
      <c r="B26" s="142" t="s">
        <v>257</v>
      </c>
      <c r="C26" s="158" t="s">
        <v>255</v>
      </c>
      <c r="D26" s="68">
        <v>43</v>
      </c>
      <c r="E26" s="68">
        <v>150</v>
      </c>
      <c r="F26" s="227">
        <v>150</v>
      </c>
      <c r="G26" s="235" t="s">
        <v>256</v>
      </c>
      <c r="H26" s="181"/>
      <c r="I26" s="160"/>
      <c r="L26" s="246" t="str">
        <f t="shared" si="1"/>
        <v>XXXXXXXXX CARDALIS XXXXXXXXXX</v>
      </c>
    </row>
    <row r="27" spans="1:12">
      <c r="A27" t="str">
        <f t="shared" si="0"/>
        <v/>
      </c>
      <c r="B27" s="142" t="s">
        <v>258</v>
      </c>
      <c r="C27" s="158" t="s">
        <v>259</v>
      </c>
      <c r="D27" s="68">
        <v>60</v>
      </c>
      <c r="E27" s="68">
        <v>160</v>
      </c>
      <c r="F27" s="227">
        <v>160</v>
      </c>
      <c r="G27" s="235" t="s">
        <v>256</v>
      </c>
      <c r="H27" s="181"/>
      <c r="I27" s="160"/>
      <c r="L27" s="246" t="str">
        <f t="shared" si="1"/>
        <v>XXXXXXXXXX   BILLETERIE   XXXXXXXXXXXXXXXX</v>
      </c>
    </row>
    <row r="28" spans="1:12">
      <c r="A28" t="str">
        <f t="shared" si="0"/>
        <v/>
      </c>
      <c r="B28" s="142"/>
      <c r="C28" s="158"/>
      <c r="D28" s="68"/>
      <c r="E28" s="68"/>
      <c r="F28" s="227"/>
      <c r="G28" s="235"/>
      <c r="H28" s="14"/>
      <c r="I28" s="15"/>
      <c r="L28" s="246" t="str">
        <f t="shared" si="1"/>
        <v>XXXXXXXX   PAPIERS   XXXXXXXXXXXXXXXXXXXXXXX</v>
      </c>
    </row>
    <row r="29" spans="1:12">
      <c r="A29">
        <f t="shared" si="0"/>
        <v>28</v>
      </c>
      <c r="B29" s="143" t="s">
        <v>270</v>
      </c>
      <c r="C29" s="158"/>
      <c r="D29" s="68"/>
      <c r="E29" s="68"/>
      <c r="F29" s="227"/>
      <c r="G29" s="235"/>
      <c r="H29" s="14"/>
      <c r="I29" s="15"/>
      <c r="L29" s="246" t="str">
        <f t="shared" si="1"/>
        <v>XXXXXXXXX   DIVERS   XXXXXXXXXXXXXXXXXXXXXX</v>
      </c>
    </row>
    <row r="30" spans="1:12">
      <c r="A30" t="str">
        <f t="shared" si="0"/>
        <v/>
      </c>
      <c r="B30" s="144" t="s">
        <v>160</v>
      </c>
      <c r="C30" s="161" t="s">
        <v>125</v>
      </c>
      <c r="D30" s="67">
        <v>640</v>
      </c>
      <c r="E30" s="67">
        <f>D30*2</f>
        <v>1280</v>
      </c>
      <c r="F30" s="228">
        <v>1350</v>
      </c>
      <c r="G30" s="236" t="s">
        <v>16</v>
      </c>
      <c r="H30" s="14"/>
      <c r="I30" s="15"/>
      <c r="L30" s="246" t="e">
        <f t="shared" si="1"/>
        <v>#NUM!</v>
      </c>
    </row>
    <row r="31" spans="1:12">
      <c r="A31" t="str">
        <f t="shared" si="0"/>
        <v/>
      </c>
      <c r="B31" s="144" t="s">
        <v>254</v>
      </c>
      <c r="C31" s="161" t="s">
        <v>127</v>
      </c>
      <c r="D31" s="67">
        <v>240</v>
      </c>
      <c r="E31" s="67">
        <v>480</v>
      </c>
      <c r="F31" s="228">
        <v>500</v>
      </c>
      <c r="G31" s="236" t="s">
        <v>16</v>
      </c>
      <c r="H31" s="14"/>
      <c r="I31" s="15"/>
      <c r="L31" s="246" t="e">
        <f t="shared" si="1"/>
        <v>#NUM!</v>
      </c>
    </row>
    <row r="32" spans="1:12">
      <c r="A32" t="str">
        <f t="shared" si="0"/>
        <v/>
      </c>
      <c r="B32" s="144" t="s">
        <v>126</v>
      </c>
      <c r="C32" s="161" t="s">
        <v>127</v>
      </c>
      <c r="D32" s="67">
        <v>240</v>
      </c>
      <c r="E32" s="67">
        <f t="shared" ref="E32:E36" si="4">D32*2</f>
        <v>480</v>
      </c>
      <c r="F32" s="228">
        <v>500</v>
      </c>
      <c r="G32" s="236" t="s">
        <v>16</v>
      </c>
      <c r="H32" s="14"/>
      <c r="I32" s="15"/>
      <c r="L32" s="246" t="e">
        <f t="shared" si="1"/>
        <v>#NUM!</v>
      </c>
    </row>
    <row r="33" spans="1:12">
      <c r="A33" t="str">
        <f t="shared" si="0"/>
        <v/>
      </c>
      <c r="B33" s="144" t="s">
        <v>178</v>
      </c>
      <c r="C33" s="161" t="s">
        <v>127</v>
      </c>
      <c r="D33" s="67">
        <v>240</v>
      </c>
      <c r="E33" s="67">
        <f t="shared" ref="E33" si="5">D33*2</f>
        <v>480</v>
      </c>
      <c r="F33" s="228">
        <v>500</v>
      </c>
      <c r="G33" s="236" t="s">
        <v>16</v>
      </c>
      <c r="H33" s="14"/>
      <c r="I33" s="15"/>
      <c r="L33" s="246" t="e">
        <f t="shared" si="1"/>
        <v>#NUM!</v>
      </c>
    </row>
    <row r="34" spans="1:12" s="18" customFormat="1">
      <c r="A34" t="str">
        <f t="shared" si="0"/>
        <v/>
      </c>
      <c r="B34" s="144" t="s">
        <v>146</v>
      </c>
      <c r="C34" s="161" t="s">
        <v>147</v>
      </c>
      <c r="D34" s="67">
        <v>390</v>
      </c>
      <c r="E34" s="67">
        <f>D34*2</f>
        <v>780</v>
      </c>
      <c r="F34" s="228">
        <v>800</v>
      </c>
      <c r="G34" s="236" t="s">
        <v>16</v>
      </c>
      <c r="H34" s="13"/>
      <c r="I34" s="145"/>
      <c r="J34" s="110"/>
      <c r="L34" s="246" t="e">
        <f t="shared" si="1"/>
        <v>#NUM!</v>
      </c>
    </row>
    <row r="35" spans="1:12">
      <c r="A35" t="str">
        <f t="shared" si="0"/>
        <v/>
      </c>
      <c r="B35" s="144" t="s">
        <v>498</v>
      </c>
      <c r="C35" s="161" t="s">
        <v>549</v>
      </c>
      <c r="D35" s="67">
        <v>580</v>
      </c>
      <c r="E35" s="67">
        <f>D35*2</f>
        <v>1160</v>
      </c>
      <c r="F35" s="228">
        <v>1490</v>
      </c>
      <c r="G35" s="236" t="s">
        <v>16</v>
      </c>
      <c r="H35" s="14"/>
      <c r="I35" s="15"/>
      <c r="L35" s="246" t="e">
        <f t="shared" si="1"/>
        <v>#NUM!</v>
      </c>
    </row>
    <row r="36" spans="1:12" s="62" customFormat="1">
      <c r="A36" t="str">
        <f t="shared" si="0"/>
        <v/>
      </c>
      <c r="B36" s="144" t="s">
        <v>142</v>
      </c>
      <c r="C36" s="161" t="s">
        <v>143</v>
      </c>
      <c r="D36" s="67">
        <v>500</v>
      </c>
      <c r="E36" s="67">
        <f t="shared" si="4"/>
        <v>1000</v>
      </c>
      <c r="F36" s="228">
        <v>1000</v>
      </c>
      <c r="G36" s="236" t="s">
        <v>16</v>
      </c>
      <c r="H36" s="186"/>
      <c r="I36" s="162"/>
      <c r="J36" s="112"/>
      <c r="L36" s="246" t="e">
        <f t="shared" si="1"/>
        <v>#NUM!</v>
      </c>
    </row>
    <row r="37" spans="1:12" s="18" customFormat="1">
      <c r="A37" t="str">
        <f t="shared" si="0"/>
        <v/>
      </c>
      <c r="B37" s="144" t="s">
        <v>144</v>
      </c>
      <c r="C37" s="161" t="s">
        <v>145</v>
      </c>
      <c r="D37" s="67">
        <v>240</v>
      </c>
      <c r="E37" s="67">
        <f>D37*2</f>
        <v>480</v>
      </c>
      <c r="F37" s="228">
        <v>500</v>
      </c>
      <c r="G37" s="236" t="s">
        <v>16</v>
      </c>
      <c r="H37" s="13"/>
      <c r="I37" s="145"/>
      <c r="J37" s="110"/>
      <c r="L37" s="246" t="e">
        <f t="shared" si="1"/>
        <v>#NUM!</v>
      </c>
    </row>
    <row r="38" spans="1:12" s="18" customFormat="1">
      <c r="A38" t="str">
        <f t="shared" si="0"/>
        <v/>
      </c>
      <c r="B38" s="144"/>
      <c r="C38" s="161"/>
      <c r="D38" s="67"/>
      <c r="E38" s="67"/>
      <c r="F38" s="228"/>
      <c r="G38" s="236"/>
      <c r="H38" s="13"/>
      <c r="I38" s="145"/>
      <c r="J38" s="110"/>
      <c r="L38" s="246" t="e">
        <f t="shared" si="1"/>
        <v>#NUM!</v>
      </c>
    </row>
    <row r="39" spans="1:12">
      <c r="A39" t="str">
        <f t="shared" si="0"/>
        <v/>
      </c>
      <c r="B39" s="144" t="s">
        <v>214</v>
      </c>
      <c r="C39" s="161" t="s">
        <v>215</v>
      </c>
      <c r="D39" s="67">
        <v>400</v>
      </c>
      <c r="E39" s="67">
        <v>800</v>
      </c>
      <c r="F39" s="228">
        <v>800</v>
      </c>
      <c r="G39" s="236" t="s">
        <v>16</v>
      </c>
      <c r="H39" s="14"/>
      <c r="I39" s="15"/>
      <c r="L39" s="246" t="e">
        <f t="shared" si="1"/>
        <v>#NUM!</v>
      </c>
    </row>
    <row r="40" spans="1:12">
      <c r="A40" t="str">
        <f t="shared" si="0"/>
        <v/>
      </c>
      <c r="B40" s="144" t="s">
        <v>216</v>
      </c>
      <c r="C40" s="161" t="s">
        <v>217</v>
      </c>
      <c r="D40" s="67">
        <v>380</v>
      </c>
      <c r="E40" s="67">
        <v>760</v>
      </c>
      <c r="F40" s="228">
        <v>760</v>
      </c>
      <c r="G40" s="236" t="s">
        <v>16</v>
      </c>
      <c r="H40" s="14"/>
      <c r="I40" s="15"/>
      <c r="L40" s="246" t="e">
        <f t="shared" si="1"/>
        <v>#NUM!</v>
      </c>
    </row>
    <row r="41" spans="1:12">
      <c r="A41" t="str">
        <f t="shared" si="0"/>
        <v/>
      </c>
      <c r="B41" s="144"/>
      <c r="C41" s="161"/>
      <c r="D41" s="67"/>
      <c r="E41" s="67"/>
      <c r="F41" s="228"/>
      <c r="G41" s="236"/>
      <c r="H41" s="14"/>
      <c r="I41" s="15"/>
      <c r="L41" s="246" t="e">
        <f t="shared" si="1"/>
        <v>#NUM!</v>
      </c>
    </row>
    <row r="42" spans="1:12" s="18" customFormat="1">
      <c r="A42" t="str">
        <f t="shared" si="0"/>
        <v/>
      </c>
      <c r="B42" s="144" t="s">
        <v>100</v>
      </c>
      <c r="C42" s="163" t="s">
        <v>128</v>
      </c>
      <c r="D42" s="67">
        <v>130</v>
      </c>
      <c r="E42" s="67">
        <f t="shared" ref="E42:E49" si="6">D42*2</f>
        <v>260</v>
      </c>
      <c r="F42" s="228">
        <v>285</v>
      </c>
      <c r="G42" s="236" t="s">
        <v>16</v>
      </c>
      <c r="H42" s="13"/>
      <c r="I42" s="145"/>
      <c r="J42" s="110"/>
      <c r="L42" s="246" t="e">
        <f t="shared" si="1"/>
        <v>#NUM!</v>
      </c>
    </row>
    <row r="43" spans="1:12" s="18" customFormat="1">
      <c r="A43" t="str">
        <f t="shared" si="0"/>
        <v/>
      </c>
      <c r="B43" s="144" t="s">
        <v>176</v>
      </c>
      <c r="C43" s="163" t="s">
        <v>148</v>
      </c>
      <c r="D43" s="67">
        <v>85</v>
      </c>
      <c r="E43" s="67">
        <f t="shared" si="6"/>
        <v>170</v>
      </c>
      <c r="F43" s="228">
        <v>180</v>
      </c>
      <c r="G43" s="236" t="s">
        <v>16</v>
      </c>
      <c r="H43" s="13"/>
      <c r="I43" s="145"/>
      <c r="J43" s="110"/>
      <c r="L43" s="246" t="e">
        <f t="shared" si="1"/>
        <v>#NUM!</v>
      </c>
    </row>
    <row r="44" spans="1:12" s="18" customFormat="1">
      <c r="A44" t="str">
        <f t="shared" si="0"/>
        <v/>
      </c>
      <c r="B44" s="144" t="s">
        <v>177</v>
      </c>
      <c r="C44" s="163" t="s">
        <v>151</v>
      </c>
      <c r="D44" s="67">
        <v>85</v>
      </c>
      <c r="E44" s="67">
        <f t="shared" si="6"/>
        <v>170</v>
      </c>
      <c r="F44" s="228">
        <v>190</v>
      </c>
      <c r="G44" s="236" t="s">
        <v>16</v>
      </c>
      <c r="H44" s="13"/>
      <c r="I44" s="145"/>
      <c r="J44" s="110"/>
      <c r="L44" s="246" t="e">
        <f t="shared" si="1"/>
        <v>#NUM!</v>
      </c>
    </row>
    <row r="45" spans="1:12" s="18" customFormat="1">
      <c r="A45" t="str">
        <f t="shared" si="0"/>
        <v/>
      </c>
      <c r="B45" s="144"/>
      <c r="C45" s="161"/>
      <c r="D45" s="67"/>
      <c r="E45" s="67"/>
      <c r="F45" s="228"/>
      <c r="G45" s="236"/>
      <c r="H45" s="13"/>
      <c r="I45" s="145"/>
      <c r="J45" s="110"/>
      <c r="L45" s="246" t="e">
        <f t="shared" si="1"/>
        <v>#NUM!</v>
      </c>
    </row>
    <row r="46" spans="1:12">
      <c r="A46">
        <f t="shared" si="0"/>
        <v>45</v>
      </c>
      <c r="B46" s="146" t="s">
        <v>464</v>
      </c>
      <c r="C46" s="164" t="s">
        <v>470</v>
      </c>
      <c r="D46" s="67"/>
      <c r="E46" s="67"/>
      <c r="F46" s="65" t="s">
        <v>83</v>
      </c>
      <c r="G46" s="64" t="s">
        <v>85</v>
      </c>
      <c r="H46" s="14"/>
      <c r="I46" s="15"/>
      <c r="L46" s="246" t="e">
        <f t="shared" si="1"/>
        <v>#NUM!</v>
      </c>
    </row>
    <row r="47" spans="1:12" s="18" customFormat="1">
      <c r="A47" t="str">
        <f t="shared" si="0"/>
        <v/>
      </c>
      <c r="B47" s="13" t="s">
        <v>468</v>
      </c>
      <c r="C47" s="165" t="s">
        <v>465</v>
      </c>
      <c r="D47" s="68">
        <v>693.16</v>
      </c>
      <c r="E47" s="67">
        <f t="shared" si="6"/>
        <v>1386.32</v>
      </c>
      <c r="F47" s="27">
        <v>1248.9000000000001</v>
      </c>
      <c r="G47" s="14" t="s">
        <v>466</v>
      </c>
      <c r="H47" s="13"/>
      <c r="I47" s="145"/>
      <c r="J47" s="110"/>
      <c r="L47" s="246" t="e">
        <f t="shared" si="1"/>
        <v>#NUM!</v>
      </c>
    </row>
    <row r="48" spans="1:12" s="18" customFormat="1">
      <c r="A48" t="str">
        <f t="shared" si="0"/>
        <v/>
      </c>
      <c r="B48" s="147" t="s">
        <v>467</v>
      </c>
      <c r="C48" s="165"/>
      <c r="D48" s="68"/>
      <c r="E48" s="67"/>
      <c r="F48" s="27"/>
      <c r="G48" s="14" t="s">
        <v>466</v>
      </c>
      <c r="H48" s="13"/>
      <c r="I48" s="145"/>
      <c r="J48" s="110"/>
      <c r="L48" s="246" t="e">
        <f t="shared" si="1"/>
        <v>#NUM!</v>
      </c>
    </row>
    <row r="49" spans="1:12" s="18" customFormat="1">
      <c r="A49" t="str">
        <f t="shared" si="0"/>
        <v/>
      </c>
      <c r="B49" s="13" t="s">
        <v>516</v>
      </c>
      <c r="C49" s="165" t="s">
        <v>469</v>
      </c>
      <c r="D49" s="68">
        <v>169</v>
      </c>
      <c r="E49" s="67">
        <f t="shared" si="6"/>
        <v>338</v>
      </c>
      <c r="F49" s="27">
        <v>390</v>
      </c>
      <c r="G49" s="14" t="s">
        <v>466</v>
      </c>
      <c r="H49" s="13"/>
      <c r="I49" s="145"/>
      <c r="J49" s="110"/>
      <c r="L49" s="246" t="e">
        <f t="shared" si="1"/>
        <v>#NUM!</v>
      </c>
    </row>
    <row r="50" spans="1:12" s="18" customFormat="1">
      <c r="A50" t="str">
        <f t="shared" si="0"/>
        <v/>
      </c>
      <c r="B50" s="13" t="s">
        <v>560</v>
      </c>
      <c r="C50" s="165" t="s">
        <v>562</v>
      </c>
      <c r="D50" s="68"/>
      <c r="E50" s="67"/>
      <c r="F50" s="27"/>
      <c r="G50" s="14"/>
      <c r="H50" s="13"/>
      <c r="I50" s="145"/>
      <c r="J50" s="110"/>
      <c r="L50" s="246" t="e">
        <f t="shared" si="1"/>
        <v>#NUM!</v>
      </c>
    </row>
    <row r="51" spans="1:12" s="117" customFormat="1">
      <c r="A51" t="str">
        <f t="shared" si="0"/>
        <v/>
      </c>
      <c r="B51" s="13" t="s">
        <v>561</v>
      </c>
      <c r="C51" s="165" t="s">
        <v>563</v>
      </c>
      <c r="D51" s="68"/>
      <c r="E51" s="67"/>
      <c r="F51" s="27"/>
      <c r="G51" s="14"/>
      <c r="H51" s="13"/>
      <c r="I51" s="145"/>
      <c r="J51" s="110"/>
      <c r="L51" s="246" t="e">
        <f t="shared" si="1"/>
        <v>#NUM!</v>
      </c>
    </row>
    <row r="52" spans="1:12" customFormat="1">
      <c r="A52">
        <f t="shared" si="0"/>
        <v>51</v>
      </c>
      <c r="B52" s="148" t="s">
        <v>199</v>
      </c>
      <c r="C52" s="166" t="s">
        <v>79</v>
      </c>
      <c r="D52" s="67" t="s">
        <v>82</v>
      </c>
      <c r="E52" s="67" t="s">
        <v>82</v>
      </c>
      <c r="F52" s="60" t="s">
        <v>84</v>
      </c>
      <c r="G52" s="61" t="s">
        <v>85</v>
      </c>
      <c r="H52" s="187"/>
      <c r="I52" s="141"/>
      <c r="J52" s="113"/>
      <c r="L52" s="246" t="e">
        <f t="shared" si="1"/>
        <v>#NUM!</v>
      </c>
    </row>
    <row r="53" spans="1:12" s="18" customFormat="1">
      <c r="A53" t="str">
        <f t="shared" si="0"/>
        <v/>
      </c>
      <c r="B53" s="13" t="s">
        <v>212</v>
      </c>
      <c r="C53" s="165" t="s">
        <v>211</v>
      </c>
      <c r="D53" s="68">
        <v>749</v>
      </c>
      <c r="E53" s="68">
        <f>D53*2</f>
        <v>1498</v>
      </c>
      <c r="F53" s="27">
        <f>D53*2</f>
        <v>1498</v>
      </c>
      <c r="G53" s="14" t="s">
        <v>175</v>
      </c>
      <c r="H53" s="13"/>
      <c r="I53" s="145"/>
      <c r="J53" s="110"/>
      <c r="L53" s="246" t="e">
        <f t="shared" si="1"/>
        <v>#NUM!</v>
      </c>
    </row>
    <row r="54" spans="1:12" s="107" customFormat="1">
      <c r="A54" t="str">
        <f t="shared" si="0"/>
        <v/>
      </c>
      <c r="B54" s="13"/>
      <c r="C54" s="165"/>
      <c r="D54" s="68"/>
      <c r="E54" s="68"/>
      <c r="F54" s="27"/>
      <c r="G54" s="14"/>
      <c r="H54" s="13"/>
      <c r="I54" s="145"/>
      <c r="J54" s="110"/>
      <c r="L54" s="246" t="e">
        <f t="shared" si="1"/>
        <v>#NUM!</v>
      </c>
    </row>
    <row r="55" spans="1:12" customFormat="1">
      <c r="A55">
        <f t="shared" si="0"/>
        <v>54</v>
      </c>
      <c r="B55" s="148" t="s">
        <v>499</v>
      </c>
      <c r="C55" s="96"/>
      <c r="D55" s="67"/>
      <c r="E55" s="67"/>
      <c r="F55" s="229"/>
      <c r="G55" s="14"/>
      <c r="H55" s="187"/>
      <c r="I55" s="141"/>
      <c r="J55" s="113"/>
      <c r="L55" s="246" t="e">
        <f t="shared" si="1"/>
        <v>#NUM!</v>
      </c>
    </row>
    <row r="56" spans="1:12" s="18" customFormat="1">
      <c r="A56" t="str">
        <f t="shared" si="0"/>
        <v/>
      </c>
      <c r="B56" s="13" t="s">
        <v>253</v>
      </c>
      <c r="C56" s="96" t="s">
        <v>252</v>
      </c>
      <c r="D56" s="68">
        <v>550</v>
      </c>
      <c r="E56" s="68"/>
      <c r="F56" s="27">
        <v>1390</v>
      </c>
      <c r="G56" s="14" t="s">
        <v>175</v>
      </c>
      <c r="H56" s="13"/>
      <c r="I56" s="145"/>
      <c r="J56" s="110"/>
      <c r="L56" s="246" t="e">
        <f t="shared" si="1"/>
        <v>#NUM!</v>
      </c>
    </row>
    <row r="57" spans="1:12" s="18" customFormat="1">
      <c r="A57" t="str">
        <f t="shared" si="0"/>
        <v/>
      </c>
      <c r="B57" s="13" t="s">
        <v>213</v>
      </c>
      <c r="C57" s="167" t="s">
        <v>429</v>
      </c>
      <c r="D57" s="68">
        <v>33</v>
      </c>
      <c r="E57" s="68"/>
      <c r="F57" s="27">
        <v>85</v>
      </c>
      <c r="G57" s="14" t="s">
        <v>175</v>
      </c>
      <c r="H57" s="13"/>
      <c r="I57" s="145"/>
      <c r="J57" s="110"/>
      <c r="L57" s="246" t="e">
        <f t="shared" si="1"/>
        <v>#NUM!</v>
      </c>
    </row>
    <row r="58" spans="1:12" s="107" customFormat="1">
      <c r="A58" t="str">
        <f t="shared" si="0"/>
        <v/>
      </c>
      <c r="B58" s="13" t="s">
        <v>227</v>
      </c>
      <c r="C58" s="167" t="s">
        <v>210</v>
      </c>
      <c r="D58" s="68">
        <v>110</v>
      </c>
      <c r="E58" s="68"/>
      <c r="F58" s="27">
        <v>220</v>
      </c>
      <c r="G58" s="14" t="s">
        <v>175</v>
      </c>
      <c r="H58" s="13"/>
      <c r="I58" s="145"/>
      <c r="J58" s="110"/>
      <c r="L58" s="246" t="e">
        <f t="shared" si="1"/>
        <v>#NUM!</v>
      </c>
    </row>
    <row r="59" spans="1:12" s="107" customFormat="1">
      <c r="A59" t="str">
        <f t="shared" si="0"/>
        <v/>
      </c>
      <c r="B59" s="13"/>
      <c r="C59" s="167"/>
      <c r="D59" s="68"/>
      <c r="E59" s="68"/>
      <c r="F59" s="27"/>
      <c r="G59" s="14"/>
      <c r="H59" s="13"/>
      <c r="I59" s="145"/>
      <c r="J59" s="110"/>
      <c r="L59" s="246" t="e">
        <f t="shared" si="1"/>
        <v>#NUM!</v>
      </c>
    </row>
    <row r="60" spans="1:12" s="18" customFormat="1">
      <c r="A60" t="str">
        <f t="shared" si="0"/>
        <v/>
      </c>
      <c r="B60" s="13" t="s">
        <v>222</v>
      </c>
      <c r="C60" s="167" t="s">
        <v>218</v>
      </c>
      <c r="D60" s="68">
        <v>199</v>
      </c>
      <c r="E60" s="68">
        <f t="shared" ref="E60:E72" si="7">D60*2</f>
        <v>398</v>
      </c>
      <c r="F60" s="27">
        <v>410</v>
      </c>
      <c r="G60" s="14" t="s">
        <v>175</v>
      </c>
      <c r="H60" s="13"/>
      <c r="I60" s="145"/>
      <c r="J60" s="110"/>
      <c r="L60" s="246" t="e">
        <f t="shared" si="1"/>
        <v>#NUM!</v>
      </c>
    </row>
    <row r="61" spans="1:12" s="18" customFormat="1">
      <c r="A61" t="str">
        <f t="shared" si="0"/>
        <v/>
      </c>
      <c r="B61" s="13" t="s">
        <v>223</v>
      </c>
      <c r="C61" s="167" t="s">
        <v>246</v>
      </c>
      <c r="D61" s="68">
        <v>100</v>
      </c>
      <c r="E61" s="68">
        <f t="shared" si="7"/>
        <v>200</v>
      </c>
      <c r="F61" s="27">
        <v>290</v>
      </c>
      <c r="G61" s="14" t="s">
        <v>175</v>
      </c>
      <c r="H61" s="13"/>
      <c r="I61" s="145"/>
      <c r="J61" s="110"/>
      <c r="L61" s="246" t="e">
        <f t="shared" si="1"/>
        <v>#NUM!</v>
      </c>
    </row>
    <row r="62" spans="1:12" s="18" customFormat="1">
      <c r="A62" t="str">
        <f t="shared" si="0"/>
        <v/>
      </c>
      <c r="B62" s="13" t="s">
        <v>242</v>
      </c>
      <c r="C62" s="167" t="s">
        <v>244</v>
      </c>
      <c r="D62" s="68">
        <v>100</v>
      </c>
      <c r="E62" s="68">
        <f t="shared" si="7"/>
        <v>200</v>
      </c>
      <c r="F62" s="27">
        <v>290</v>
      </c>
      <c r="G62" s="14" t="s">
        <v>175</v>
      </c>
      <c r="H62" s="13"/>
      <c r="I62" s="145"/>
      <c r="J62" s="110"/>
      <c r="L62" s="246" t="e">
        <f t="shared" si="1"/>
        <v>#NUM!</v>
      </c>
    </row>
    <row r="63" spans="1:12" s="18" customFormat="1">
      <c r="A63" t="str">
        <f t="shared" si="0"/>
        <v/>
      </c>
      <c r="B63" s="13" t="s">
        <v>243</v>
      </c>
      <c r="C63" s="167" t="s">
        <v>244</v>
      </c>
      <c r="D63" s="68">
        <v>100</v>
      </c>
      <c r="E63" s="68">
        <f t="shared" si="7"/>
        <v>200</v>
      </c>
      <c r="F63" s="27">
        <v>290</v>
      </c>
      <c r="G63" s="14" t="s">
        <v>175</v>
      </c>
      <c r="H63" s="13"/>
      <c r="I63" s="145"/>
      <c r="J63" s="110"/>
      <c r="L63" s="246" t="e">
        <f t="shared" si="1"/>
        <v>#NUM!</v>
      </c>
    </row>
    <row r="64" spans="1:12" s="18" customFormat="1">
      <c r="A64" t="str">
        <f t="shared" si="0"/>
        <v/>
      </c>
      <c r="B64" s="13" t="s">
        <v>224</v>
      </c>
      <c r="C64" s="167" t="s">
        <v>219</v>
      </c>
      <c r="D64" s="68">
        <v>160</v>
      </c>
      <c r="E64" s="67">
        <f t="shared" si="7"/>
        <v>320</v>
      </c>
      <c r="F64" s="27">
        <v>390</v>
      </c>
      <c r="G64" s="14" t="s">
        <v>175</v>
      </c>
      <c r="H64" s="13"/>
      <c r="I64" s="145"/>
      <c r="J64" s="110"/>
      <c r="L64" s="246" t="e">
        <f t="shared" si="1"/>
        <v>#NUM!</v>
      </c>
    </row>
    <row r="65" spans="1:12" s="18" customFormat="1">
      <c r="A65" t="str">
        <f t="shared" si="0"/>
        <v/>
      </c>
      <c r="B65" s="13" t="s">
        <v>225</v>
      </c>
      <c r="C65" s="167" t="s">
        <v>226</v>
      </c>
      <c r="D65" s="67">
        <v>190</v>
      </c>
      <c r="E65" s="67">
        <f t="shared" si="7"/>
        <v>380</v>
      </c>
      <c r="F65" s="27">
        <v>390</v>
      </c>
      <c r="G65" s="14" t="s">
        <v>175</v>
      </c>
      <c r="H65" s="13"/>
      <c r="I65" s="145"/>
      <c r="J65" s="110"/>
      <c r="L65" s="246" t="e">
        <f t="shared" si="1"/>
        <v>#NUM!</v>
      </c>
    </row>
    <row r="66" spans="1:12" s="18" customFormat="1">
      <c r="A66" t="str">
        <f t="shared" si="0"/>
        <v/>
      </c>
      <c r="B66" s="13" t="s">
        <v>250</v>
      </c>
      <c r="C66" s="167" t="s">
        <v>251</v>
      </c>
      <c r="D66" s="67">
        <v>49</v>
      </c>
      <c r="E66" s="67">
        <f t="shared" si="7"/>
        <v>98</v>
      </c>
      <c r="F66" s="27">
        <v>102</v>
      </c>
      <c r="G66" s="14" t="s">
        <v>175</v>
      </c>
      <c r="H66" s="13"/>
      <c r="I66" s="145"/>
      <c r="J66" s="110"/>
      <c r="L66" s="246" t="e">
        <f t="shared" si="1"/>
        <v>#NUM!</v>
      </c>
    </row>
    <row r="67" spans="1:12" s="119" customFormat="1">
      <c r="A67" t="str">
        <f t="shared" ref="A67:A130" si="8">IF(LEFT(B67)="x",ROW(A66),"")</f>
        <v/>
      </c>
      <c r="B67" s="13" t="s">
        <v>564</v>
      </c>
      <c r="C67" s="167" t="s">
        <v>565</v>
      </c>
      <c r="D67" s="67">
        <v>140</v>
      </c>
      <c r="E67" s="67">
        <f t="shared" si="7"/>
        <v>280</v>
      </c>
      <c r="F67" s="27">
        <v>299</v>
      </c>
      <c r="G67" s="14" t="s">
        <v>175</v>
      </c>
      <c r="H67" s="13"/>
      <c r="I67" s="145"/>
      <c r="J67" s="110"/>
      <c r="L67" s="246" t="e">
        <f t="shared" si="1"/>
        <v>#NUM!</v>
      </c>
    </row>
    <row r="68" spans="1:12" s="107" customFormat="1">
      <c r="A68" t="str">
        <f t="shared" si="8"/>
        <v/>
      </c>
      <c r="B68" s="13"/>
      <c r="C68" s="167"/>
      <c r="D68" s="67"/>
      <c r="E68" s="67"/>
      <c r="F68" s="27"/>
      <c r="G68" s="14"/>
      <c r="H68" s="13"/>
      <c r="I68" s="145"/>
      <c r="J68" s="110"/>
      <c r="L68" s="246" t="e">
        <f t="shared" ref="L68:L131" si="9">INDEX(B$2:B$1000,SMALL(A$2:A$1000,ROW(A66)))</f>
        <v>#NUM!</v>
      </c>
    </row>
    <row r="69" spans="1:12" s="107" customFormat="1">
      <c r="A69">
        <f t="shared" si="8"/>
        <v>68</v>
      </c>
      <c r="B69" s="148" t="s">
        <v>500</v>
      </c>
      <c r="C69" s="167"/>
      <c r="D69" s="67"/>
      <c r="E69" s="67"/>
      <c r="F69" s="27"/>
      <c r="G69" s="14"/>
      <c r="H69" s="13"/>
      <c r="I69" s="145"/>
      <c r="J69" s="110"/>
      <c r="L69" s="246" t="e">
        <f t="shared" si="9"/>
        <v>#NUM!</v>
      </c>
    </row>
    <row r="70" spans="1:12" s="18" customFormat="1">
      <c r="A70" t="str">
        <f t="shared" si="8"/>
        <v/>
      </c>
      <c r="B70" s="13" t="s">
        <v>419</v>
      </c>
      <c r="C70" s="167" t="s">
        <v>416</v>
      </c>
      <c r="D70" s="67">
        <v>680</v>
      </c>
      <c r="E70" s="67">
        <f t="shared" si="7"/>
        <v>1360</v>
      </c>
      <c r="F70" s="27">
        <v>1390</v>
      </c>
      <c r="G70" s="14" t="s">
        <v>175</v>
      </c>
      <c r="H70" s="13"/>
      <c r="I70" s="145"/>
      <c r="J70" s="110"/>
      <c r="L70" s="246" t="e">
        <f t="shared" si="9"/>
        <v>#NUM!</v>
      </c>
    </row>
    <row r="71" spans="1:12" s="18" customFormat="1">
      <c r="A71" t="str">
        <f t="shared" si="8"/>
        <v/>
      </c>
      <c r="B71" s="13" t="s">
        <v>420</v>
      </c>
      <c r="C71" s="167" t="s">
        <v>417</v>
      </c>
      <c r="D71" s="67">
        <v>770</v>
      </c>
      <c r="E71" s="67">
        <f t="shared" si="7"/>
        <v>1540</v>
      </c>
      <c r="F71" s="27">
        <v>1590</v>
      </c>
      <c r="G71" s="14" t="s">
        <v>175</v>
      </c>
      <c r="H71" s="13"/>
      <c r="I71" s="145"/>
      <c r="J71" s="110"/>
      <c r="L71" s="246" t="e">
        <f t="shared" si="9"/>
        <v>#NUM!</v>
      </c>
    </row>
    <row r="72" spans="1:12" s="18" customFormat="1">
      <c r="A72" t="str">
        <f t="shared" si="8"/>
        <v/>
      </c>
      <c r="B72" s="13" t="s">
        <v>421</v>
      </c>
      <c r="C72" s="167" t="s">
        <v>418</v>
      </c>
      <c r="D72" s="67">
        <v>890</v>
      </c>
      <c r="E72" s="67">
        <f t="shared" si="7"/>
        <v>1780</v>
      </c>
      <c r="F72" s="27">
        <v>1790</v>
      </c>
      <c r="G72" s="14" t="s">
        <v>175</v>
      </c>
      <c r="H72" s="13"/>
      <c r="I72" s="145"/>
      <c r="J72" s="110"/>
      <c r="L72" s="246" t="e">
        <f t="shared" si="9"/>
        <v>#NUM!</v>
      </c>
    </row>
    <row r="73" spans="1:12" s="119" customFormat="1">
      <c r="A73" t="str">
        <f t="shared" si="8"/>
        <v/>
      </c>
      <c r="B73" s="13"/>
      <c r="C73" s="167"/>
      <c r="D73" s="67"/>
      <c r="E73" s="67"/>
      <c r="F73" s="27"/>
      <c r="G73" s="14"/>
      <c r="H73" s="13"/>
      <c r="I73" s="145"/>
      <c r="J73" s="110"/>
      <c r="L73" s="246" t="e">
        <f t="shared" si="9"/>
        <v>#NUM!</v>
      </c>
    </row>
    <row r="74" spans="1:12" s="119" customFormat="1">
      <c r="A74">
        <f t="shared" si="8"/>
        <v>73</v>
      </c>
      <c r="B74" s="148" t="s">
        <v>566</v>
      </c>
      <c r="C74" s="167"/>
      <c r="D74" s="67"/>
      <c r="E74" s="67"/>
      <c r="F74" s="27"/>
      <c r="G74" s="14"/>
      <c r="H74" s="13"/>
      <c r="I74" s="145"/>
      <c r="J74" s="110"/>
      <c r="L74" s="246" t="e">
        <f t="shared" si="9"/>
        <v>#NUM!</v>
      </c>
    </row>
    <row r="75" spans="1:12" s="119" customFormat="1">
      <c r="A75" t="str">
        <f t="shared" si="8"/>
        <v/>
      </c>
      <c r="B75" s="13" t="s">
        <v>573</v>
      </c>
      <c r="C75" s="167" t="s">
        <v>567</v>
      </c>
      <c r="D75" s="67">
        <v>188.87</v>
      </c>
      <c r="E75" s="67"/>
      <c r="F75" s="27">
        <v>380</v>
      </c>
      <c r="G75" s="14" t="s">
        <v>568</v>
      </c>
      <c r="H75" s="13"/>
      <c r="I75" s="145"/>
      <c r="J75" s="110"/>
      <c r="L75" s="246" t="e">
        <f t="shared" si="9"/>
        <v>#NUM!</v>
      </c>
    </row>
    <row r="76" spans="1:12" s="119" customFormat="1">
      <c r="A76" t="str">
        <f t="shared" si="8"/>
        <v/>
      </c>
      <c r="B76" s="13" t="s">
        <v>569</v>
      </c>
      <c r="C76" s="167" t="s">
        <v>570</v>
      </c>
      <c r="D76" s="67"/>
      <c r="E76" s="67"/>
      <c r="F76" s="27">
        <v>105.9</v>
      </c>
      <c r="G76" s="14" t="s">
        <v>568</v>
      </c>
      <c r="H76" s="13"/>
      <c r="I76" s="145"/>
      <c r="J76" s="110"/>
      <c r="L76" s="246" t="e">
        <f t="shared" si="9"/>
        <v>#NUM!</v>
      </c>
    </row>
    <row r="77" spans="1:12" s="119" customFormat="1">
      <c r="A77" t="str">
        <f t="shared" si="8"/>
        <v/>
      </c>
      <c r="B77" s="13" t="s">
        <v>571</v>
      </c>
      <c r="C77" s="167" t="s">
        <v>572</v>
      </c>
      <c r="D77" s="67">
        <v>92</v>
      </c>
      <c r="E77" s="67"/>
      <c r="F77" s="27">
        <v>138.9</v>
      </c>
      <c r="G77" s="14" t="s">
        <v>568</v>
      </c>
      <c r="H77" s="13"/>
      <c r="I77" s="145"/>
      <c r="J77" s="110"/>
      <c r="L77" s="246" t="e">
        <f t="shared" si="9"/>
        <v>#NUM!</v>
      </c>
    </row>
    <row r="78" spans="1:12" s="119" customFormat="1">
      <c r="A78" t="str">
        <f t="shared" si="8"/>
        <v/>
      </c>
      <c r="B78" s="13" t="s">
        <v>574</v>
      </c>
      <c r="C78" s="167" t="s">
        <v>575</v>
      </c>
      <c r="D78" s="67">
        <v>74</v>
      </c>
      <c r="E78" s="67"/>
      <c r="F78" s="27">
        <v>190</v>
      </c>
      <c r="G78" s="14" t="s">
        <v>568</v>
      </c>
      <c r="H78" s="13"/>
      <c r="I78" s="145"/>
      <c r="J78" s="110"/>
      <c r="L78" s="246" t="e">
        <f t="shared" si="9"/>
        <v>#NUM!</v>
      </c>
    </row>
    <row r="79" spans="1:12" s="136" customFormat="1">
      <c r="A79" t="str">
        <f t="shared" si="8"/>
        <v/>
      </c>
      <c r="B79" s="13"/>
      <c r="C79" s="167"/>
      <c r="D79" s="67"/>
      <c r="E79" s="67"/>
      <c r="F79" s="27"/>
      <c r="G79" s="14"/>
      <c r="H79" s="13"/>
      <c r="I79" s="145"/>
      <c r="J79" s="110"/>
      <c r="L79" s="246" t="e">
        <f t="shared" si="9"/>
        <v>#NUM!</v>
      </c>
    </row>
    <row r="80" spans="1:12" s="136" customFormat="1">
      <c r="A80">
        <f t="shared" si="8"/>
        <v>79</v>
      </c>
      <c r="B80" s="148" t="s">
        <v>576</v>
      </c>
      <c r="C80" s="167"/>
      <c r="D80" s="67"/>
      <c r="E80" s="67"/>
      <c r="F80" s="27"/>
      <c r="G80" s="14"/>
      <c r="H80" s="13"/>
      <c r="I80" s="145"/>
      <c r="J80" s="110"/>
      <c r="L80" s="246" t="e">
        <f t="shared" si="9"/>
        <v>#NUM!</v>
      </c>
    </row>
    <row r="81" spans="1:12" s="136" customFormat="1">
      <c r="A81" t="str">
        <f t="shared" si="8"/>
        <v/>
      </c>
      <c r="B81" s="13" t="s">
        <v>577</v>
      </c>
      <c r="C81" s="167" t="s">
        <v>578</v>
      </c>
      <c r="D81" s="67">
        <f>272+80</f>
        <v>352</v>
      </c>
      <c r="E81" s="67"/>
      <c r="F81" s="27">
        <v>562</v>
      </c>
      <c r="G81" s="14" t="s">
        <v>579</v>
      </c>
      <c r="H81" s="13"/>
      <c r="I81" s="145"/>
      <c r="J81" s="110"/>
      <c r="L81" s="246" t="e">
        <f t="shared" si="9"/>
        <v>#NUM!</v>
      </c>
    </row>
    <row r="82" spans="1:12" s="136" customFormat="1">
      <c r="A82" t="str">
        <f t="shared" si="8"/>
        <v/>
      </c>
      <c r="B82" s="13" t="s">
        <v>580</v>
      </c>
      <c r="C82" s="167" t="s">
        <v>581</v>
      </c>
      <c r="D82" s="67">
        <v>46</v>
      </c>
      <c r="E82" s="67">
        <f>D82*2</f>
        <v>92</v>
      </c>
      <c r="F82" s="27">
        <v>92</v>
      </c>
      <c r="G82" s="14" t="s">
        <v>579</v>
      </c>
      <c r="H82" s="13"/>
      <c r="I82" s="145"/>
      <c r="J82" s="110"/>
      <c r="L82" s="246" t="e">
        <f t="shared" si="9"/>
        <v>#NUM!</v>
      </c>
    </row>
    <row r="83" spans="1:12" s="136" customFormat="1">
      <c r="A83" t="str">
        <f t="shared" si="8"/>
        <v/>
      </c>
      <c r="B83" s="13"/>
      <c r="C83" s="167"/>
      <c r="D83" s="67"/>
      <c r="E83" s="67"/>
      <c r="F83" s="27"/>
      <c r="G83" s="14"/>
      <c r="H83" s="13"/>
      <c r="I83" s="145"/>
      <c r="J83" s="110"/>
      <c r="L83" s="246" t="e">
        <f t="shared" si="9"/>
        <v>#NUM!</v>
      </c>
    </row>
    <row r="84" spans="1:12" s="136" customFormat="1">
      <c r="A84" t="str">
        <f t="shared" si="8"/>
        <v/>
      </c>
      <c r="B84" s="13"/>
      <c r="C84" s="167"/>
      <c r="D84" s="67"/>
      <c r="E84" s="67"/>
      <c r="F84" s="27"/>
      <c r="G84" s="14"/>
      <c r="H84" s="13"/>
      <c r="I84" s="145"/>
      <c r="J84" s="110"/>
      <c r="L84" s="246" t="e">
        <f t="shared" si="9"/>
        <v>#NUM!</v>
      </c>
    </row>
    <row r="85" spans="1:12" s="107" customFormat="1">
      <c r="A85">
        <f t="shared" si="8"/>
        <v>84</v>
      </c>
      <c r="B85" s="148" t="s">
        <v>530</v>
      </c>
      <c r="C85" s="167"/>
      <c r="D85" s="67"/>
      <c r="E85" s="67"/>
      <c r="F85" s="27"/>
      <c r="G85" s="14"/>
      <c r="H85" s="13"/>
      <c r="I85" s="145"/>
      <c r="J85" s="110"/>
      <c r="L85" s="246" t="e">
        <f t="shared" si="9"/>
        <v>#NUM!</v>
      </c>
    </row>
    <row r="86" spans="1:12" s="18" customFormat="1">
      <c r="A86" t="str">
        <f t="shared" si="8"/>
        <v/>
      </c>
      <c r="B86" s="13" t="s">
        <v>537</v>
      </c>
      <c r="C86" s="167" t="s">
        <v>531</v>
      </c>
      <c r="D86" s="67">
        <v>140.71</v>
      </c>
      <c r="E86" s="67">
        <f>D86*2</f>
        <v>281.42</v>
      </c>
      <c r="F86" s="27">
        <v>380</v>
      </c>
      <c r="G86" s="14" t="s">
        <v>503</v>
      </c>
      <c r="H86" s="13"/>
      <c r="I86" s="145"/>
      <c r="J86" s="110"/>
      <c r="L86" s="246" t="e">
        <f t="shared" si="9"/>
        <v>#NUM!</v>
      </c>
    </row>
    <row r="87" spans="1:12" s="107" customFormat="1">
      <c r="A87" t="str">
        <f t="shared" si="8"/>
        <v/>
      </c>
      <c r="B87" s="13" t="s">
        <v>539</v>
      </c>
      <c r="C87" s="167" t="s">
        <v>542</v>
      </c>
      <c r="D87" s="67">
        <v>62.42</v>
      </c>
      <c r="E87" s="67">
        <f>D87*2</f>
        <v>124.84</v>
      </c>
      <c r="F87" s="27">
        <v>130</v>
      </c>
      <c r="G87" s="14" t="s">
        <v>503</v>
      </c>
      <c r="H87" s="13"/>
      <c r="I87" s="145"/>
      <c r="J87" s="110"/>
      <c r="L87" s="246" t="e">
        <f t="shared" si="9"/>
        <v>#NUM!</v>
      </c>
    </row>
    <row r="88" spans="1:12" s="107" customFormat="1">
      <c r="A88" t="str">
        <f t="shared" si="8"/>
        <v/>
      </c>
      <c r="B88" s="13" t="s">
        <v>532</v>
      </c>
      <c r="C88" s="167" t="s">
        <v>533</v>
      </c>
      <c r="D88" s="67">
        <v>70.790000000000006</v>
      </c>
      <c r="E88" s="67">
        <f t="shared" ref="E88:E90" si="10">D88*2</f>
        <v>141.58000000000001</v>
      </c>
      <c r="F88" s="27">
        <v>190</v>
      </c>
      <c r="G88" s="14" t="s">
        <v>503</v>
      </c>
      <c r="H88" s="13"/>
      <c r="I88" s="145"/>
      <c r="J88" s="110"/>
      <c r="L88" s="246" t="e">
        <f t="shared" si="9"/>
        <v>#NUM!</v>
      </c>
    </row>
    <row r="89" spans="1:12" s="107" customFormat="1">
      <c r="A89" t="str">
        <f t="shared" si="8"/>
        <v/>
      </c>
      <c r="B89" s="13" t="s">
        <v>540</v>
      </c>
      <c r="C89" s="167" t="s">
        <v>541</v>
      </c>
      <c r="D89" s="67">
        <v>37.49</v>
      </c>
      <c r="E89" s="67">
        <f t="shared" si="10"/>
        <v>74.98</v>
      </c>
      <c r="F89" s="27">
        <v>80</v>
      </c>
      <c r="G89" s="14" t="s">
        <v>503</v>
      </c>
      <c r="H89" s="13"/>
      <c r="I89" s="145"/>
      <c r="J89" s="110"/>
      <c r="L89" s="246" t="e">
        <f t="shared" si="9"/>
        <v>#NUM!</v>
      </c>
    </row>
    <row r="90" spans="1:12" s="107" customFormat="1">
      <c r="A90" t="str">
        <f t="shared" si="8"/>
        <v/>
      </c>
      <c r="B90" s="13" t="s">
        <v>534</v>
      </c>
      <c r="C90" s="167" t="s">
        <v>535</v>
      </c>
      <c r="D90" s="67">
        <v>183.97</v>
      </c>
      <c r="E90" s="67">
        <f t="shared" si="10"/>
        <v>367.94</v>
      </c>
      <c r="F90" s="27">
        <v>490</v>
      </c>
      <c r="G90" s="14" t="s">
        <v>503</v>
      </c>
      <c r="H90" s="13"/>
      <c r="I90" s="145"/>
      <c r="J90" s="110"/>
      <c r="L90" s="246" t="e">
        <f t="shared" si="9"/>
        <v>#NUM!</v>
      </c>
    </row>
    <row r="91" spans="1:12" s="107" customFormat="1">
      <c r="A91" t="str">
        <f t="shared" si="8"/>
        <v/>
      </c>
      <c r="B91" s="13" t="s">
        <v>536</v>
      </c>
      <c r="C91" s="167" t="s">
        <v>538</v>
      </c>
      <c r="D91" s="67">
        <v>270.74</v>
      </c>
      <c r="E91" s="67"/>
      <c r="F91" s="27">
        <v>690</v>
      </c>
      <c r="G91" s="14" t="s">
        <v>503</v>
      </c>
      <c r="H91" s="13"/>
      <c r="I91" s="145"/>
      <c r="J91" s="110"/>
      <c r="L91" s="246" t="e">
        <f t="shared" si="9"/>
        <v>#NUM!</v>
      </c>
    </row>
    <row r="92" spans="1:12" s="107" customFormat="1">
      <c r="A92" t="str">
        <f t="shared" si="8"/>
        <v/>
      </c>
      <c r="B92" s="13" t="s">
        <v>543</v>
      </c>
      <c r="C92" s="167" t="s">
        <v>544</v>
      </c>
      <c r="D92" s="67"/>
      <c r="E92" s="67"/>
      <c r="F92" s="27"/>
      <c r="G92" s="14"/>
      <c r="H92" s="13"/>
      <c r="I92" s="145"/>
      <c r="J92" s="110"/>
      <c r="L92" s="246" t="e">
        <f t="shared" si="9"/>
        <v>#NUM!</v>
      </c>
    </row>
    <row r="93" spans="1:12" s="18" customFormat="1">
      <c r="A93">
        <f t="shared" si="8"/>
        <v>92</v>
      </c>
      <c r="B93" s="148" t="s">
        <v>377</v>
      </c>
      <c r="C93" s="167" t="s">
        <v>378</v>
      </c>
      <c r="D93" s="67" t="s">
        <v>379</v>
      </c>
      <c r="E93" s="67" t="s">
        <v>380</v>
      </c>
      <c r="F93" s="27" t="s">
        <v>381</v>
      </c>
      <c r="G93" s="14" t="s">
        <v>380</v>
      </c>
      <c r="H93" s="13"/>
      <c r="I93" s="145"/>
      <c r="J93" s="110"/>
      <c r="L93" s="246" t="e">
        <f t="shared" si="9"/>
        <v>#NUM!</v>
      </c>
    </row>
    <row r="94" spans="1:12" s="18" customFormat="1">
      <c r="A94" t="str">
        <f t="shared" si="8"/>
        <v/>
      </c>
      <c r="B94" s="13" t="s">
        <v>424</v>
      </c>
      <c r="C94" s="167" t="s">
        <v>426</v>
      </c>
      <c r="D94" s="67">
        <v>937</v>
      </c>
      <c r="E94" s="67">
        <f>D94*2</f>
        <v>1874</v>
      </c>
      <c r="F94" s="27">
        <v>1890</v>
      </c>
      <c r="G94" s="14"/>
      <c r="H94" s="13"/>
      <c r="I94" s="145"/>
      <c r="J94" s="110"/>
      <c r="L94" s="246" t="e">
        <f t="shared" si="9"/>
        <v>#NUM!</v>
      </c>
    </row>
    <row r="95" spans="1:12" s="18" customFormat="1">
      <c r="A95" t="str">
        <f t="shared" si="8"/>
        <v/>
      </c>
      <c r="B95" s="13" t="s">
        <v>425</v>
      </c>
      <c r="C95" s="167" t="s">
        <v>427</v>
      </c>
      <c r="D95" s="67">
        <v>937</v>
      </c>
      <c r="E95" s="67">
        <f>D95*2</f>
        <v>1874</v>
      </c>
      <c r="F95" s="27">
        <v>1890</v>
      </c>
      <c r="G95" s="14"/>
      <c r="H95" s="13"/>
      <c r="I95" s="145"/>
      <c r="J95" s="110"/>
      <c r="L95" s="246" t="e">
        <f t="shared" si="9"/>
        <v>#NUM!</v>
      </c>
    </row>
    <row r="96" spans="1:12" s="18" customFormat="1">
      <c r="A96" t="str">
        <f t="shared" si="8"/>
        <v/>
      </c>
      <c r="B96" s="13" t="s">
        <v>428</v>
      </c>
      <c r="C96" s="167"/>
      <c r="D96" s="67"/>
      <c r="E96" s="67"/>
      <c r="F96" s="27">
        <v>85</v>
      </c>
      <c r="G96" s="14"/>
      <c r="H96" s="13"/>
      <c r="I96" s="145"/>
      <c r="J96" s="110"/>
      <c r="L96" s="246" t="e">
        <f t="shared" si="9"/>
        <v>#NUM!</v>
      </c>
    </row>
    <row r="97" spans="1:12" s="18" customFormat="1">
      <c r="A97" t="str">
        <f t="shared" si="8"/>
        <v/>
      </c>
      <c r="B97" s="13" t="s">
        <v>462</v>
      </c>
      <c r="C97" s="167" t="s">
        <v>463</v>
      </c>
      <c r="D97" s="67">
        <v>25</v>
      </c>
      <c r="E97" s="67">
        <v>50</v>
      </c>
      <c r="F97" s="27">
        <v>75</v>
      </c>
      <c r="G97" s="14"/>
      <c r="H97" s="13"/>
      <c r="I97" s="145"/>
      <c r="J97" s="110"/>
      <c r="L97" s="246" t="e">
        <f t="shared" si="9"/>
        <v>#NUM!</v>
      </c>
    </row>
    <row r="98" spans="1:12" s="18" customFormat="1">
      <c r="A98" t="str">
        <f t="shared" si="8"/>
        <v/>
      </c>
      <c r="B98" s="13" t="s">
        <v>107</v>
      </c>
      <c r="C98" s="167"/>
      <c r="D98" s="67">
        <v>77</v>
      </c>
      <c r="E98" s="67">
        <f>D98*2</f>
        <v>154</v>
      </c>
      <c r="F98" s="27">
        <v>190</v>
      </c>
      <c r="G98" s="14"/>
      <c r="H98" s="13"/>
      <c r="I98" s="145"/>
      <c r="J98" s="110"/>
      <c r="L98" s="246" t="e">
        <f t="shared" si="9"/>
        <v>#NUM!</v>
      </c>
    </row>
    <row r="99" spans="1:12" s="18" customFormat="1">
      <c r="A99" t="str">
        <f t="shared" si="8"/>
        <v/>
      </c>
      <c r="B99" s="13" t="s">
        <v>437</v>
      </c>
      <c r="C99" s="167" t="s">
        <v>430</v>
      </c>
      <c r="D99" s="67">
        <v>169</v>
      </c>
      <c r="E99" s="67">
        <f>D99*2</f>
        <v>338</v>
      </c>
      <c r="F99" s="27">
        <v>390</v>
      </c>
      <c r="G99" s="14"/>
      <c r="H99" s="13"/>
      <c r="I99" s="145"/>
      <c r="J99" s="110"/>
      <c r="L99" s="246" t="e">
        <f t="shared" si="9"/>
        <v>#NUM!</v>
      </c>
    </row>
    <row r="100" spans="1:12" s="18" customFormat="1">
      <c r="A100" t="str">
        <f t="shared" si="8"/>
        <v/>
      </c>
      <c r="B100" s="13" t="s">
        <v>452</v>
      </c>
      <c r="C100" s="167"/>
      <c r="D100" s="67"/>
      <c r="E100" s="67"/>
      <c r="F100" s="27"/>
      <c r="G100" s="14"/>
      <c r="H100" s="13"/>
      <c r="I100" s="145"/>
      <c r="J100" s="110"/>
      <c r="L100" s="246" t="e">
        <f t="shared" si="9"/>
        <v>#NUM!</v>
      </c>
    </row>
    <row r="101" spans="1:12" s="18" customFormat="1">
      <c r="A101" t="str">
        <f t="shared" si="8"/>
        <v/>
      </c>
      <c r="B101" s="13"/>
      <c r="C101" s="167"/>
      <c r="D101" s="67"/>
      <c r="E101" s="67"/>
      <c r="F101" s="27"/>
      <c r="G101" s="14"/>
      <c r="H101" s="13"/>
      <c r="I101" s="145"/>
      <c r="J101" s="110"/>
      <c r="L101" s="246" t="e">
        <f t="shared" si="9"/>
        <v>#NUM!</v>
      </c>
    </row>
    <row r="102" spans="1:12" s="18" customFormat="1">
      <c r="A102" t="str">
        <f t="shared" si="8"/>
        <v/>
      </c>
      <c r="B102" s="13" t="s">
        <v>382</v>
      </c>
      <c r="C102" s="167" t="s">
        <v>393</v>
      </c>
      <c r="D102" s="67">
        <f>E102/1.3</f>
        <v>268.46153846153845</v>
      </c>
      <c r="E102" s="67">
        <v>349</v>
      </c>
      <c r="F102" s="27">
        <v>499</v>
      </c>
      <c r="G102" s="14"/>
      <c r="H102" s="13"/>
      <c r="I102" s="145"/>
      <c r="J102" s="110"/>
      <c r="L102" s="246" t="e">
        <f t="shared" si="9"/>
        <v>#NUM!</v>
      </c>
    </row>
    <row r="103" spans="1:12" s="18" customFormat="1">
      <c r="A103" t="str">
        <f t="shared" si="8"/>
        <v/>
      </c>
      <c r="B103" s="13" t="s">
        <v>400</v>
      </c>
      <c r="C103" s="167" t="s">
        <v>401</v>
      </c>
      <c r="D103" s="67">
        <f>E103/1.3</f>
        <v>383.84615384615381</v>
      </c>
      <c r="E103" s="67">
        <v>499</v>
      </c>
      <c r="F103" s="27">
        <v>599</v>
      </c>
      <c r="G103" s="14"/>
      <c r="H103" s="13"/>
      <c r="I103" s="145"/>
      <c r="J103" s="110"/>
      <c r="L103" s="246" t="e">
        <f t="shared" si="9"/>
        <v>#NUM!</v>
      </c>
    </row>
    <row r="104" spans="1:12" s="18" customFormat="1">
      <c r="A104" t="str">
        <f t="shared" si="8"/>
        <v/>
      </c>
      <c r="B104" s="13" t="s">
        <v>383</v>
      </c>
      <c r="C104" s="167" t="s">
        <v>384</v>
      </c>
      <c r="D104" s="67">
        <f t="shared" ref="D104:D109" si="11">E104/1.3</f>
        <v>614.61538461538464</v>
      </c>
      <c r="E104" s="67">
        <v>799</v>
      </c>
      <c r="F104" s="27">
        <v>899</v>
      </c>
      <c r="G104" s="14"/>
      <c r="H104" s="13"/>
      <c r="I104" s="145"/>
      <c r="J104" s="110"/>
      <c r="L104" s="246" t="e">
        <f t="shared" si="9"/>
        <v>#NUM!</v>
      </c>
    </row>
    <row r="105" spans="1:12" s="18" customFormat="1">
      <c r="A105" t="str">
        <f t="shared" si="8"/>
        <v/>
      </c>
      <c r="B105" s="13" t="s">
        <v>385</v>
      </c>
      <c r="C105" s="167" t="s">
        <v>386</v>
      </c>
      <c r="D105" s="67">
        <f t="shared" si="11"/>
        <v>922.30769230769226</v>
      </c>
      <c r="E105" s="67">
        <v>1199</v>
      </c>
      <c r="F105" s="27">
        <v>1299</v>
      </c>
      <c r="G105" s="14"/>
      <c r="H105" s="13"/>
      <c r="I105" s="145"/>
      <c r="J105" s="110"/>
      <c r="L105" s="246" t="e">
        <f t="shared" si="9"/>
        <v>#NUM!</v>
      </c>
    </row>
    <row r="106" spans="1:12" s="18" customFormat="1">
      <c r="A106" t="str">
        <f t="shared" si="8"/>
        <v/>
      </c>
      <c r="B106" s="13"/>
      <c r="C106" s="167"/>
      <c r="D106" s="67"/>
      <c r="E106" s="67"/>
      <c r="F106" s="27"/>
      <c r="G106" s="14"/>
      <c r="H106" s="13"/>
      <c r="I106" s="145"/>
      <c r="J106" s="110"/>
      <c r="L106" s="246" t="e">
        <f t="shared" si="9"/>
        <v>#NUM!</v>
      </c>
    </row>
    <row r="107" spans="1:12" s="18" customFormat="1">
      <c r="A107" t="str">
        <f t="shared" si="8"/>
        <v/>
      </c>
      <c r="B107" s="13" t="s">
        <v>402</v>
      </c>
      <c r="C107" s="167" t="s">
        <v>403</v>
      </c>
      <c r="D107" s="67">
        <f t="shared" si="11"/>
        <v>191.53846153846152</v>
      </c>
      <c r="E107" s="67">
        <v>249</v>
      </c>
      <c r="F107" s="27">
        <v>399</v>
      </c>
      <c r="G107" s="14"/>
      <c r="H107" s="13"/>
      <c r="I107" s="145"/>
      <c r="J107" s="110"/>
      <c r="L107" s="246" t="e">
        <f t="shared" si="9"/>
        <v>#NUM!</v>
      </c>
    </row>
    <row r="108" spans="1:12" s="18" customFormat="1">
      <c r="A108" t="str">
        <f t="shared" si="8"/>
        <v/>
      </c>
      <c r="B108" s="13" t="s">
        <v>387</v>
      </c>
      <c r="C108" s="167" t="s">
        <v>388</v>
      </c>
      <c r="D108" s="67">
        <f t="shared" si="11"/>
        <v>306.92307692307691</v>
      </c>
      <c r="E108" s="67">
        <v>399</v>
      </c>
      <c r="F108" s="27">
        <v>499</v>
      </c>
      <c r="G108" s="14"/>
      <c r="H108" s="13"/>
      <c r="I108" s="145"/>
      <c r="J108" s="110"/>
      <c r="L108" s="246" t="e">
        <f t="shared" si="9"/>
        <v>#NUM!</v>
      </c>
    </row>
    <row r="109" spans="1:12" s="18" customFormat="1">
      <c r="A109" t="str">
        <f t="shared" si="8"/>
        <v/>
      </c>
      <c r="B109" s="13" t="s">
        <v>389</v>
      </c>
      <c r="C109" s="167" t="s">
        <v>392</v>
      </c>
      <c r="D109" s="67">
        <f t="shared" si="11"/>
        <v>306.92307692307691</v>
      </c>
      <c r="E109" s="67">
        <v>399</v>
      </c>
      <c r="F109" s="27">
        <v>499</v>
      </c>
      <c r="G109" s="14"/>
      <c r="H109" s="13"/>
      <c r="I109" s="145"/>
      <c r="J109" s="110"/>
      <c r="L109" s="246" t="e">
        <f t="shared" si="9"/>
        <v>#NUM!</v>
      </c>
    </row>
    <row r="110" spans="1:12" s="18" customFormat="1">
      <c r="A110" t="str">
        <f t="shared" si="8"/>
        <v/>
      </c>
      <c r="B110" s="13"/>
      <c r="C110" s="167"/>
      <c r="D110" s="67"/>
      <c r="E110" s="67"/>
      <c r="F110" s="27"/>
      <c r="G110" s="14"/>
      <c r="H110" s="13"/>
      <c r="I110" s="145"/>
      <c r="J110" s="110"/>
      <c r="L110" s="246" t="e">
        <f t="shared" si="9"/>
        <v>#NUM!</v>
      </c>
    </row>
    <row r="111" spans="1:12" s="18" customFormat="1">
      <c r="A111" t="str">
        <f t="shared" si="8"/>
        <v/>
      </c>
      <c r="B111" s="13" t="s">
        <v>404</v>
      </c>
      <c r="C111" s="167" t="s">
        <v>405</v>
      </c>
      <c r="D111" s="67">
        <v>7.14</v>
      </c>
      <c r="E111" s="67">
        <v>10</v>
      </c>
      <c r="F111" s="27">
        <v>16</v>
      </c>
      <c r="G111" s="14"/>
      <c r="H111" s="13"/>
      <c r="I111" s="145"/>
      <c r="J111" s="110"/>
      <c r="L111" s="246" t="e">
        <f t="shared" si="9"/>
        <v>#NUM!</v>
      </c>
    </row>
    <row r="112" spans="1:12" s="18" customFormat="1">
      <c r="A112" t="str">
        <f t="shared" si="8"/>
        <v/>
      </c>
      <c r="B112" s="13" t="s">
        <v>390</v>
      </c>
      <c r="C112" s="167" t="s">
        <v>394</v>
      </c>
      <c r="D112" s="67">
        <v>7.14</v>
      </c>
      <c r="E112" s="67">
        <v>10</v>
      </c>
      <c r="F112" s="27">
        <v>16</v>
      </c>
      <c r="G112" s="14"/>
      <c r="H112" s="13"/>
      <c r="I112" s="145"/>
      <c r="J112" s="110"/>
      <c r="L112" s="246" t="e">
        <f t="shared" si="9"/>
        <v>#NUM!</v>
      </c>
    </row>
    <row r="113" spans="1:12" s="18" customFormat="1">
      <c r="A113" t="str">
        <f t="shared" si="8"/>
        <v/>
      </c>
      <c r="B113" s="13" t="s">
        <v>391</v>
      </c>
      <c r="C113" s="167" t="s">
        <v>395</v>
      </c>
      <c r="D113" s="67">
        <v>7.14</v>
      </c>
      <c r="E113" s="67">
        <v>10</v>
      </c>
      <c r="F113" s="27">
        <v>16</v>
      </c>
      <c r="G113" s="14"/>
      <c r="H113" s="13"/>
      <c r="I113" s="145"/>
      <c r="J113" s="110"/>
      <c r="L113" s="246" t="e">
        <f t="shared" si="9"/>
        <v>#NUM!</v>
      </c>
    </row>
    <row r="114" spans="1:12" s="18" customFormat="1">
      <c r="A114" t="str">
        <f t="shared" si="8"/>
        <v/>
      </c>
      <c r="B114" s="13"/>
      <c r="C114" s="167"/>
      <c r="D114" s="67"/>
      <c r="E114" s="67"/>
      <c r="F114" s="27"/>
      <c r="G114" s="14"/>
      <c r="H114" s="13"/>
      <c r="I114" s="145"/>
      <c r="J114" s="110"/>
      <c r="L114" s="246" t="e">
        <f t="shared" si="9"/>
        <v>#NUM!</v>
      </c>
    </row>
    <row r="115" spans="1:12" s="18" customFormat="1">
      <c r="A115" t="str">
        <f t="shared" si="8"/>
        <v/>
      </c>
      <c r="B115" s="13" t="s">
        <v>448</v>
      </c>
      <c r="C115" s="167" t="s">
        <v>454</v>
      </c>
      <c r="D115" s="67"/>
      <c r="E115" s="67"/>
      <c r="F115" s="27">
        <v>180</v>
      </c>
      <c r="G115" s="14"/>
      <c r="H115" s="13"/>
      <c r="I115" s="145"/>
      <c r="J115" s="110"/>
      <c r="L115" s="246" t="e">
        <f t="shared" si="9"/>
        <v>#NUM!</v>
      </c>
    </row>
    <row r="116" spans="1:12" s="18" customFormat="1">
      <c r="A116" t="str">
        <f t="shared" si="8"/>
        <v/>
      </c>
      <c r="B116" s="13" t="s">
        <v>444</v>
      </c>
      <c r="C116" s="167" t="s">
        <v>450</v>
      </c>
      <c r="D116" s="67"/>
      <c r="E116" s="67"/>
      <c r="F116" s="27">
        <v>150</v>
      </c>
      <c r="G116" s="14"/>
      <c r="H116" s="13"/>
      <c r="I116" s="145"/>
      <c r="J116" s="110"/>
      <c r="L116" s="246" t="e">
        <f t="shared" si="9"/>
        <v>#NUM!</v>
      </c>
    </row>
    <row r="117" spans="1:12" s="18" customFormat="1">
      <c r="A117" t="str">
        <f t="shared" si="8"/>
        <v/>
      </c>
      <c r="B117" s="13" t="s">
        <v>445</v>
      </c>
      <c r="C117" s="167" t="s">
        <v>451</v>
      </c>
      <c r="D117" s="67"/>
      <c r="E117" s="67"/>
      <c r="F117" s="27">
        <v>150</v>
      </c>
      <c r="G117" s="14"/>
      <c r="H117" s="13"/>
      <c r="I117" s="145"/>
      <c r="J117" s="110"/>
      <c r="L117" s="246" t="e">
        <f t="shared" si="9"/>
        <v>#NUM!</v>
      </c>
    </row>
    <row r="118" spans="1:12" s="18" customFormat="1">
      <c r="A118" t="str">
        <f t="shared" si="8"/>
        <v/>
      </c>
      <c r="B118" s="13" t="s">
        <v>446</v>
      </c>
      <c r="C118" s="167" t="s">
        <v>453</v>
      </c>
      <c r="D118" s="67"/>
      <c r="E118" s="67"/>
      <c r="F118" s="27">
        <v>350</v>
      </c>
      <c r="G118" s="14"/>
      <c r="H118" s="13"/>
      <c r="I118" s="145"/>
      <c r="J118" s="110"/>
      <c r="L118" s="246" t="e">
        <f t="shared" si="9"/>
        <v>#NUM!</v>
      </c>
    </row>
    <row r="119" spans="1:12" s="18" customFormat="1">
      <c r="A119" t="str">
        <f t="shared" si="8"/>
        <v/>
      </c>
      <c r="B119" s="13" t="s">
        <v>442</v>
      </c>
      <c r="C119" s="167" t="s">
        <v>455</v>
      </c>
      <c r="D119" s="67"/>
      <c r="E119" s="67"/>
      <c r="F119" s="27">
        <v>25</v>
      </c>
      <c r="G119" s="14"/>
      <c r="H119" s="13"/>
      <c r="I119" s="145"/>
      <c r="J119" s="110"/>
      <c r="L119" s="246" t="e">
        <f t="shared" si="9"/>
        <v>#NUM!</v>
      </c>
    </row>
    <row r="120" spans="1:12" s="18" customFormat="1">
      <c r="A120" t="str">
        <f t="shared" si="8"/>
        <v/>
      </c>
      <c r="B120" s="13" t="s">
        <v>443</v>
      </c>
      <c r="C120" s="167" t="s">
        <v>456</v>
      </c>
      <c r="D120" s="67"/>
      <c r="E120" s="67"/>
      <c r="F120" s="27">
        <v>90</v>
      </c>
      <c r="G120" s="14"/>
      <c r="H120" s="13"/>
      <c r="I120" s="145"/>
      <c r="J120" s="110"/>
      <c r="L120" s="246" t="e">
        <f t="shared" si="9"/>
        <v>#NUM!</v>
      </c>
    </row>
    <row r="121" spans="1:12" s="18" customFormat="1">
      <c r="A121" t="str">
        <f t="shared" si="8"/>
        <v/>
      </c>
      <c r="B121" s="13" t="s">
        <v>447</v>
      </c>
      <c r="C121" s="167" t="s">
        <v>457</v>
      </c>
      <c r="D121" s="67"/>
      <c r="E121" s="67"/>
      <c r="F121" s="27">
        <v>26</v>
      </c>
      <c r="G121" s="14"/>
      <c r="H121" s="13"/>
      <c r="I121" s="145"/>
      <c r="J121" s="110"/>
      <c r="L121" s="246" t="e">
        <f t="shared" si="9"/>
        <v>#NUM!</v>
      </c>
    </row>
    <row r="122" spans="1:12" s="18" customFormat="1">
      <c r="A122" t="str">
        <f t="shared" si="8"/>
        <v/>
      </c>
      <c r="B122" s="13"/>
      <c r="C122" s="167"/>
      <c r="D122" s="67"/>
      <c r="E122" s="67"/>
      <c r="F122" s="27"/>
      <c r="G122" s="14"/>
      <c r="H122" s="13"/>
      <c r="I122" s="145"/>
      <c r="J122" s="110"/>
      <c r="L122" s="246" t="e">
        <f t="shared" si="9"/>
        <v>#NUM!</v>
      </c>
    </row>
    <row r="123" spans="1:12" s="18" customFormat="1">
      <c r="A123" t="str">
        <f t="shared" si="8"/>
        <v/>
      </c>
      <c r="B123" s="13" t="s">
        <v>431</v>
      </c>
      <c r="C123" s="167" t="s">
        <v>432</v>
      </c>
      <c r="D123" s="67"/>
      <c r="E123" s="67"/>
      <c r="F123" s="27">
        <v>600</v>
      </c>
      <c r="G123" s="14"/>
      <c r="H123" s="13"/>
      <c r="I123" s="145"/>
      <c r="J123" s="110"/>
      <c r="L123" s="246" t="e">
        <f t="shared" si="9"/>
        <v>#NUM!</v>
      </c>
    </row>
    <row r="124" spans="1:12" s="18" customFormat="1">
      <c r="A124" t="str">
        <f t="shared" si="8"/>
        <v/>
      </c>
      <c r="B124" s="13" t="s">
        <v>433</v>
      </c>
      <c r="C124" s="167" t="s">
        <v>434</v>
      </c>
      <c r="D124" s="67"/>
      <c r="E124" s="67"/>
      <c r="F124" s="27">
        <v>600</v>
      </c>
      <c r="G124" s="14"/>
      <c r="H124" s="13"/>
      <c r="I124" s="145"/>
      <c r="J124" s="110"/>
      <c r="L124" s="246" t="e">
        <f t="shared" si="9"/>
        <v>#NUM!</v>
      </c>
    </row>
    <row r="125" spans="1:12" s="18" customFormat="1">
      <c r="A125" t="str">
        <f t="shared" si="8"/>
        <v/>
      </c>
      <c r="B125" s="13" t="s">
        <v>435</v>
      </c>
      <c r="C125" s="167" t="s">
        <v>436</v>
      </c>
      <c r="D125" s="67"/>
      <c r="E125" s="67"/>
      <c r="F125" s="27">
        <v>350</v>
      </c>
      <c r="G125" s="14"/>
      <c r="H125" s="13"/>
      <c r="I125" s="145"/>
      <c r="J125" s="110"/>
      <c r="L125" s="246" t="e">
        <f t="shared" si="9"/>
        <v>#NUM!</v>
      </c>
    </row>
    <row r="126" spans="1:12" s="18" customFormat="1">
      <c r="A126" t="str">
        <f t="shared" si="8"/>
        <v/>
      </c>
      <c r="B126" s="13" t="s">
        <v>441</v>
      </c>
      <c r="C126" s="167" t="s">
        <v>458</v>
      </c>
      <c r="D126" s="67"/>
      <c r="E126" s="67"/>
      <c r="F126" s="27">
        <v>350</v>
      </c>
      <c r="G126" s="14"/>
      <c r="H126" s="13"/>
      <c r="I126" s="145"/>
      <c r="J126" s="110"/>
      <c r="L126" s="246" t="e">
        <f t="shared" si="9"/>
        <v>#NUM!</v>
      </c>
    </row>
    <row r="127" spans="1:12" s="18" customFormat="1">
      <c r="A127" t="str">
        <f t="shared" si="8"/>
        <v/>
      </c>
      <c r="B127" s="13" t="s">
        <v>438</v>
      </c>
      <c r="C127" s="167"/>
      <c r="D127" s="67"/>
      <c r="E127" s="67"/>
      <c r="F127" s="27">
        <v>800</v>
      </c>
      <c r="G127" s="14"/>
      <c r="H127" s="13"/>
      <c r="I127" s="145"/>
      <c r="J127" s="110"/>
      <c r="L127" s="246" t="e">
        <f t="shared" si="9"/>
        <v>#NUM!</v>
      </c>
    </row>
    <row r="128" spans="1:12" s="18" customFormat="1">
      <c r="A128" t="str">
        <f t="shared" si="8"/>
        <v/>
      </c>
      <c r="B128" s="13" t="s">
        <v>439</v>
      </c>
      <c r="C128" s="167" t="s">
        <v>459</v>
      </c>
      <c r="D128" s="67"/>
      <c r="E128" s="67"/>
      <c r="F128" s="27">
        <v>790</v>
      </c>
      <c r="G128" s="14"/>
      <c r="H128" s="13"/>
      <c r="I128" s="145"/>
      <c r="J128" s="110"/>
      <c r="L128" s="246" t="e">
        <f t="shared" si="9"/>
        <v>#NUM!</v>
      </c>
    </row>
    <row r="129" spans="1:12" s="18" customFormat="1">
      <c r="A129" t="str">
        <f t="shared" si="8"/>
        <v/>
      </c>
      <c r="B129" s="13" t="s">
        <v>440</v>
      </c>
      <c r="C129" s="167" t="s">
        <v>460</v>
      </c>
      <c r="D129" s="67"/>
      <c r="E129" s="67"/>
      <c r="F129" s="27">
        <v>350</v>
      </c>
      <c r="G129" s="14"/>
      <c r="H129" s="13"/>
      <c r="I129" s="145"/>
      <c r="J129" s="110"/>
      <c r="L129" s="246" t="e">
        <f t="shared" si="9"/>
        <v>#NUM!</v>
      </c>
    </row>
    <row r="130" spans="1:12" s="18" customFormat="1">
      <c r="A130" t="str">
        <f t="shared" si="8"/>
        <v/>
      </c>
      <c r="B130" s="13"/>
      <c r="C130" s="167"/>
      <c r="D130" s="67"/>
      <c r="E130" s="67"/>
      <c r="F130" s="27"/>
      <c r="G130" s="14"/>
      <c r="H130" s="13"/>
      <c r="I130" s="145"/>
      <c r="J130" s="110"/>
      <c r="L130" s="246" t="e">
        <f t="shared" si="9"/>
        <v>#NUM!</v>
      </c>
    </row>
    <row r="131" spans="1:12" s="18" customFormat="1">
      <c r="A131" t="str">
        <f t="shared" ref="A131:A194" si="12">IF(LEFT(B131)="x",ROW(A130),"")</f>
        <v/>
      </c>
      <c r="B131" s="13" t="s">
        <v>449</v>
      </c>
      <c r="C131" s="167" t="s">
        <v>461</v>
      </c>
      <c r="D131" s="67"/>
      <c r="E131" s="67"/>
      <c r="F131" s="27">
        <v>150</v>
      </c>
      <c r="G131" s="14"/>
      <c r="H131" s="13"/>
      <c r="I131" s="145"/>
      <c r="J131" s="110"/>
      <c r="L131" s="246" t="e">
        <f t="shared" si="9"/>
        <v>#NUM!</v>
      </c>
    </row>
    <row r="132" spans="1:12" s="18" customFormat="1">
      <c r="A132">
        <f t="shared" si="12"/>
        <v>131</v>
      </c>
      <c r="B132" s="143" t="s">
        <v>272</v>
      </c>
      <c r="C132" s="158" t="s">
        <v>85</v>
      </c>
      <c r="D132" s="68" t="s">
        <v>83</v>
      </c>
      <c r="E132" s="68" t="s">
        <v>82</v>
      </c>
      <c r="F132" s="227" t="s">
        <v>82</v>
      </c>
      <c r="G132" s="235" t="s">
        <v>84</v>
      </c>
      <c r="H132" s="13"/>
      <c r="I132" s="145"/>
      <c r="J132" s="110"/>
      <c r="L132" s="246" t="e">
        <f t="shared" ref="L132:L195" si="13">INDEX(B$2:B$1000,SMALL(A$2:A$1000,ROW(A130)))</f>
        <v>#NUM!</v>
      </c>
    </row>
    <row r="133" spans="1:12" s="18" customFormat="1">
      <c r="A133" t="str">
        <f t="shared" si="12"/>
        <v/>
      </c>
      <c r="B133" s="142" t="s">
        <v>522</v>
      </c>
      <c r="C133" s="158" t="s">
        <v>501</v>
      </c>
      <c r="D133" s="68">
        <v>49.9</v>
      </c>
      <c r="E133" s="68">
        <f>D133*2</f>
        <v>99.8</v>
      </c>
      <c r="F133" s="227">
        <v>195</v>
      </c>
      <c r="G133" s="235" t="s">
        <v>503</v>
      </c>
      <c r="H133" s="13"/>
      <c r="I133" s="145"/>
      <c r="J133" s="110"/>
      <c r="L133" s="246" t="e">
        <f t="shared" si="13"/>
        <v>#NUM!</v>
      </c>
    </row>
    <row r="134" spans="1:12">
      <c r="A134" t="str">
        <f t="shared" si="12"/>
        <v/>
      </c>
      <c r="B134" s="142" t="s">
        <v>519</v>
      </c>
      <c r="C134" s="168" t="s">
        <v>521</v>
      </c>
      <c r="D134" s="68">
        <v>105</v>
      </c>
      <c r="E134" s="68">
        <f>D134*2</f>
        <v>210</v>
      </c>
      <c r="F134" s="227">
        <v>260</v>
      </c>
      <c r="G134" s="235" t="s">
        <v>503</v>
      </c>
      <c r="H134" s="14"/>
      <c r="I134" s="15"/>
      <c r="L134" s="246" t="e">
        <f t="shared" si="13"/>
        <v>#NUM!</v>
      </c>
    </row>
    <row r="135" spans="1:12" s="108" customFormat="1">
      <c r="A135" t="str">
        <f t="shared" si="12"/>
        <v/>
      </c>
      <c r="B135" s="142" t="s">
        <v>523</v>
      </c>
      <c r="C135" s="168" t="s">
        <v>520</v>
      </c>
      <c r="D135" s="68">
        <v>6.99</v>
      </c>
      <c r="E135" s="68">
        <f>D135*2</f>
        <v>13.98</v>
      </c>
      <c r="F135" s="227">
        <v>19.899999999999999</v>
      </c>
      <c r="G135" s="235" t="s">
        <v>503</v>
      </c>
      <c r="H135" s="14"/>
      <c r="I135" s="15"/>
      <c r="J135" s="111"/>
      <c r="L135" s="246" t="e">
        <f t="shared" si="13"/>
        <v>#NUM!</v>
      </c>
    </row>
    <row r="136" spans="1:12" s="18" customFormat="1">
      <c r="A136">
        <f t="shared" si="12"/>
        <v>135</v>
      </c>
      <c r="B136" s="143" t="s">
        <v>273</v>
      </c>
      <c r="C136" s="158"/>
      <c r="D136" s="68"/>
      <c r="E136" s="68"/>
      <c r="F136" s="227"/>
      <c r="G136" s="235"/>
      <c r="H136" s="13"/>
      <c r="I136" s="145"/>
      <c r="J136" s="110"/>
      <c r="L136" s="246" t="e">
        <f t="shared" si="13"/>
        <v>#NUM!</v>
      </c>
    </row>
    <row r="137" spans="1:12" s="18" customFormat="1">
      <c r="A137" t="str">
        <f t="shared" si="12"/>
        <v/>
      </c>
      <c r="B137" s="142" t="s">
        <v>164</v>
      </c>
      <c r="C137" s="158" t="s">
        <v>248</v>
      </c>
      <c r="D137" s="68">
        <v>500</v>
      </c>
      <c r="E137" s="68"/>
      <c r="F137" s="227">
        <v>1100</v>
      </c>
      <c r="G137" s="235" t="s">
        <v>31</v>
      </c>
      <c r="H137" s="13"/>
      <c r="I137" s="145"/>
      <c r="J137" s="110"/>
      <c r="L137" s="246" t="e">
        <f t="shared" si="13"/>
        <v>#NUM!</v>
      </c>
    </row>
    <row r="138" spans="1:12">
      <c r="A138" t="str">
        <f t="shared" si="12"/>
        <v/>
      </c>
      <c r="B138" s="13" t="s">
        <v>33</v>
      </c>
      <c r="C138" s="165" t="s">
        <v>32</v>
      </c>
      <c r="D138" s="68">
        <v>36</v>
      </c>
      <c r="E138" s="68">
        <f>D138*2</f>
        <v>72</v>
      </c>
      <c r="F138" s="27">
        <v>76</v>
      </c>
      <c r="G138" s="14" t="s">
        <v>31</v>
      </c>
      <c r="H138" s="14"/>
      <c r="I138" s="15"/>
      <c r="L138" s="246" t="e">
        <f t="shared" si="13"/>
        <v>#NUM!</v>
      </c>
    </row>
    <row r="139" spans="1:12">
      <c r="A139" t="str">
        <f t="shared" si="12"/>
        <v/>
      </c>
      <c r="B139" s="13" t="s">
        <v>41</v>
      </c>
      <c r="C139" s="165" t="s">
        <v>34</v>
      </c>
      <c r="D139" s="68">
        <f>760+35.87</f>
        <v>795.87</v>
      </c>
      <c r="E139" s="68">
        <f>D139*2</f>
        <v>1591.74</v>
      </c>
      <c r="F139" s="27">
        <v>1675</v>
      </c>
      <c r="G139" s="14" t="s">
        <v>31</v>
      </c>
      <c r="H139" s="14"/>
      <c r="I139" s="15"/>
      <c r="L139" s="246" t="e">
        <f t="shared" si="13"/>
        <v>#NUM!</v>
      </c>
    </row>
    <row r="140" spans="1:12" s="108" customFormat="1">
      <c r="A140" t="str">
        <f t="shared" si="12"/>
        <v/>
      </c>
      <c r="B140" s="13" t="s">
        <v>505</v>
      </c>
      <c r="C140" s="165" t="s">
        <v>506</v>
      </c>
      <c r="D140" s="68">
        <v>24.99</v>
      </c>
      <c r="E140" s="68">
        <f>D140*2</f>
        <v>49.98</v>
      </c>
      <c r="F140" s="27">
        <v>63</v>
      </c>
      <c r="G140" s="14" t="s">
        <v>503</v>
      </c>
      <c r="H140" s="14"/>
      <c r="I140" s="15"/>
      <c r="J140" s="111"/>
      <c r="L140" s="246" t="e">
        <f t="shared" si="13"/>
        <v>#NUM!</v>
      </c>
    </row>
    <row r="141" spans="1:12">
      <c r="A141" t="str">
        <f t="shared" si="12"/>
        <v/>
      </c>
      <c r="B141" s="13" t="s">
        <v>47</v>
      </c>
      <c r="C141" s="165" t="s">
        <v>502</v>
      </c>
      <c r="D141" s="68">
        <v>31.99</v>
      </c>
      <c r="E141" s="68">
        <f>D141*2</f>
        <v>63.98</v>
      </c>
      <c r="F141" s="27">
        <v>75</v>
      </c>
      <c r="G141" s="14" t="s">
        <v>503</v>
      </c>
      <c r="H141" s="14"/>
      <c r="I141" s="15"/>
      <c r="L141" s="246" t="e">
        <f t="shared" si="13"/>
        <v>#NUM!</v>
      </c>
    </row>
    <row r="142" spans="1:12">
      <c r="A142" t="str">
        <f t="shared" si="12"/>
        <v/>
      </c>
      <c r="B142" s="13" t="s">
        <v>247</v>
      </c>
      <c r="C142" s="165" t="s">
        <v>504</v>
      </c>
      <c r="D142" s="68">
        <v>55.41</v>
      </c>
      <c r="E142" s="68">
        <v>230</v>
      </c>
      <c r="F142" s="27">
        <v>230</v>
      </c>
      <c r="G142" s="14" t="s">
        <v>503</v>
      </c>
      <c r="H142" s="14"/>
      <c r="I142" s="15"/>
      <c r="L142" s="246" t="e">
        <f t="shared" si="13"/>
        <v>#NUM!</v>
      </c>
    </row>
    <row r="143" spans="1:12">
      <c r="A143" t="str">
        <f t="shared" si="12"/>
        <v/>
      </c>
      <c r="B143" s="13" t="s">
        <v>29</v>
      </c>
      <c r="C143" s="165" t="s">
        <v>30</v>
      </c>
      <c r="D143" s="68">
        <v>414.74</v>
      </c>
      <c r="E143" s="68">
        <v>680</v>
      </c>
      <c r="F143" s="27">
        <v>690</v>
      </c>
      <c r="G143" s="14" t="s">
        <v>503</v>
      </c>
      <c r="H143" s="14"/>
      <c r="I143" s="15"/>
      <c r="L143" s="246" t="e">
        <f t="shared" si="13"/>
        <v>#NUM!</v>
      </c>
    </row>
    <row r="144" spans="1:12">
      <c r="A144" t="str">
        <f t="shared" si="12"/>
        <v/>
      </c>
      <c r="B144" s="13" t="s">
        <v>72</v>
      </c>
      <c r="C144" s="165" t="s">
        <v>73</v>
      </c>
      <c r="D144" s="68">
        <v>526.48</v>
      </c>
      <c r="E144" s="68">
        <v>990</v>
      </c>
      <c r="F144" s="27">
        <v>990</v>
      </c>
      <c r="G144" s="14" t="s">
        <v>31</v>
      </c>
      <c r="H144" s="14"/>
      <c r="I144" s="15"/>
      <c r="L144" s="246" t="e">
        <f t="shared" si="13"/>
        <v>#NUM!</v>
      </c>
    </row>
    <row r="145" spans="1:13" s="18" customFormat="1">
      <c r="A145">
        <f t="shared" si="12"/>
        <v>144</v>
      </c>
      <c r="B145" s="143" t="s">
        <v>271</v>
      </c>
      <c r="C145" s="158"/>
      <c r="D145" s="68"/>
      <c r="E145" s="68"/>
      <c r="F145" s="227"/>
      <c r="G145" s="235"/>
      <c r="H145" s="13"/>
      <c r="I145" s="145"/>
      <c r="J145" s="110"/>
      <c r="L145" s="246" t="e">
        <f t="shared" si="13"/>
        <v>#NUM!</v>
      </c>
    </row>
    <row r="146" spans="1:13" s="18" customFormat="1">
      <c r="A146" t="str">
        <f t="shared" si="12"/>
        <v/>
      </c>
      <c r="B146" s="142"/>
      <c r="C146" s="158"/>
      <c r="D146" s="68"/>
      <c r="E146" s="68"/>
      <c r="F146" s="227"/>
      <c r="G146" s="235"/>
      <c r="H146" s="13"/>
      <c r="I146" s="145"/>
      <c r="J146" s="110"/>
      <c r="L146" s="246" t="e">
        <f t="shared" si="13"/>
        <v>#NUM!</v>
      </c>
    </row>
    <row r="147" spans="1:13" s="18" customFormat="1">
      <c r="A147" t="str">
        <f t="shared" si="12"/>
        <v/>
      </c>
      <c r="B147" s="142" t="s">
        <v>180</v>
      </c>
      <c r="C147" s="158" t="s">
        <v>181</v>
      </c>
      <c r="D147" s="68">
        <v>479.44</v>
      </c>
      <c r="E147" s="68"/>
      <c r="F147" s="227">
        <v>980</v>
      </c>
      <c r="G147" s="235" t="s">
        <v>179</v>
      </c>
      <c r="H147" s="13"/>
      <c r="I147" s="169"/>
      <c r="J147" s="110"/>
      <c r="L147" s="246" t="e">
        <f t="shared" si="13"/>
        <v>#NUM!</v>
      </c>
    </row>
    <row r="148" spans="1:13" s="18" customFormat="1">
      <c r="A148" t="str">
        <f t="shared" si="12"/>
        <v/>
      </c>
      <c r="B148" s="142" t="s">
        <v>182</v>
      </c>
      <c r="C148" s="158" t="s">
        <v>183</v>
      </c>
      <c r="D148" s="68">
        <v>31</v>
      </c>
      <c r="E148" s="68"/>
      <c r="F148" s="227">
        <v>65</v>
      </c>
      <c r="G148" s="235" t="s">
        <v>179</v>
      </c>
      <c r="H148" s="13"/>
      <c r="I148" s="169"/>
      <c r="J148" s="110"/>
      <c r="K148" s="244"/>
      <c r="L148" s="246" t="e">
        <f t="shared" si="13"/>
        <v>#NUM!</v>
      </c>
      <c r="M148" s="244"/>
    </row>
    <row r="149" spans="1:13" s="18" customFormat="1">
      <c r="A149" t="str">
        <f t="shared" si="12"/>
        <v/>
      </c>
      <c r="B149" s="142" t="s">
        <v>184</v>
      </c>
      <c r="C149" s="158" t="s">
        <v>185</v>
      </c>
      <c r="D149" s="68">
        <v>69.5</v>
      </c>
      <c r="E149" s="68"/>
      <c r="F149" s="227">
        <v>145</v>
      </c>
      <c r="G149" s="235"/>
      <c r="H149" s="13"/>
      <c r="I149" s="169"/>
      <c r="J149" s="110"/>
      <c r="K149" s="244"/>
      <c r="L149" s="246" t="e">
        <f t="shared" si="13"/>
        <v>#NUM!</v>
      </c>
      <c r="M149" s="244"/>
    </row>
    <row r="150" spans="1:13" s="94" customFormat="1">
      <c r="A150" t="str">
        <f t="shared" si="12"/>
        <v/>
      </c>
      <c r="B150" s="149"/>
      <c r="C150" s="170"/>
      <c r="D150" s="68"/>
      <c r="E150" s="68"/>
      <c r="F150" s="227"/>
      <c r="G150" s="237"/>
      <c r="H150" s="188"/>
      <c r="I150" s="171"/>
      <c r="J150" s="114"/>
      <c r="L150" s="246" t="e">
        <f t="shared" si="13"/>
        <v>#NUM!</v>
      </c>
    </row>
    <row r="151" spans="1:13" s="18" customFormat="1">
      <c r="A151">
        <f t="shared" si="12"/>
        <v>150</v>
      </c>
      <c r="B151" s="143" t="s">
        <v>281</v>
      </c>
      <c r="C151" s="158"/>
      <c r="D151" s="68"/>
      <c r="E151" s="68"/>
      <c r="F151" s="227"/>
      <c r="G151" s="235"/>
      <c r="H151" s="13"/>
      <c r="I151" s="145"/>
      <c r="J151" s="110"/>
      <c r="K151" s="244"/>
      <c r="L151" s="246" t="e">
        <f t="shared" si="13"/>
        <v>#NUM!</v>
      </c>
      <c r="M151" s="244"/>
    </row>
    <row r="152" spans="1:13" s="18" customFormat="1">
      <c r="A152" t="str">
        <f t="shared" si="12"/>
        <v/>
      </c>
      <c r="B152" s="150" t="s">
        <v>546</v>
      </c>
      <c r="C152" s="172" t="s">
        <v>545</v>
      </c>
      <c r="D152" s="68">
        <v>552.5</v>
      </c>
      <c r="E152" s="68">
        <f>D152*2</f>
        <v>1105</v>
      </c>
      <c r="F152" s="230">
        <v>990</v>
      </c>
      <c r="G152" s="238" t="s">
        <v>282</v>
      </c>
      <c r="H152" s="13"/>
      <c r="I152" s="169"/>
      <c r="J152" s="110"/>
      <c r="K152" s="244"/>
      <c r="L152" s="246" t="e">
        <f t="shared" si="13"/>
        <v>#NUM!</v>
      </c>
      <c r="M152" s="244"/>
    </row>
    <row r="153" spans="1:13" s="107" customFormat="1">
      <c r="A153" t="str">
        <f t="shared" si="12"/>
        <v/>
      </c>
      <c r="B153" s="150" t="s">
        <v>511</v>
      </c>
      <c r="C153" s="173" t="s">
        <v>507</v>
      </c>
      <c r="D153" s="242">
        <v>33.75</v>
      </c>
      <c r="E153" s="68">
        <f t="shared" ref="E153:E157" si="14">D153*2</f>
        <v>67.5</v>
      </c>
      <c r="F153" s="225">
        <v>102</v>
      </c>
      <c r="G153" s="238" t="s">
        <v>282</v>
      </c>
      <c r="H153" s="189"/>
      <c r="I153" s="169"/>
      <c r="J153" s="110"/>
      <c r="K153" s="247"/>
      <c r="L153" s="246" t="e">
        <f t="shared" si="13"/>
        <v>#NUM!</v>
      </c>
      <c r="M153" s="247"/>
    </row>
    <row r="154" spans="1:13" s="18" customFormat="1">
      <c r="A154" t="str">
        <f t="shared" si="12"/>
        <v/>
      </c>
      <c r="B154" s="150" t="s">
        <v>512</v>
      </c>
      <c r="C154" s="173" t="s">
        <v>508</v>
      </c>
      <c r="D154" s="242">
        <v>33.75</v>
      </c>
      <c r="E154" s="68">
        <f t="shared" si="14"/>
        <v>67.5</v>
      </c>
      <c r="F154" s="225">
        <v>102</v>
      </c>
      <c r="G154" s="238" t="s">
        <v>282</v>
      </c>
      <c r="H154" s="189"/>
      <c r="I154" s="169"/>
      <c r="J154" s="110"/>
      <c r="K154" s="247"/>
      <c r="L154" s="246" t="e">
        <f t="shared" si="13"/>
        <v>#NUM!</v>
      </c>
      <c r="M154" s="247"/>
    </row>
    <row r="155" spans="1:13" s="18" customFormat="1">
      <c r="A155" t="str">
        <f t="shared" si="12"/>
        <v/>
      </c>
      <c r="B155" s="150" t="s">
        <v>513</v>
      </c>
      <c r="C155" s="173" t="s">
        <v>509</v>
      </c>
      <c r="D155" s="242">
        <v>7.5</v>
      </c>
      <c r="E155" s="68">
        <f t="shared" si="14"/>
        <v>15</v>
      </c>
      <c r="F155" s="225">
        <v>25</v>
      </c>
      <c r="G155" s="238" t="s">
        <v>282</v>
      </c>
      <c r="H155" s="189"/>
      <c r="I155" s="169"/>
      <c r="J155" s="110"/>
      <c r="K155" s="247"/>
      <c r="L155" s="246" t="e">
        <f t="shared" si="13"/>
        <v>#NUM!</v>
      </c>
      <c r="M155" s="247"/>
    </row>
    <row r="156" spans="1:13" s="18" customFormat="1">
      <c r="A156" t="str">
        <f t="shared" si="12"/>
        <v/>
      </c>
      <c r="B156" s="150" t="s">
        <v>514</v>
      </c>
      <c r="C156" s="173" t="s">
        <v>510</v>
      </c>
      <c r="D156" s="242">
        <v>24</v>
      </c>
      <c r="E156" s="68">
        <f t="shared" si="14"/>
        <v>48</v>
      </c>
      <c r="F156" s="225">
        <v>50.9</v>
      </c>
      <c r="G156" s="238" t="s">
        <v>282</v>
      </c>
      <c r="H156" s="189"/>
      <c r="I156" s="169"/>
      <c r="J156" s="110"/>
      <c r="K156" s="247"/>
      <c r="L156" s="246" t="e">
        <f t="shared" si="13"/>
        <v>#NUM!</v>
      </c>
      <c r="M156" s="247"/>
    </row>
    <row r="157" spans="1:13" s="107" customFormat="1">
      <c r="A157" t="str">
        <f t="shared" si="12"/>
        <v/>
      </c>
      <c r="B157" s="150" t="s">
        <v>524</v>
      </c>
      <c r="C157" s="173" t="s">
        <v>525</v>
      </c>
      <c r="D157" s="242">
        <v>0.99</v>
      </c>
      <c r="E157" s="68">
        <f t="shared" si="14"/>
        <v>1.98</v>
      </c>
      <c r="F157" s="225">
        <v>2</v>
      </c>
      <c r="G157" s="238" t="s">
        <v>503</v>
      </c>
      <c r="H157" s="189"/>
      <c r="I157" s="174"/>
      <c r="J157" s="115"/>
      <c r="K157" s="247"/>
      <c r="L157" s="246" t="e">
        <f t="shared" si="13"/>
        <v>#NUM!</v>
      </c>
      <c r="M157" s="247"/>
    </row>
    <row r="158" spans="1:13" s="18" customFormat="1">
      <c r="A158">
        <f t="shared" si="12"/>
        <v>157</v>
      </c>
      <c r="B158" s="146" t="s">
        <v>277</v>
      </c>
      <c r="C158" s="166" t="s">
        <v>79</v>
      </c>
      <c r="D158" s="180" t="s">
        <v>79</v>
      </c>
      <c r="E158" s="180" t="s">
        <v>79</v>
      </c>
      <c r="F158" s="98" t="s">
        <v>84</v>
      </c>
      <c r="G158" s="61" t="s">
        <v>79</v>
      </c>
      <c r="H158" s="13"/>
      <c r="I158" s="145"/>
      <c r="J158" s="110"/>
      <c r="K158" s="244"/>
      <c r="L158" s="246" t="e">
        <f t="shared" si="13"/>
        <v>#NUM!</v>
      </c>
      <c r="M158" s="244"/>
    </row>
    <row r="159" spans="1:13" s="18" customFormat="1">
      <c r="A159" t="str">
        <f t="shared" si="12"/>
        <v/>
      </c>
      <c r="B159" s="146"/>
      <c r="C159" s="166"/>
      <c r="D159" s="180"/>
      <c r="E159" s="180"/>
      <c r="F159" s="98"/>
      <c r="G159" s="61"/>
      <c r="H159" s="13"/>
      <c r="I159" s="145"/>
      <c r="J159" s="110"/>
      <c r="K159" s="244"/>
      <c r="L159" s="246" t="e">
        <f t="shared" si="13"/>
        <v>#NUM!</v>
      </c>
      <c r="M159" s="244"/>
    </row>
    <row r="160" spans="1:13" s="18" customFormat="1">
      <c r="A160" t="str">
        <f t="shared" si="12"/>
        <v/>
      </c>
      <c r="B160" s="146" t="s">
        <v>275</v>
      </c>
      <c r="C160" s="166">
        <v>2051911</v>
      </c>
      <c r="D160" s="180">
        <v>2380</v>
      </c>
      <c r="E160" s="180">
        <f>D160*2</f>
        <v>4760</v>
      </c>
      <c r="F160" s="98">
        <v>4760</v>
      </c>
      <c r="G160" s="239" t="s">
        <v>25</v>
      </c>
      <c r="H160" s="190"/>
      <c r="I160" s="145"/>
      <c r="J160" s="110"/>
      <c r="K160" s="244"/>
      <c r="L160" s="246" t="e">
        <f t="shared" si="13"/>
        <v>#NUM!</v>
      </c>
      <c r="M160" s="244"/>
    </row>
    <row r="161" spans="1:13" s="18" customFormat="1">
      <c r="A161" t="str">
        <f t="shared" si="12"/>
        <v/>
      </c>
      <c r="B161" s="146" t="s">
        <v>276</v>
      </c>
      <c r="C161" s="166">
        <v>2051913</v>
      </c>
      <c r="D161" s="180">
        <v>2830</v>
      </c>
      <c r="E161" s="180">
        <f>D161*2</f>
        <v>5660</v>
      </c>
      <c r="F161" s="98">
        <v>5660</v>
      </c>
      <c r="G161" s="239" t="s">
        <v>25</v>
      </c>
      <c r="H161" s="190"/>
      <c r="I161" s="145"/>
      <c r="J161" s="110"/>
      <c r="K161" s="244"/>
      <c r="L161" s="246" t="e">
        <f t="shared" si="13"/>
        <v>#NUM!</v>
      </c>
      <c r="M161" s="244"/>
    </row>
    <row r="162" spans="1:13" s="18" customFormat="1">
      <c r="A162" t="str">
        <f t="shared" si="12"/>
        <v/>
      </c>
      <c r="B162" s="146" t="s">
        <v>278</v>
      </c>
      <c r="C162" s="166">
        <v>2051919</v>
      </c>
      <c r="D162" s="180">
        <f t="shared" ref="D162:D167" si="15">E162/2</f>
        <v>2865</v>
      </c>
      <c r="E162" s="180">
        <v>5730</v>
      </c>
      <c r="F162" s="98">
        <v>5880</v>
      </c>
      <c r="G162" s="239" t="s">
        <v>25</v>
      </c>
      <c r="H162" s="190"/>
      <c r="I162" s="145"/>
      <c r="J162" s="110"/>
      <c r="K162" s="244"/>
      <c r="L162" s="246" t="e">
        <f t="shared" si="13"/>
        <v>#NUM!</v>
      </c>
      <c r="M162" s="244"/>
    </row>
    <row r="163" spans="1:13" s="18" customFormat="1">
      <c r="A163" t="str">
        <f t="shared" si="12"/>
        <v/>
      </c>
      <c r="B163" s="146" t="s">
        <v>279</v>
      </c>
      <c r="C163" s="166">
        <v>2051921</v>
      </c>
      <c r="D163" s="180">
        <f t="shared" si="15"/>
        <v>3320</v>
      </c>
      <c r="E163" s="180">
        <v>6640</v>
      </c>
      <c r="F163" s="98">
        <v>6810</v>
      </c>
      <c r="G163" s="239" t="s">
        <v>25</v>
      </c>
      <c r="H163" s="190"/>
      <c r="I163" s="145"/>
      <c r="J163" s="110"/>
      <c r="K163" s="244"/>
      <c r="L163" s="246" t="e">
        <f t="shared" si="13"/>
        <v>#NUM!</v>
      </c>
      <c r="M163" s="244"/>
    </row>
    <row r="164" spans="1:13" s="107" customFormat="1">
      <c r="A164" t="str">
        <f t="shared" si="12"/>
        <v/>
      </c>
      <c r="B164" s="146" t="s">
        <v>375</v>
      </c>
      <c r="C164" s="166">
        <v>2051929</v>
      </c>
      <c r="D164" s="180">
        <v>2960</v>
      </c>
      <c r="E164" s="180">
        <f>D164*2</f>
        <v>5920</v>
      </c>
      <c r="F164" s="98">
        <f>E164</f>
        <v>5920</v>
      </c>
      <c r="G164" s="239" t="s">
        <v>25</v>
      </c>
      <c r="H164" s="190"/>
      <c r="I164" s="145"/>
      <c r="J164" s="110"/>
      <c r="K164" s="244"/>
      <c r="L164" s="246" t="e">
        <f t="shared" si="13"/>
        <v>#NUM!</v>
      </c>
      <c r="M164" s="244"/>
    </row>
    <row r="165" spans="1:13" s="18" customFormat="1">
      <c r="A165" t="str">
        <f t="shared" si="12"/>
        <v/>
      </c>
      <c r="B165" s="146" t="s">
        <v>376</v>
      </c>
      <c r="C165" s="166">
        <v>2051931</v>
      </c>
      <c r="D165" s="180">
        <v>2510</v>
      </c>
      <c r="E165" s="180">
        <v>5020</v>
      </c>
      <c r="F165" s="98">
        <v>5020</v>
      </c>
      <c r="G165" s="239" t="s">
        <v>25</v>
      </c>
      <c r="H165" s="190"/>
      <c r="I165" s="145"/>
      <c r="J165" s="110"/>
      <c r="K165" s="244"/>
      <c r="L165" s="246" t="e">
        <f t="shared" si="13"/>
        <v>#NUM!</v>
      </c>
      <c r="M165" s="244"/>
    </row>
    <row r="166" spans="1:13" s="18" customFormat="1">
      <c r="A166" t="str">
        <f t="shared" si="12"/>
        <v/>
      </c>
      <c r="B166" s="146" t="s">
        <v>373</v>
      </c>
      <c r="C166" s="166">
        <v>2051935</v>
      </c>
      <c r="D166" s="180">
        <f t="shared" si="15"/>
        <v>3000</v>
      </c>
      <c r="E166" s="180">
        <v>6000</v>
      </c>
      <c r="F166" s="98">
        <v>6155</v>
      </c>
      <c r="G166" s="239" t="s">
        <v>25</v>
      </c>
      <c r="H166" s="190"/>
      <c r="I166" s="145"/>
      <c r="J166" s="110"/>
      <c r="K166" s="244"/>
      <c r="L166" s="246" t="e">
        <f t="shared" si="13"/>
        <v>#NUM!</v>
      </c>
      <c r="M166" s="244"/>
    </row>
    <row r="167" spans="1:13" s="18" customFormat="1">
      <c r="A167" t="str">
        <f t="shared" si="12"/>
        <v/>
      </c>
      <c r="B167" s="146" t="s">
        <v>374</v>
      </c>
      <c r="C167" s="166">
        <v>2051937</v>
      </c>
      <c r="D167" s="180">
        <f t="shared" si="15"/>
        <v>3570</v>
      </c>
      <c r="E167" s="180">
        <v>7140</v>
      </c>
      <c r="F167" s="98">
        <v>7330</v>
      </c>
      <c r="G167" s="239" t="s">
        <v>25</v>
      </c>
      <c r="H167" s="190"/>
      <c r="I167" s="145"/>
      <c r="J167" s="110"/>
      <c r="L167" s="246" t="e">
        <f t="shared" si="13"/>
        <v>#NUM!</v>
      </c>
    </row>
    <row r="168" spans="1:13" s="18" customFormat="1">
      <c r="A168" t="str">
        <f t="shared" si="12"/>
        <v/>
      </c>
      <c r="B168" s="146"/>
      <c r="C168" s="166"/>
      <c r="D168" s="180"/>
      <c r="E168" s="180"/>
      <c r="F168" s="98"/>
      <c r="G168" s="239"/>
      <c r="H168" s="190"/>
      <c r="I168" s="145"/>
      <c r="J168" s="110"/>
      <c r="L168" s="246" t="e">
        <f t="shared" si="13"/>
        <v>#NUM!</v>
      </c>
    </row>
    <row r="169" spans="1:13">
      <c r="A169">
        <f t="shared" si="12"/>
        <v>168</v>
      </c>
      <c r="B169" s="59" t="s">
        <v>280</v>
      </c>
      <c r="C169" s="166"/>
      <c r="D169" s="180"/>
      <c r="E169" s="180"/>
      <c r="F169" s="98"/>
      <c r="G169" s="61"/>
      <c r="H169" s="190"/>
      <c r="I169" s="145"/>
      <c r="J169" s="110"/>
      <c r="K169" s="18"/>
      <c r="L169" s="246" t="e">
        <f t="shared" si="13"/>
        <v>#NUM!</v>
      </c>
      <c r="M169" s="18"/>
    </row>
    <row r="170" spans="1:13">
      <c r="A170" t="str">
        <f t="shared" si="12"/>
        <v/>
      </c>
      <c r="B170" s="13" t="s">
        <v>472</v>
      </c>
      <c r="C170" s="165" t="s">
        <v>201</v>
      </c>
      <c r="D170" s="68"/>
      <c r="E170" s="68"/>
      <c r="F170" s="27">
        <v>1990</v>
      </c>
      <c r="G170" s="239" t="s">
        <v>25</v>
      </c>
      <c r="H170" s="190"/>
      <c r="I170" s="145"/>
      <c r="J170" s="110"/>
      <c r="K170" s="18"/>
      <c r="L170" s="246" t="e">
        <f t="shared" si="13"/>
        <v>#NUM!</v>
      </c>
      <c r="M170" s="18"/>
    </row>
    <row r="171" spans="1:13">
      <c r="A171" t="str">
        <f t="shared" si="12"/>
        <v/>
      </c>
      <c r="B171" s="13" t="s">
        <v>200</v>
      </c>
      <c r="C171" s="165" t="s">
        <v>202</v>
      </c>
      <c r="D171" s="68"/>
      <c r="E171" s="68"/>
      <c r="F171" s="27">
        <v>2525</v>
      </c>
      <c r="G171" s="239" t="s">
        <v>25</v>
      </c>
      <c r="H171" s="190"/>
      <c r="I171" s="145"/>
      <c r="J171" s="110"/>
      <c r="K171" s="18"/>
      <c r="L171" s="246" t="e">
        <f t="shared" si="13"/>
        <v>#NUM!</v>
      </c>
      <c r="M171" s="18"/>
    </row>
    <row r="172" spans="1:13">
      <c r="A172" t="str">
        <f t="shared" si="12"/>
        <v/>
      </c>
      <c r="B172" s="13" t="s">
        <v>203</v>
      </c>
      <c r="C172" s="165" t="s">
        <v>204</v>
      </c>
      <c r="D172" s="68"/>
      <c r="E172" s="68"/>
      <c r="F172" s="27">
        <v>4310</v>
      </c>
      <c r="G172" s="239" t="s">
        <v>25</v>
      </c>
      <c r="H172" s="190"/>
      <c r="I172" s="145"/>
      <c r="J172" s="110"/>
      <c r="K172" s="18"/>
      <c r="L172" s="246" t="e">
        <f t="shared" si="13"/>
        <v>#NUM!</v>
      </c>
      <c r="M172" s="18"/>
    </row>
    <row r="173" spans="1:13" s="18" customFormat="1">
      <c r="A173" t="str">
        <f t="shared" si="12"/>
        <v/>
      </c>
      <c r="B173" s="13" t="s">
        <v>496</v>
      </c>
      <c r="C173" s="165" t="s">
        <v>497</v>
      </c>
      <c r="D173" s="68">
        <v>30.1</v>
      </c>
      <c r="E173" s="68">
        <f>D173*2</f>
        <v>60.2</v>
      </c>
      <c r="F173" s="27">
        <v>60</v>
      </c>
      <c r="G173" s="239" t="s">
        <v>25</v>
      </c>
      <c r="H173" s="190"/>
      <c r="I173" s="145"/>
      <c r="J173" s="110"/>
      <c r="K173" s="107"/>
      <c r="L173" s="246" t="e">
        <f t="shared" si="13"/>
        <v>#NUM!</v>
      </c>
      <c r="M173" s="107"/>
    </row>
    <row r="174" spans="1:13" s="18" customFormat="1">
      <c r="A174" t="str">
        <f t="shared" si="12"/>
        <v/>
      </c>
      <c r="B174" s="13" t="s">
        <v>205</v>
      </c>
      <c r="C174" s="165" t="s">
        <v>206</v>
      </c>
      <c r="D174" s="68"/>
      <c r="E174" s="68"/>
      <c r="F174" s="27">
        <v>7.5</v>
      </c>
      <c r="G174" s="239" t="s">
        <v>25</v>
      </c>
      <c r="H174" s="190"/>
      <c r="I174" s="145"/>
      <c r="J174" s="110"/>
      <c r="L174" s="246" t="e">
        <f t="shared" si="13"/>
        <v>#NUM!</v>
      </c>
    </row>
    <row r="175" spans="1:13" s="18" customFormat="1">
      <c r="A175" t="str">
        <f t="shared" si="12"/>
        <v/>
      </c>
      <c r="B175" s="13" t="s">
        <v>208</v>
      </c>
      <c r="C175" s="165" t="s">
        <v>207</v>
      </c>
      <c r="D175" s="68"/>
      <c r="E175" s="68"/>
      <c r="F175" s="27">
        <v>10.199999999999999</v>
      </c>
      <c r="G175" s="239" t="s">
        <v>25</v>
      </c>
      <c r="H175" s="190"/>
      <c r="I175" s="145"/>
      <c r="J175" s="110"/>
      <c r="L175" s="246" t="e">
        <f t="shared" si="13"/>
        <v>#NUM!</v>
      </c>
    </row>
    <row r="176" spans="1:13" s="18" customFormat="1">
      <c r="A176" t="str">
        <f t="shared" si="12"/>
        <v/>
      </c>
      <c r="B176" s="13" t="s">
        <v>558</v>
      </c>
      <c r="C176" s="165" t="s">
        <v>209</v>
      </c>
      <c r="D176" s="68">
        <v>347</v>
      </c>
      <c r="E176" s="68">
        <f>D176*2</f>
        <v>694</v>
      </c>
      <c r="F176" s="27">
        <v>790</v>
      </c>
      <c r="G176" s="239" t="s">
        <v>25</v>
      </c>
      <c r="H176" s="190"/>
      <c r="I176" s="145"/>
      <c r="J176" s="110"/>
      <c r="L176" s="246" t="e">
        <f t="shared" si="13"/>
        <v>#NUM!</v>
      </c>
    </row>
    <row r="177" spans="1:13" s="18" customFormat="1">
      <c r="A177" t="str">
        <f t="shared" si="12"/>
        <v/>
      </c>
      <c r="B177" s="13" t="s">
        <v>559</v>
      </c>
      <c r="C177" s="165"/>
      <c r="D177" s="68"/>
      <c r="E177" s="68"/>
      <c r="F177" s="27">
        <v>1490</v>
      </c>
      <c r="G177" s="239" t="s">
        <v>25</v>
      </c>
      <c r="H177" s="190"/>
      <c r="I177" s="145"/>
      <c r="J177" s="110"/>
      <c r="L177" s="246" t="e">
        <f t="shared" si="13"/>
        <v>#NUM!</v>
      </c>
    </row>
    <row r="178" spans="1:13" s="18" customFormat="1">
      <c r="A178" t="str">
        <f t="shared" si="12"/>
        <v/>
      </c>
      <c r="B178" s="151" t="s">
        <v>471</v>
      </c>
      <c r="C178" s="175" t="s">
        <v>26</v>
      </c>
      <c r="D178" s="68">
        <v>239.25</v>
      </c>
      <c r="E178" s="68">
        <f>D178*2</f>
        <v>478.5</v>
      </c>
      <c r="F178" s="231">
        <v>490</v>
      </c>
      <c r="G178" s="239" t="s">
        <v>25</v>
      </c>
      <c r="H178" s="190"/>
      <c r="I178" s="15"/>
      <c r="J178" s="111"/>
      <c r="K178" s="4"/>
      <c r="L178" s="246" t="e">
        <f t="shared" si="13"/>
        <v>#NUM!</v>
      </c>
      <c r="M178" s="4"/>
    </row>
    <row r="179" spans="1:13" s="18" customFormat="1">
      <c r="A179" t="str">
        <f t="shared" si="12"/>
        <v/>
      </c>
      <c r="B179" s="151" t="s">
        <v>13</v>
      </c>
      <c r="C179" s="175" t="s">
        <v>24</v>
      </c>
      <c r="D179" s="68">
        <v>300</v>
      </c>
      <c r="E179" s="68">
        <v>240</v>
      </c>
      <c r="F179" s="231">
        <v>390</v>
      </c>
      <c r="G179" s="239" t="s">
        <v>25</v>
      </c>
      <c r="H179" s="190"/>
      <c r="I179" s="15"/>
      <c r="J179" s="111"/>
      <c r="K179" s="4"/>
      <c r="L179" s="246" t="e">
        <f t="shared" si="13"/>
        <v>#NUM!</v>
      </c>
      <c r="M179" s="4"/>
    </row>
    <row r="180" spans="1:13" s="18" customFormat="1" ht="15" thickBot="1">
      <c r="A180" t="str">
        <f t="shared" si="12"/>
        <v/>
      </c>
      <c r="B180" s="151" t="s">
        <v>22</v>
      </c>
      <c r="C180" s="175" t="s">
        <v>23</v>
      </c>
      <c r="D180" s="178">
        <v>80</v>
      </c>
      <c r="E180" s="68">
        <v>80</v>
      </c>
      <c r="F180" s="231">
        <v>150</v>
      </c>
      <c r="G180" s="239" t="s">
        <v>25</v>
      </c>
      <c r="H180" s="190"/>
      <c r="I180" s="15"/>
      <c r="J180" s="111"/>
      <c r="K180" s="4"/>
      <c r="L180" s="246" t="e">
        <f t="shared" si="13"/>
        <v>#NUM!</v>
      </c>
      <c r="M180" s="4"/>
    </row>
    <row r="181" spans="1:13" s="18" customFormat="1" ht="15" thickTop="1">
      <c r="A181" t="str">
        <f t="shared" si="12"/>
        <v/>
      </c>
      <c r="B181" s="13" t="s">
        <v>515</v>
      </c>
      <c r="C181" s="138"/>
      <c r="D181" s="68">
        <v>317</v>
      </c>
      <c r="E181" s="68"/>
      <c r="F181" s="27">
        <v>399</v>
      </c>
      <c r="G181" s="239" t="s">
        <v>25</v>
      </c>
      <c r="H181" s="190"/>
      <c r="I181" s="15"/>
      <c r="J181" s="111"/>
      <c r="K181" s="4"/>
      <c r="L181" s="246" t="e">
        <f t="shared" si="13"/>
        <v>#NUM!</v>
      </c>
      <c r="M181" s="4"/>
    </row>
    <row r="182" spans="1:13" s="117" customFormat="1">
      <c r="A182" t="str">
        <f t="shared" si="12"/>
        <v/>
      </c>
      <c r="B182" s="13" t="s">
        <v>560</v>
      </c>
      <c r="C182" s="138" t="s">
        <v>562</v>
      </c>
      <c r="D182" s="68"/>
      <c r="E182" s="68"/>
      <c r="F182" s="27"/>
      <c r="G182" s="239"/>
      <c r="H182" s="190"/>
      <c r="I182" s="15"/>
      <c r="J182" s="111"/>
      <c r="K182" s="118"/>
      <c r="L182" s="246" t="e">
        <f t="shared" si="13"/>
        <v>#NUM!</v>
      </c>
      <c r="M182" s="118"/>
    </row>
    <row r="183" spans="1:13" s="117" customFormat="1">
      <c r="A183" t="str">
        <f t="shared" si="12"/>
        <v/>
      </c>
      <c r="B183" s="13" t="s">
        <v>561</v>
      </c>
      <c r="C183" s="138" t="s">
        <v>563</v>
      </c>
      <c r="D183" s="68"/>
      <c r="E183" s="68"/>
      <c r="F183" s="27"/>
      <c r="G183" s="239"/>
      <c r="H183" s="190"/>
      <c r="I183" s="15"/>
      <c r="J183" s="111"/>
      <c r="K183" s="118"/>
      <c r="L183" s="246" t="e">
        <f t="shared" si="13"/>
        <v>#NUM!</v>
      </c>
      <c r="M183" s="118"/>
    </row>
    <row r="184" spans="1:13" s="18" customFormat="1">
      <c r="A184" t="str">
        <f t="shared" si="12"/>
        <v/>
      </c>
      <c r="B184" s="13"/>
      <c r="C184" s="167"/>
      <c r="D184" s="67"/>
      <c r="E184" s="67"/>
      <c r="F184" s="27"/>
      <c r="G184" s="14"/>
      <c r="H184" s="13"/>
      <c r="I184" s="145"/>
      <c r="J184" s="110"/>
      <c r="L184" s="246" t="e">
        <f t="shared" si="13"/>
        <v>#NUM!</v>
      </c>
    </row>
    <row r="185" spans="1:13" s="18" customFormat="1">
      <c r="A185">
        <f t="shared" si="12"/>
        <v>184</v>
      </c>
      <c r="B185" s="147" t="s">
        <v>228</v>
      </c>
      <c r="C185" s="167" t="s">
        <v>85</v>
      </c>
      <c r="D185" s="67" t="s">
        <v>83</v>
      </c>
      <c r="E185" s="67" t="s">
        <v>83</v>
      </c>
      <c r="F185" s="65" t="s">
        <v>80</v>
      </c>
      <c r="G185" s="64" t="s">
        <v>83</v>
      </c>
      <c r="H185" s="13"/>
      <c r="I185" s="145"/>
      <c r="J185" s="110"/>
      <c r="L185" s="246" t="e">
        <f t="shared" si="13"/>
        <v>#NUM!</v>
      </c>
    </row>
    <row r="186" spans="1:13" s="18" customFormat="1">
      <c r="A186" t="str">
        <f t="shared" si="12"/>
        <v/>
      </c>
      <c r="B186" s="13" t="s">
        <v>229</v>
      </c>
      <c r="C186" s="167" t="s">
        <v>230</v>
      </c>
      <c r="D186" s="67">
        <v>76.14</v>
      </c>
      <c r="E186" s="67">
        <f>D186*2</f>
        <v>152.28</v>
      </c>
      <c r="F186" s="27">
        <v>200</v>
      </c>
      <c r="G186" s="14" t="s">
        <v>245</v>
      </c>
      <c r="H186" s="13"/>
      <c r="I186" s="145"/>
      <c r="J186" s="110"/>
      <c r="L186" s="246" t="e">
        <f t="shared" si="13"/>
        <v>#NUM!</v>
      </c>
    </row>
    <row r="187" spans="1:13" s="18" customFormat="1">
      <c r="A187" t="str">
        <f t="shared" si="12"/>
        <v/>
      </c>
      <c r="B187" s="13" t="s">
        <v>231</v>
      </c>
      <c r="C187" s="167"/>
      <c r="D187" s="67"/>
      <c r="E187" s="67">
        <f t="shared" ref="E187:E197" si="16">D187*2</f>
        <v>0</v>
      </c>
      <c r="F187" s="27">
        <v>200</v>
      </c>
      <c r="G187" s="14" t="s">
        <v>245</v>
      </c>
      <c r="H187" s="13"/>
      <c r="I187" s="145"/>
      <c r="J187" s="110"/>
      <c r="L187" s="246" t="e">
        <f t="shared" si="13"/>
        <v>#NUM!</v>
      </c>
    </row>
    <row r="188" spans="1:13" s="18" customFormat="1">
      <c r="A188" t="str">
        <f t="shared" si="12"/>
        <v/>
      </c>
      <c r="B188" s="13" t="s">
        <v>232</v>
      </c>
      <c r="C188" s="167" t="s">
        <v>233</v>
      </c>
      <c r="D188" s="67">
        <v>109.51</v>
      </c>
      <c r="E188" s="67">
        <f t="shared" si="16"/>
        <v>219.02</v>
      </c>
      <c r="F188" s="27">
        <v>275</v>
      </c>
      <c r="G188" s="14" t="s">
        <v>245</v>
      </c>
      <c r="H188" s="13"/>
      <c r="I188" s="145"/>
      <c r="J188" s="110"/>
      <c r="L188" s="246" t="e">
        <f t="shared" si="13"/>
        <v>#NUM!</v>
      </c>
    </row>
    <row r="189" spans="1:13" s="18" customFormat="1">
      <c r="A189" t="str">
        <f t="shared" si="12"/>
        <v/>
      </c>
      <c r="B189" s="13" t="s">
        <v>234</v>
      </c>
      <c r="C189" s="167" t="s">
        <v>264</v>
      </c>
      <c r="D189" s="67">
        <v>137.6</v>
      </c>
      <c r="E189" s="67">
        <f t="shared" si="16"/>
        <v>275.2</v>
      </c>
      <c r="F189" s="27">
        <v>275.2</v>
      </c>
      <c r="G189" s="14" t="s">
        <v>245</v>
      </c>
      <c r="H189" s="13"/>
      <c r="I189" s="145"/>
      <c r="J189" s="110"/>
      <c r="L189" s="246" t="e">
        <f t="shared" si="13"/>
        <v>#NUM!</v>
      </c>
    </row>
    <row r="190" spans="1:13" s="18" customFormat="1">
      <c r="A190" t="str">
        <f t="shared" si="12"/>
        <v/>
      </c>
      <c r="B190" s="13" t="s">
        <v>235</v>
      </c>
      <c r="C190" s="167" t="s">
        <v>236</v>
      </c>
      <c r="D190" s="67">
        <v>27.26</v>
      </c>
      <c r="E190" s="67">
        <f t="shared" si="16"/>
        <v>54.52</v>
      </c>
      <c r="F190" s="27">
        <v>90</v>
      </c>
      <c r="G190" s="14" t="s">
        <v>245</v>
      </c>
      <c r="H190" s="13"/>
      <c r="I190" s="145"/>
      <c r="J190" s="110"/>
      <c r="L190" s="246" t="e">
        <f t="shared" si="13"/>
        <v>#NUM!</v>
      </c>
    </row>
    <row r="191" spans="1:13" s="18" customFormat="1">
      <c r="A191" t="str">
        <f t="shared" si="12"/>
        <v/>
      </c>
      <c r="B191" s="13" t="s">
        <v>283</v>
      </c>
      <c r="C191" s="167" t="s">
        <v>284</v>
      </c>
      <c r="D191" s="67"/>
      <c r="E191" s="67"/>
      <c r="F191" s="27">
        <v>126</v>
      </c>
      <c r="G191" s="14" t="s">
        <v>245</v>
      </c>
      <c r="H191" s="13"/>
      <c r="I191" s="145"/>
      <c r="J191" s="110"/>
      <c r="L191" s="246" t="e">
        <f t="shared" si="13"/>
        <v>#NUM!</v>
      </c>
    </row>
    <row r="192" spans="1:13" s="18" customFormat="1">
      <c r="A192" t="str">
        <f t="shared" si="12"/>
        <v/>
      </c>
      <c r="B192" s="13" t="s">
        <v>285</v>
      </c>
      <c r="C192" s="167" t="s">
        <v>286</v>
      </c>
      <c r="D192" s="67"/>
      <c r="E192" s="67"/>
      <c r="F192" s="27">
        <v>154</v>
      </c>
      <c r="G192" s="14" t="s">
        <v>245</v>
      </c>
      <c r="H192" s="13"/>
      <c r="I192" s="145"/>
      <c r="J192" s="110"/>
      <c r="L192" s="246" t="e">
        <f t="shared" si="13"/>
        <v>#NUM!</v>
      </c>
    </row>
    <row r="193" spans="1:12" s="18" customFormat="1">
      <c r="A193" t="str">
        <f t="shared" si="12"/>
        <v/>
      </c>
      <c r="B193" s="13" t="s">
        <v>237</v>
      </c>
      <c r="C193" s="167" t="s">
        <v>238</v>
      </c>
      <c r="D193" s="67">
        <v>80.84</v>
      </c>
      <c r="E193" s="67">
        <f t="shared" si="16"/>
        <v>161.68</v>
      </c>
      <c r="F193" s="27">
        <v>200</v>
      </c>
      <c r="G193" s="14" t="s">
        <v>245</v>
      </c>
      <c r="H193" s="13"/>
      <c r="I193" s="145"/>
      <c r="J193" s="110"/>
      <c r="L193" s="246" t="e">
        <f t="shared" si="13"/>
        <v>#NUM!</v>
      </c>
    </row>
    <row r="194" spans="1:12" s="18" customFormat="1">
      <c r="A194" t="str">
        <f t="shared" si="12"/>
        <v/>
      </c>
      <c r="B194" s="13" t="s">
        <v>239</v>
      </c>
      <c r="C194" s="167"/>
      <c r="D194" s="67">
        <v>160</v>
      </c>
      <c r="E194" s="67">
        <f t="shared" si="16"/>
        <v>320</v>
      </c>
      <c r="F194" s="27">
        <v>400</v>
      </c>
      <c r="G194" s="14" t="s">
        <v>245</v>
      </c>
      <c r="H194" s="13"/>
      <c r="I194" s="145"/>
      <c r="J194" s="110"/>
      <c r="L194" s="246" t="e">
        <f t="shared" si="13"/>
        <v>#NUM!</v>
      </c>
    </row>
    <row r="195" spans="1:12" s="18" customFormat="1">
      <c r="A195" t="str">
        <f t="shared" ref="A195:A258" si="17">IF(LEFT(B195)="x",ROW(A194),"")</f>
        <v/>
      </c>
      <c r="B195" s="13" t="s">
        <v>240</v>
      </c>
      <c r="C195" s="167" t="s">
        <v>265</v>
      </c>
      <c r="D195" s="67">
        <v>23.2</v>
      </c>
      <c r="E195" s="67">
        <f t="shared" si="16"/>
        <v>46.4</v>
      </c>
      <c r="F195" s="27">
        <v>40</v>
      </c>
      <c r="G195" s="14" t="s">
        <v>245</v>
      </c>
      <c r="H195" s="13"/>
      <c r="I195" s="145"/>
      <c r="J195" s="110"/>
      <c r="L195" s="246" t="e">
        <f t="shared" si="13"/>
        <v>#NUM!</v>
      </c>
    </row>
    <row r="196" spans="1:12" s="18" customFormat="1">
      <c r="A196" t="str">
        <f t="shared" si="17"/>
        <v/>
      </c>
      <c r="B196" s="13" t="s">
        <v>528</v>
      </c>
      <c r="C196" s="167" t="s">
        <v>529</v>
      </c>
      <c r="D196" s="67">
        <v>16.989999999999998</v>
      </c>
      <c r="E196" s="67">
        <f t="shared" si="16"/>
        <v>33.979999999999997</v>
      </c>
      <c r="F196" s="27">
        <v>49</v>
      </c>
      <c r="G196" s="14" t="s">
        <v>503</v>
      </c>
      <c r="H196" s="13"/>
      <c r="I196" s="145"/>
      <c r="J196" s="110"/>
      <c r="L196" s="246" t="e">
        <f t="shared" ref="L196:L259" si="18">INDEX(B$2:B$1000,SMALL(A$2:A$1000,ROW(A194)))</f>
        <v>#NUM!</v>
      </c>
    </row>
    <row r="197" spans="1:12" s="18" customFormat="1">
      <c r="A197" t="str">
        <f t="shared" si="17"/>
        <v/>
      </c>
      <c r="B197" s="13" t="s">
        <v>527</v>
      </c>
      <c r="C197" s="167" t="s">
        <v>526</v>
      </c>
      <c r="D197" s="67">
        <v>134.99</v>
      </c>
      <c r="E197" s="67">
        <f t="shared" si="16"/>
        <v>269.98</v>
      </c>
      <c r="F197" s="27">
        <v>390</v>
      </c>
      <c r="G197" s="14" t="s">
        <v>503</v>
      </c>
      <c r="H197" s="13"/>
      <c r="I197" s="145"/>
      <c r="J197" s="110"/>
      <c r="L197" s="246" t="e">
        <f t="shared" si="18"/>
        <v>#NUM!</v>
      </c>
    </row>
    <row r="198" spans="1:12" s="18" customFormat="1">
      <c r="A198" t="str">
        <f t="shared" si="17"/>
        <v/>
      </c>
      <c r="B198" s="13"/>
      <c r="C198" s="167"/>
      <c r="D198" s="67"/>
      <c r="E198" s="67"/>
      <c r="F198" s="27"/>
      <c r="G198" s="14"/>
      <c r="H198" s="13"/>
      <c r="I198" s="145"/>
      <c r="J198" s="110"/>
      <c r="L198" s="246" t="e">
        <f t="shared" si="18"/>
        <v>#NUM!</v>
      </c>
    </row>
    <row r="199" spans="1:12" s="18" customFormat="1">
      <c r="A199" t="str">
        <f t="shared" si="17"/>
        <v/>
      </c>
      <c r="B199" s="13" t="s">
        <v>241</v>
      </c>
      <c r="C199" s="167"/>
      <c r="D199" s="67"/>
      <c r="E199" s="67"/>
      <c r="F199" s="27"/>
      <c r="G199" s="14"/>
      <c r="H199" s="13"/>
      <c r="I199" s="145"/>
      <c r="J199" s="110"/>
      <c r="L199" s="246" t="e">
        <f t="shared" si="18"/>
        <v>#NUM!</v>
      </c>
    </row>
    <row r="200" spans="1:12" s="18" customFormat="1">
      <c r="A200">
        <f t="shared" si="17"/>
        <v>199</v>
      </c>
      <c r="B200" s="148" t="s">
        <v>588</v>
      </c>
      <c r="C200" s="165"/>
      <c r="D200" s="68"/>
      <c r="E200" s="68"/>
      <c r="F200" s="27"/>
      <c r="G200" s="14"/>
      <c r="H200" s="13"/>
      <c r="I200" s="145"/>
      <c r="J200" s="110"/>
      <c r="L200" s="246" t="e">
        <f t="shared" si="18"/>
        <v>#NUM!</v>
      </c>
    </row>
    <row r="201" spans="1:12" s="18" customFormat="1">
      <c r="A201" t="str">
        <f t="shared" si="17"/>
        <v/>
      </c>
      <c r="B201" s="13" t="s">
        <v>287</v>
      </c>
      <c r="C201" s="165" t="s">
        <v>289</v>
      </c>
      <c r="D201" s="68">
        <v>0.83</v>
      </c>
      <c r="E201" s="68"/>
      <c r="F201" s="27">
        <v>2</v>
      </c>
      <c r="G201" s="14"/>
      <c r="H201" s="13"/>
      <c r="I201" s="145"/>
      <c r="J201" s="110"/>
      <c r="L201" s="246" t="e">
        <f t="shared" si="18"/>
        <v>#NUM!</v>
      </c>
    </row>
    <row r="202" spans="1:12" s="18" customFormat="1">
      <c r="A202" t="str">
        <f t="shared" si="17"/>
        <v/>
      </c>
      <c r="B202" s="13" t="s">
        <v>288</v>
      </c>
      <c r="C202" s="165" t="s">
        <v>290</v>
      </c>
      <c r="D202" s="68">
        <v>1.66</v>
      </c>
      <c r="E202" s="68"/>
      <c r="F202" s="27">
        <v>4</v>
      </c>
      <c r="G202" s="14"/>
      <c r="H202" s="13"/>
      <c r="I202" s="145"/>
      <c r="J202" s="110"/>
      <c r="L202" s="246" t="e">
        <f t="shared" si="18"/>
        <v>#NUM!</v>
      </c>
    </row>
    <row r="203" spans="1:12" s="18" customFormat="1">
      <c r="A203" t="str">
        <f t="shared" si="17"/>
        <v/>
      </c>
      <c r="B203" s="13" t="s">
        <v>291</v>
      </c>
      <c r="C203" s="165" t="s">
        <v>297</v>
      </c>
      <c r="D203" s="68">
        <v>4.1500000000000004</v>
      </c>
      <c r="E203" s="68"/>
      <c r="F203" s="27">
        <v>10</v>
      </c>
      <c r="G203" s="14"/>
      <c r="H203" s="13"/>
      <c r="I203" s="145"/>
      <c r="J203" s="110"/>
      <c r="L203" s="246" t="e">
        <f t="shared" si="18"/>
        <v>#NUM!</v>
      </c>
    </row>
    <row r="204" spans="1:12" s="18" customFormat="1">
      <c r="A204" t="str">
        <f t="shared" si="17"/>
        <v/>
      </c>
      <c r="B204" s="13" t="s">
        <v>292</v>
      </c>
      <c r="C204" s="165" t="s">
        <v>298</v>
      </c>
      <c r="D204" s="68">
        <v>5.81</v>
      </c>
      <c r="E204" s="68"/>
      <c r="F204" s="27">
        <v>14</v>
      </c>
      <c r="G204" s="14"/>
      <c r="H204" s="13"/>
      <c r="I204" s="145"/>
      <c r="J204" s="110"/>
      <c r="L204" s="246" t="e">
        <f t="shared" si="18"/>
        <v>#NUM!</v>
      </c>
    </row>
    <row r="205" spans="1:12" s="18" customFormat="1">
      <c r="A205" t="str">
        <f t="shared" si="17"/>
        <v/>
      </c>
      <c r="B205" s="13" t="s">
        <v>293</v>
      </c>
      <c r="C205" s="165" t="s">
        <v>299</v>
      </c>
      <c r="D205" s="68">
        <v>8.3000000000000007</v>
      </c>
      <c r="E205" s="68"/>
      <c r="F205" s="27">
        <v>20</v>
      </c>
      <c r="G205" s="14"/>
      <c r="H205" s="13"/>
      <c r="I205" s="145"/>
      <c r="J205" s="110"/>
      <c r="L205" s="246" t="e">
        <f t="shared" si="18"/>
        <v>#NUM!</v>
      </c>
    </row>
    <row r="206" spans="1:12" s="18" customFormat="1">
      <c r="A206" t="str">
        <f t="shared" si="17"/>
        <v/>
      </c>
      <c r="B206" s="13" t="s">
        <v>294</v>
      </c>
      <c r="C206" s="165" t="s">
        <v>300</v>
      </c>
      <c r="D206" s="68">
        <v>12.45</v>
      </c>
      <c r="E206" s="68"/>
      <c r="F206" s="27">
        <v>30</v>
      </c>
      <c r="G206" s="14"/>
      <c r="H206" s="13"/>
      <c r="I206" s="145"/>
      <c r="J206" s="110"/>
      <c r="L206" s="246" t="e">
        <f t="shared" si="18"/>
        <v>#NUM!</v>
      </c>
    </row>
    <row r="207" spans="1:12" s="18" customFormat="1">
      <c r="A207" t="str">
        <f t="shared" si="17"/>
        <v/>
      </c>
      <c r="B207" s="13" t="s">
        <v>296</v>
      </c>
      <c r="C207" s="165" t="s">
        <v>301</v>
      </c>
      <c r="D207" s="68">
        <v>16.600000000000001</v>
      </c>
      <c r="E207" s="68"/>
      <c r="F207" s="27">
        <v>40</v>
      </c>
      <c r="G207" s="14"/>
      <c r="H207" s="13"/>
      <c r="I207" s="145"/>
      <c r="J207" s="110"/>
      <c r="L207" s="246" t="e">
        <f t="shared" si="18"/>
        <v>#NUM!</v>
      </c>
    </row>
    <row r="208" spans="1:12" s="18" customFormat="1">
      <c r="A208" t="str">
        <f t="shared" si="17"/>
        <v/>
      </c>
      <c r="B208" s="13" t="s">
        <v>295</v>
      </c>
      <c r="C208" s="165" t="s">
        <v>302</v>
      </c>
      <c r="D208" s="68">
        <v>20.75</v>
      </c>
      <c r="E208" s="68"/>
      <c r="F208" s="27">
        <v>50</v>
      </c>
      <c r="G208" s="14"/>
      <c r="H208" s="13"/>
      <c r="I208" s="145"/>
      <c r="J208" s="110"/>
      <c r="L208" s="246" t="e">
        <f t="shared" si="18"/>
        <v>#NUM!</v>
      </c>
    </row>
    <row r="209" spans="1:12" s="18" customFormat="1">
      <c r="A209" t="str">
        <f t="shared" si="17"/>
        <v/>
      </c>
      <c r="B209" s="13" t="s">
        <v>303</v>
      </c>
      <c r="C209" s="165" t="s">
        <v>308</v>
      </c>
      <c r="D209" s="68">
        <v>24.9</v>
      </c>
      <c r="E209" s="68"/>
      <c r="F209" s="27">
        <v>60</v>
      </c>
      <c r="G209" s="14"/>
      <c r="H209" s="13"/>
      <c r="I209" s="145"/>
      <c r="J209" s="110"/>
      <c r="L209" s="246" t="e">
        <f t="shared" si="18"/>
        <v>#NUM!</v>
      </c>
    </row>
    <row r="210" spans="1:12" s="18" customFormat="1">
      <c r="A210" t="str">
        <f t="shared" si="17"/>
        <v/>
      </c>
      <c r="B210" s="13" t="s">
        <v>304</v>
      </c>
      <c r="C210" s="165" t="s">
        <v>309</v>
      </c>
      <c r="D210" s="68">
        <v>29.05</v>
      </c>
      <c r="E210" s="68"/>
      <c r="F210" s="27">
        <v>70</v>
      </c>
      <c r="G210" s="14"/>
      <c r="H210" s="13"/>
      <c r="I210" s="145"/>
      <c r="J210" s="110"/>
      <c r="L210" s="246" t="e">
        <f t="shared" si="18"/>
        <v>#NUM!</v>
      </c>
    </row>
    <row r="211" spans="1:12" s="18" customFormat="1">
      <c r="A211" t="str">
        <f t="shared" si="17"/>
        <v/>
      </c>
      <c r="B211" s="13" t="s">
        <v>305</v>
      </c>
      <c r="C211" s="165" t="s">
        <v>310</v>
      </c>
      <c r="D211" s="68">
        <v>33.020000000000003</v>
      </c>
      <c r="E211" s="68"/>
      <c r="F211" s="27">
        <v>80</v>
      </c>
      <c r="G211" s="14"/>
      <c r="H211" s="13"/>
      <c r="I211" s="145"/>
      <c r="J211" s="110"/>
      <c r="L211" s="246" t="e">
        <f t="shared" si="18"/>
        <v>#NUM!</v>
      </c>
    </row>
    <row r="212" spans="1:12" s="18" customFormat="1">
      <c r="A212" t="str">
        <f t="shared" si="17"/>
        <v/>
      </c>
      <c r="B212" s="13" t="s">
        <v>306</v>
      </c>
      <c r="C212" s="165" t="s">
        <v>311</v>
      </c>
      <c r="D212" s="68">
        <v>37.35</v>
      </c>
      <c r="E212" s="68"/>
      <c r="F212" s="27">
        <v>90</v>
      </c>
      <c r="G212" s="14"/>
      <c r="H212" s="13"/>
      <c r="I212" s="145"/>
      <c r="J212" s="110"/>
      <c r="L212" s="246" t="e">
        <f t="shared" si="18"/>
        <v>#NUM!</v>
      </c>
    </row>
    <row r="213" spans="1:12" s="18" customFormat="1">
      <c r="A213" t="str">
        <f t="shared" si="17"/>
        <v/>
      </c>
      <c r="B213" s="13" t="s">
        <v>307</v>
      </c>
      <c r="C213" s="165" t="s">
        <v>312</v>
      </c>
      <c r="D213" s="68">
        <v>41.5</v>
      </c>
      <c r="E213" s="68"/>
      <c r="F213" s="27">
        <v>100</v>
      </c>
      <c r="G213" s="14"/>
      <c r="H213" s="13"/>
      <c r="I213" s="145"/>
      <c r="J213" s="110"/>
      <c r="L213" s="246" t="e">
        <f t="shared" si="18"/>
        <v>#NUM!</v>
      </c>
    </row>
    <row r="214" spans="1:12" s="18" customFormat="1">
      <c r="A214">
        <f t="shared" si="17"/>
        <v>213</v>
      </c>
      <c r="B214" s="148" t="s">
        <v>589</v>
      </c>
      <c r="C214" s="165"/>
      <c r="D214" s="68"/>
      <c r="E214" s="68"/>
      <c r="F214" s="27"/>
      <c r="G214" s="14"/>
      <c r="H214" s="13"/>
      <c r="I214" s="145"/>
      <c r="J214" s="110"/>
      <c r="L214" s="246" t="e">
        <f t="shared" si="18"/>
        <v>#NUM!</v>
      </c>
    </row>
    <row r="215" spans="1:12" s="18" customFormat="1">
      <c r="A215" t="str">
        <f t="shared" si="17"/>
        <v/>
      </c>
      <c r="B215" s="13" t="s">
        <v>313</v>
      </c>
      <c r="C215" s="165" t="s">
        <v>326</v>
      </c>
      <c r="D215" s="68">
        <v>22</v>
      </c>
      <c r="E215" s="68"/>
      <c r="F215" s="27">
        <v>50</v>
      </c>
      <c r="G215" s="14"/>
      <c r="H215" s="13"/>
      <c r="I215" s="145"/>
      <c r="J215" s="110"/>
      <c r="L215" s="246" t="e">
        <f t="shared" si="18"/>
        <v>#NUM!</v>
      </c>
    </row>
    <row r="216" spans="1:12" s="18" customFormat="1">
      <c r="A216" t="str">
        <f t="shared" si="17"/>
        <v/>
      </c>
      <c r="B216" s="13" t="s">
        <v>314</v>
      </c>
      <c r="C216" s="165" t="s">
        <v>327</v>
      </c>
      <c r="D216" s="68">
        <v>44</v>
      </c>
      <c r="E216" s="68"/>
      <c r="F216" s="27">
        <v>100</v>
      </c>
      <c r="G216" s="14"/>
      <c r="H216" s="13"/>
      <c r="I216" s="145"/>
      <c r="J216" s="110"/>
      <c r="L216" s="246" t="e">
        <f t="shared" si="18"/>
        <v>#NUM!</v>
      </c>
    </row>
    <row r="217" spans="1:12" s="18" customFormat="1">
      <c r="A217" t="str">
        <f t="shared" si="17"/>
        <v/>
      </c>
      <c r="B217" s="13" t="s">
        <v>315</v>
      </c>
      <c r="C217" s="165" t="s">
        <v>328</v>
      </c>
      <c r="D217" s="68">
        <v>110</v>
      </c>
      <c r="E217" s="68"/>
      <c r="F217" s="27">
        <v>250</v>
      </c>
      <c r="G217" s="14"/>
      <c r="H217" s="13"/>
      <c r="I217" s="145"/>
      <c r="J217" s="110"/>
      <c r="L217" s="246" t="e">
        <f t="shared" si="18"/>
        <v>#NUM!</v>
      </c>
    </row>
    <row r="218" spans="1:12" s="18" customFormat="1">
      <c r="A218" t="str">
        <f t="shared" si="17"/>
        <v/>
      </c>
      <c r="B218" s="13" t="s">
        <v>316</v>
      </c>
      <c r="C218" s="165" t="s">
        <v>329</v>
      </c>
      <c r="D218" s="68">
        <v>154</v>
      </c>
      <c r="E218" s="68"/>
      <c r="F218" s="27">
        <v>350</v>
      </c>
      <c r="G218" s="14"/>
      <c r="H218" s="13"/>
      <c r="I218" s="145"/>
      <c r="J218" s="110"/>
      <c r="L218" s="246" t="e">
        <f t="shared" si="18"/>
        <v>#NUM!</v>
      </c>
    </row>
    <row r="219" spans="1:12" s="18" customFormat="1">
      <c r="A219" t="str">
        <f t="shared" si="17"/>
        <v/>
      </c>
      <c r="B219" s="13" t="s">
        <v>317</v>
      </c>
      <c r="C219" s="165" t="s">
        <v>330</v>
      </c>
      <c r="D219" s="68">
        <v>220</v>
      </c>
      <c r="E219" s="68"/>
      <c r="F219" s="27">
        <v>500</v>
      </c>
      <c r="G219" s="14"/>
      <c r="H219" s="13"/>
      <c r="I219" s="145"/>
      <c r="J219" s="110"/>
      <c r="L219" s="246" t="e">
        <f t="shared" si="18"/>
        <v>#NUM!</v>
      </c>
    </row>
    <row r="220" spans="1:12" s="18" customFormat="1">
      <c r="A220" t="str">
        <f t="shared" si="17"/>
        <v/>
      </c>
      <c r="B220" s="13" t="s">
        <v>318</v>
      </c>
      <c r="C220" s="165" t="s">
        <v>331</v>
      </c>
      <c r="D220" s="68">
        <v>330</v>
      </c>
      <c r="E220" s="68"/>
      <c r="F220" s="27">
        <v>750</v>
      </c>
      <c r="G220" s="14"/>
      <c r="H220" s="13"/>
      <c r="I220" s="145"/>
      <c r="J220" s="110"/>
      <c r="L220" s="246" t="e">
        <f t="shared" si="18"/>
        <v>#NUM!</v>
      </c>
    </row>
    <row r="221" spans="1:12" s="18" customFormat="1">
      <c r="A221" t="str">
        <f t="shared" si="17"/>
        <v/>
      </c>
      <c r="B221" s="13" t="s">
        <v>319</v>
      </c>
      <c r="C221" s="165" t="s">
        <v>332</v>
      </c>
      <c r="D221" s="68">
        <v>440</v>
      </c>
      <c r="E221" s="68"/>
      <c r="F221" s="27">
        <v>1000</v>
      </c>
      <c r="G221" s="14"/>
      <c r="H221" s="13"/>
      <c r="I221" s="145"/>
      <c r="J221" s="110"/>
      <c r="L221" s="246" t="e">
        <f t="shared" si="18"/>
        <v>#NUM!</v>
      </c>
    </row>
    <row r="222" spans="1:12" s="18" customFormat="1">
      <c r="A222" t="str">
        <f t="shared" si="17"/>
        <v/>
      </c>
      <c r="B222" s="13" t="s">
        <v>320</v>
      </c>
      <c r="C222" s="165" t="s">
        <v>333</v>
      </c>
      <c r="D222" s="68">
        <v>550</v>
      </c>
      <c r="E222" s="68"/>
      <c r="F222" s="27">
        <v>1250</v>
      </c>
      <c r="G222" s="14"/>
      <c r="H222" s="13"/>
      <c r="I222" s="145"/>
      <c r="J222" s="110"/>
      <c r="L222" s="246" t="e">
        <f t="shared" si="18"/>
        <v>#NUM!</v>
      </c>
    </row>
    <row r="223" spans="1:12" s="18" customFormat="1">
      <c r="A223" t="str">
        <f t="shared" si="17"/>
        <v/>
      </c>
      <c r="B223" s="13" t="s">
        <v>321</v>
      </c>
      <c r="C223" s="165" t="s">
        <v>334</v>
      </c>
      <c r="D223" s="68">
        <v>660</v>
      </c>
      <c r="E223" s="68"/>
      <c r="F223" s="27">
        <v>1500</v>
      </c>
      <c r="G223" s="14"/>
      <c r="H223" s="13"/>
      <c r="I223" s="145"/>
      <c r="J223" s="110"/>
      <c r="L223" s="246" t="e">
        <f t="shared" si="18"/>
        <v>#NUM!</v>
      </c>
    </row>
    <row r="224" spans="1:12" s="18" customFormat="1">
      <c r="A224" t="str">
        <f t="shared" si="17"/>
        <v/>
      </c>
      <c r="B224" s="13" t="s">
        <v>322</v>
      </c>
      <c r="C224" s="165" t="s">
        <v>335</v>
      </c>
      <c r="D224" s="68">
        <v>770</v>
      </c>
      <c r="E224" s="68"/>
      <c r="F224" s="27">
        <v>1750</v>
      </c>
      <c r="G224" s="14"/>
      <c r="H224" s="13"/>
      <c r="I224" s="145"/>
      <c r="J224" s="110"/>
      <c r="L224" s="246" t="e">
        <f t="shared" si="18"/>
        <v>#NUM!</v>
      </c>
    </row>
    <row r="225" spans="1:13" s="18" customFormat="1">
      <c r="A225" t="str">
        <f t="shared" si="17"/>
        <v/>
      </c>
      <c r="B225" s="13" t="s">
        <v>323</v>
      </c>
      <c r="C225" s="165" t="s">
        <v>336</v>
      </c>
      <c r="D225" s="68">
        <v>880</v>
      </c>
      <c r="E225" s="68"/>
      <c r="F225" s="27">
        <v>2000</v>
      </c>
      <c r="G225" s="14"/>
      <c r="H225" s="13"/>
      <c r="I225" s="145"/>
      <c r="J225" s="110"/>
      <c r="L225" s="246" t="e">
        <f t="shared" si="18"/>
        <v>#NUM!</v>
      </c>
    </row>
    <row r="226" spans="1:13" s="18" customFormat="1">
      <c r="A226" t="str">
        <f t="shared" si="17"/>
        <v/>
      </c>
      <c r="B226" s="13" t="s">
        <v>324</v>
      </c>
      <c r="C226" s="165" t="s">
        <v>337</v>
      </c>
      <c r="D226" s="68">
        <v>990</v>
      </c>
      <c r="E226" s="68"/>
      <c r="F226" s="27">
        <v>2250</v>
      </c>
      <c r="G226" s="14"/>
      <c r="H226" s="13"/>
      <c r="I226" s="145"/>
      <c r="J226" s="110"/>
      <c r="L226" s="246" t="e">
        <f t="shared" si="18"/>
        <v>#NUM!</v>
      </c>
    </row>
    <row r="227" spans="1:13" s="18" customFormat="1">
      <c r="A227" t="str">
        <f t="shared" si="17"/>
        <v/>
      </c>
      <c r="B227" s="13" t="s">
        <v>325</v>
      </c>
      <c r="C227" s="165" t="s">
        <v>338</v>
      </c>
      <c r="D227" s="68">
        <v>1100</v>
      </c>
      <c r="E227" s="68"/>
      <c r="F227" s="27">
        <v>2500</v>
      </c>
      <c r="G227" s="14"/>
      <c r="H227" s="13"/>
      <c r="I227" s="145"/>
      <c r="J227" s="110"/>
      <c r="L227" s="246" t="e">
        <f t="shared" si="18"/>
        <v>#NUM!</v>
      </c>
    </row>
    <row r="228" spans="1:13" s="18" customFormat="1">
      <c r="A228" t="str">
        <f t="shared" si="17"/>
        <v/>
      </c>
      <c r="B228" s="13"/>
      <c r="C228" s="165"/>
      <c r="D228" s="68"/>
      <c r="E228" s="68"/>
      <c r="F228" s="27"/>
      <c r="G228" s="14"/>
      <c r="H228" s="13"/>
      <c r="I228" s="145"/>
      <c r="J228" s="110"/>
      <c r="L228" s="246" t="e">
        <f t="shared" si="18"/>
        <v>#NUM!</v>
      </c>
    </row>
    <row r="229" spans="1:13" s="18" customFormat="1">
      <c r="A229">
        <f t="shared" si="17"/>
        <v>228</v>
      </c>
      <c r="B229" s="13" t="s">
        <v>590</v>
      </c>
      <c r="C229" s="165"/>
      <c r="D229" s="68"/>
      <c r="E229" s="68"/>
      <c r="F229" s="27"/>
      <c r="G229" s="14"/>
      <c r="H229" s="13"/>
      <c r="I229" s="145"/>
      <c r="J229" s="110"/>
      <c r="L229" s="246" t="e">
        <f t="shared" si="18"/>
        <v>#NUM!</v>
      </c>
    </row>
    <row r="230" spans="1:13" s="18" customFormat="1">
      <c r="A230" t="str">
        <f t="shared" si="17"/>
        <v/>
      </c>
      <c r="B230" s="13" t="s">
        <v>339</v>
      </c>
      <c r="C230" s="165" t="s">
        <v>352</v>
      </c>
      <c r="D230" s="68">
        <v>3</v>
      </c>
      <c r="E230" s="68"/>
      <c r="F230" s="27">
        <v>11</v>
      </c>
      <c r="G230" s="14"/>
      <c r="H230" s="13"/>
      <c r="I230" s="145"/>
      <c r="J230" s="110"/>
      <c r="L230" s="246" t="e">
        <f t="shared" si="18"/>
        <v>#NUM!</v>
      </c>
    </row>
    <row r="231" spans="1:13" s="18" customFormat="1">
      <c r="A231" t="str">
        <f t="shared" si="17"/>
        <v/>
      </c>
      <c r="B231" s="13" t="s">
        <v>340</v>
      </c>
      <c r="C231" s="165" t="s">
        <v>353</v>
      </c>
      <c r="D231" s="68">
        <v>6</v>
      </c>
      <c r="E231" s="68"/>
      <c r="F231" s="27">
        <v>21</v>
      </c>
      <c r="G231" s="14"/>
      <c r="H231" s="13"/>
      <c r="I231" s="145"/>
      <c r="J231" s="110"/>
      <c r="L231" s="246" t="e">
        <f t="shared" si="18"/>
        <v>#NUM!</v>
      </c>
    </row>
    <row r="232" spans="1:13" s="18" customFormat="1">
      <c r="A232" t="str">
        <f t="shared" si="17"/>
        <v/>
      </c>
      <c r="B232" s="13" t="s">
        <v>341</v>
      </c>
      <c r="C232" s="165" t="s">
        <v>354</v>
      </c>
      <c r="D232" s="68">
        <v>9</v>
      </c>
      <c r="E232" s="68"/>
      <c r="F232" s="27">
        <v>32</v>
      </c>
      <c r="G232" s="14"/>
      <c r="H232" s="13"/>
      <c r="I232" s="145"/>
      <c r="J232" s="110"/>
      <c r="L232" s="246" t="e">
        <f t="shared" si="18"/>
        <v>#NUM!</v>
      </c>
    </row>
    <row r="233" spans="1:13" s="18" customFormat="1">
      <c r="A233" t="str">
        <f t="shared" si="17"/>
        <v/>
      </c>
      <c r="B233" s="13" t="s">
        <v>342</v>
      </c>
      <c r="C233" s="165" t="s">
        <v>355</v>
      </c>
      <c r="D233" s="68">
        <v>12</v>
      </c>
      <c r="E233" s="68"/>
      <c r="F233" s="27">
        <v>42</v>
      </c>
      <c r="G233" s="14"/>
      <c r="H233" s="13"/>
      <c r="I233" s="145"/>
      <c r="J233" s="110"/>
      <c r="L233" s="246" t="e">
        <f t="shared" si="18"/>
        <v>#NUM!</v>
      </c>
    </row>
    <row r="234" spans="1:13" s="18" customFormat="1">
      <c r="A234" t="str">
        <f t="shared" si="17"/>
        <v/>
      </c>
      <c r="B234" s="13" t="s">
        <v>343</v>
      </c>
      <c r="C234" s="165" t="s">
        <v>356</v>
      </c>
      <c r="D234" s="68">
        <v>15</v>
      </c>
      <c r="E234" s="68"/>
      <c r="F234" s="27">
        <v>53</v>
      </c>
      <c r="G234" s="14"/>
      <c r="H234" s="13"/>
      <c r="I234" s="145"/>
      <c r="J234" s="110"/>
      <c r="L234" s="246" t="e">
        <f t="shared" si="18"/>
        <v>#NUM!</v>
      </c>
    </row>
    <row r="235" spans="1:13" s="18" customFormat="1">
      <c r="A235" t="str">
        <f t="shared" si="17"/>
        <v/>
      </c>
      <c r="B235" s="13" t="s">
        <v>344</v>
      </c>
      <c r="C235" s="165" t="s">
        <v>357</v>
      </c>
      <c r="D235" s="68">
        <v>18</v>
      </c>
      <c r="E235" s="68"/>
      <c r="F235" s="27">
        <v>63</v>
      </c>
      <c r="G235" s="14"/>
      <c r="H235" s="13"/>
      <c r="I235" s="145"/>
      <c r="J235" s="110"/>
      <c r="L235" s="246" t="e">
        <f t="shared" si="18"/>
        <v>#NUM!</v>
      </c>
    </row>
    <row r="236" spans="1:13" s="18" customFormat="1">
      <c r="A236" t="str">
        <f t="shared" si="17"/>
        <v/>
      </c>
      <c r="B236" s="13" t="s">
        <v>345</v>
      </c>
      <c r="C236" s="165" t="s">
        <v>358</v>
      </c>
      <c r="D236" s="68">
        <v>21</v>
      </c>
      <c r="E236" s="68"/>
      <c r="F236" s="27">
        <v>74</v>
      </c>
      <c r="G236" s="14"/>
      <c r="H236" s="13"/>
      <c r="I236" s="145"/>
      <c r="J236" s="110"/>
      <c r="L236" s="246" t="e">
        <f t="shared" si="18"/>
        <v>#NUM!</v>
      </c>
    </row>
    <row r="237" spans="1:13" s="18" customFormat="1">
      <c r="A237" t="str">
        <f t="shared" si="17"/>
        <v/>
      </c>
      <c r="B237" s="13" t="s">
        <v>346</v>
      </c>
      <c r="C237" s="165" t="s">
        <v>359</v>
      </c>
      <c r="D237" s="68">
        <v>24</v>
      </c>
      <c r="E237" s="68"/>
      <c r="F237" s="27">
        <v>84</v>
      </c>
      <c r="G237" s="14"/>
      <c r="H237" s="13"/>
      <c r="I237" s="145"/>
      <c r="J237" s="110"/>
      <c r="L237" s="246" t="e">
        <f t="shared" si="18"/>
        <v>#NUM!</v>
      </c>
    </row>
    <row r="238" spans="1:13" s="18" customFormat="1">
      <c r="A238" t="str">
        <f t="shared" si="17"/>
        <v/>
      </c>
      <c r="B238" s="13" t="s">
        <v>347</v>
      </c>
      <c r="C238" s="165" t="s">
        <v>360</v>
      </c>
      <c r="D238" s="68">
        <v>27</v>
      </c>
      <c r="E238" s="68"/>
      <c r="F238" s="27">
        <v>95</v>
      </c>
      <c r="G238" s="14"/>
      <c r="H238" s="13"/>
      <c r="I238" s="145"/>
      <c r="J238" s="110"/>
      <c r="K238" s="244"/>
      <c r="L238" s="246" t="e">
        <f t="shared" si="18"/>
        <v>#NUM!</v>
      </c>
      <c r="M238" s="244"/>
    </row>
    <row r="239" spans="1:13" s="18" customFormat="1">
      <c r="A239" t="str">
        <f t="shared" si="17"/>
        <v/>
      </c>
      <c r="B239" s="13" t="s">
        <v>348</v>
      </c>
      <c r="C239" s="165" t="s">
        <v>361</v>
      </c>
      <c r="D239" s="68">
        <v>30</v>
      </c>
      <c r="E239" s="68"/>
      <c r="F239" s="27">
        <v>105</v>
      </c>
      <c r="G239" s="14"/>
      <c r="H239" s="13"/>
      <c r="I239" s="145"/>
      <c r="J239" s="110"/>
      <c r="K239" s="244"/>
      <c r="L239" s="246" t="e">
        <f t="shared" si="18"/>
        <v>#NUM!</v>
      </c>
      <c r="M239" s="244"/>
    </row>
    <row r="240" spans="1:13" s="18" customFormat="1">
      <c r="A240" t="str">
        <f t="shared" si="17"/>
        <v/>
      </c>
      <c r="B240" s="13" t="s">
        <v>349</v>
      </c>
      <c r="C240" s="165" t="s">
        <v>362</v>
      </c>
      <c r="D240" s="68">
        <v>33</v>
      </c>
      <c r="E240" s="68"/>
      <c r="F240" s="27">
        <v>116</v>
      </c>
      <c r="G240" s="14"/>
      <c r="H240" s="13"/>
      <c r="I240" s="145"/>
      <c r="J240" s="110"/>
      <c r="K240" s="244"/>
      <c r="L240" s="246" t="e">
        <f t="shared" si="18"/>
        <v>#NUM!</v>
      </c>
      <c r="M240" s="244"/>
    </row>
    <row r="241" spans="1:13" s="18" customFormat="1">
      <c r="A241" t="str">
        <f t="shared" si="17"/>
        <v/>
      </c>
      <c r="B241" s="13" t="s">
        <v>350</v>
      </c>
      <c r="C241" s="165" t="s">
        <v>363</v>
      </c>
      <c r="D241" s="68">
        <v>36</v>
      </c>
      <c r="E241" s="68"/>
      <c r="F241" s="27">
        <v>126</v>
      </c>
      <c r="G241" s="14"/>
      <c r="H241" s="13"/>
      <c r="I241" s="145"/>
      <c r="J241" s="110"/>
      <c r="K241" s="244"/>
      <c r="L241" s="246" t="e">
        <f t="shared" si="18"/>
        <v>#NUM!</v>
      </c>
      <c r="M241" s="244"/>
    </row>
    <row r="242" spans="1:13" s="18" customFormat="1">
      <c r="A242" t="str">
        <f t="shared" si="17"/>
        <v/>
      </c>
      <c r="B242" s="13" t="s">
        <v>351</v>
      </c>
      <c r="C242" s="165" t="s">
        <v>364</v>
      </c>
      <c r="D242" s="68">
        <v>42</v>
      </c>
      <c r="E242" s="68"/>
      <c r="F242" s="27">
        <v>147</v>
      </c>
      <c r="G242" s="14"/>
      <c r="H242" s="13"/>
      <c r="I242" s="145"/>
      <c r="J242" s="110"/>
      <c r="K242" s="244"/>
      <c r="L242" s="246" t="e">
        <f t="shared" si="18"/>
        <v>#NUM!</v>
      </c>
      <c r="M242" s="244"/>
    </row>
    <row r="243" spans="1:13">
      <c r="A243" t="str">
        <f t="shared" si="17"/>
        <v/>
      </c>
      <c r="B243" s="13"/>
      <c r="C243" s="165"/>
      <c r="D243" s="68"/>
      <c r="E243" s="68"/>
      <c r="F243" s="27"/>
      <c r="G243" s="14"/>
      <c r="H243" s="13"/>
      <c r="I243" s="145"/>
      <c r="J243" s="110"/>
      <c r="K243" s="244"/>
      <c r="L243" s="246" t="e">
        <f t="shared" si="18"/>
        <v>#NUM!</v>
      </c>
      <c r="M243" s="244"/>
    </row>
    <row r="244" spans="1:13">
      <c r="A244" t="str">
        <f t="shared" si="17"/>
        <v/>
      </c>
      <c r="B244" s="13" t="s">
        <v>365</v>
      </c>
      <c r="C244" s="165" t="s">
        <v>366</v>
      </c>
      <c r="D244" s="68"/>
      <c r="E244" s="68"/>
      <c r="F244" s="27">
        <v>77</v>
      </c>
      <c r="G244" s="14"/>
      <c r="H244" s="13"/>
      <c r="I244" s="145"/>
      <c r="J244" s="110"/>
      <c r="K244" s="244"/>
      <c r="L244" s="246" t="e">
        <f t="shared" si="18"/>
        <v>#NUM!</v>
      </c>
      <c r="M244" s="244"/>
    </row>
    <row r="245" spans="1:13">
      <c r="A245" t="str">
        <f t="shared" si="17"/>
        <v/>
      </c>
      <c r="B245" s="13" t="s">
        <v>367</v>
      </c>
      <c r="C245" s="165" t="s">
        <v>368</v>
      </c>
      <c r="D245" s="68"/>
      <c r="E245" s="68"/>
      <c r="F245" s="27">
        <v>35</v>
      </c>
      <c r="G245" s="14"/>
      <c r="H245" s="13"/>
      <c r="I245" s="145"/>
      <c r="J245" s="110"/>
      <c r="K245" s="244"/>
      <c r="L245" s="246" t="e">
        <f t="shared" si="18"/>
        <v>#NUM!</v>
      </c>
      <c r="M245" s="244"/>
    </row>
    <row r="246" spans="1:13">
      <c r="A246" t="str">
        <f t="shared" si="17"/>
        <v/>
      </c>
      <c r="B246" s="13" t="s">
        <v>369</v>
      </c>
      <c r="C246" s="165" t="s">
        <v>473</v>
      </c>
      <c r="D246" s="68"/>
      <c r="E246" s="68"/>
      <c r="F246" s="27">
        <v>1.1000000000000001</v>
      </c>
      <c r="G246" s="14"/>
      <c r="H246" s="13"/>
      <c r="I246" s="145"/>
      <c r="J246" s="110"/>
      <c r="K246" s="244"/>
      <c r="L246" s="246" t="e">
        <f t="shared" si="18"/>
        <v>#NUM!</v>
      </c>
      <c r="M246" s="244"/>
    </row>
    <row r="247" spans="1:13" customFormat="1">
      <c r="A247">
        <f t="shared" si="17"/>
        <v>246</v>
      </c>
      <c r="B247" s="146" t="s">
        <v>109</v>
      </c>
      <c r="C247" s="166"/>
      <c r="D247" s="67"/>
      <c r="E247" s="67"/>
      <c r="F247" s="60"/>
      <c r="G247" s="61"/>
      <c r="H247" s="14"/>
      <c r="I247" s="15"/>
      <c r="J247" s="111"/>
      <c r="K247" s="246"/>
      <c r="L247" s="246" t="e">
        <f t="shared" si="18"/>
        <v>#NUM!</v>
      </c>
      <c r="M247" s="246"/>
    </row>
    <row r="248" spans="1:13" customFormat="1">
      <c r="A248" t="str">
        <f t="shared" si="17"/>
        <v/>
      </c>
      <c r="B248" s="146"/>
      <c r="C248" s="165"/>
      <c r="D248" s="68"/>
      <c r="E248" s="68"/>
      <c r="F248" s="27"/>
      <c r="G248" s="14"/>
      <c r="H248" s="14"/>
      <c r="I248" s="15"/>
      <c r="J248" s="111"/>
      <c r="K248" s="246"/>
      <c r="L248" s="246" t="e">
        <f t="shared" si="18"/>
        <v>#NUM!</v>
      </c>
      <c r="M248" s="246"/>
    </row>
    <row r="249" spans="1:13" customFormat="1">
      <c r="A249" t="str">
        <f t="shared" si="17"/>
        <v/>
      </c>
      <c r="B249" s="152" t="s">
        <v>11</v>
      </c>
      <c r="C249" s="176" t="s">
        <v>10</v>
      </c>
      <c r="D249" s="68">
        <v>840</v>
      </c>
      <c r="E249" s="68">
        <f>D249*2</f>
        <v>1680</v>
      </c>
      <c r="F249" s="232">
        <v>1690</v>
      </c>
      <c r="G249" s="240" t="s">
        <v>65</v>
      </c>
      <c r="H249" s="14"/>
      <c r="I249" s="15"/>
      <c r="J249" s="111"/>
      <c r="K249" s="246"/>
      <c r="L249" s="246" t="e">
        <f t="shared" si="18"/>
        <v>#NUM!</v>
      </c>
      <c r="M249" s="246"/>
    </row>
    <row r="250" spans="1:13" customFormat="1">
      <c r="A250" t="str">
        <f t="shared" si="17"/>
        <v/>
      </c>
      <c r="B250" s="152" t="s">
        <v>372</v>
      </c>
      <c r="C250" s="176" t="s">
        <v>12</v>
      </c>
      <c r="D250" s="68">
        <v>252</v>
      </c>
      <c r="E250" s="68">
        <f>D250*2</f>
        <v>504</v>
      </c>
      <c r="F250" s="232">
        <v>515</v>
      </c>
      <c r="G250" s="240" t="s">
        <v>65</v>
      </c>
      <c r="H250" s="14"/>
      <c r="I250" s="15"/>
      <c r="J250" s="111"/>
      <c r="K250" s="246"/>
      <c r="L250" s="246" t="e">
        <f t="shared" si="18"/>
        <v>#NUM!</v>
      </c>
      <c r="M250" s="246"/>
    </row>
    <row r="251" spans="1:13">
      <c r="A251" t="str">
        <f t="shared" si="17"/>
        <v/>
      </c>
      <c r="B251" s="152" t="s">
        <v>61</v>
      </c>
      <c r="C251" s="176" t="s">
        <v>12</v>
      </c>
      <c r="D251" s="68">
        <v>252</v>
      </c>
      <c r="E251" s="68">
        <f>D251*2</f>
        <v>504</v>
      </c>
      <c r="F251" s="232">
        <v>515</v>
      </c>
      <c r="G251" s="240" t="s">
        <v>65</v>
      </c>
      <c r="H251" s="14"/>
      <c r="I251" s="15"/>
      <c r="K251" s="246"/>
      <c r="L251" s="246" t="e">
        <f t="shared" si="18"/>
        <v>#NUM!</v>
      </c>
      <c r="M251" s="246"/>
    </row>
    <row r="252" spans="1:13">
      <c r="A252" t="str">
        <f t="shared" si="17"/>
        <v/>
      </c>
      <c r="B252" s="152" t="s">
        <v>163</v>
      </c>
      <c r="C252" s="176" t="s">
        <v>10</v>
      </c>
      <c r="D252" s="68">
        <v>680</v>
      </c>
      <c r="E252" s="68">
        <v>1390</v>
      </c>
      <c r="F252" s="232">
        <v>1470</v>
      </c>
      <c r="G252" s="240" t="s">
        <v>65</v>
      </c>
      <c r="H252" s="14"/>
      <c r="I252" s="15"/>
      <c r="K252" s="246"/>
      <c r="L252" s="246" t="e">
        <f t="shared" si="18"/>
        <v>#NUM!</v>
      </c>
      <c r="M252" s="246"/>
    </row>
    <row r="253" spans="1:13">
      <c r="A253" t="str">
        <f t="shared" si="17"/>
        <v/>
      </c>
      <c r="B253" s="152" t="s">
        <v>63</v>
      </c>
      <c r="C253" s="176" t="s">
        <v>64</v>
      </c>
      <c r="D253" s="68">
        <v>720</v>
      </c>
      <c r="E253" s="68">
        <f>D253*2</f>
        <v>1440</v>
      </c>
      <c r="F253" s="232">
        <v>1500</v>
      </c>
      <c r="G253" s="240" t="s">
        <v>65</v>
      </c>
      <c r="H253" s="187"/>
      <c r="I253" s="141"/>
      <c r="J253" s="113"/>
      <c r="K253"/>
      <c r="L253" s="246" t="e">
        <f t="shared" si="18"/>
        <v>#NUM!</v>
      </c>
      <c r="M253"/>
    </row>
    <row r="254" spans="1:13" s="66" customFormat="1">
      <c r="A254" t="str">
        <f t="shared" si="17"/>
        <v/>
      </c>
      <c r="B254" s="152" t="s">
        <v>70</v>
      </c>
      <c r="C254" s="176" t="s">
        <v>71</v>
      </c>
      <c r="D254" s="68">
        <v>500</v>
      </c>
      <c r="E254" s="68">
        <v>1000</v>
      </c>
      <c r="F254" s="232">
        <v>1000</v>
      </c>
      <c r="G254" s="240" t="s">
        <v>65</v>
      </c>
      <c r="H254" s="187"/>
      <c r="I254" s="141"/>
      <c r="J254" s="113"/>
      <c r="K254"/>
      <c r="L254" s="246" t="e">
        <f t="shared" si="18"/>
        <v>#NUM!</v>
      </c>
      <c r="M254"/>
    </row>
    <row r="255" spans="1:13">
      <c r="A255" t="str">
        <f t="shared" si="17"/>
        <v/>
      </c>
      <c r="B255" s="142" t="s">
        <v>262</v>
      </c>
      <c r="C255" s="158" t="s">
        <v>263</v>
      </c>
      <c r="D255" s="68"/>
      <c r="E255" s="68"/>
      <c r="F255" s="227">
        <v>100</v>
      </c>
      <c r="G255" s="235" t="s">
        <v>65</v>
      </c>
      <c r="H255" s="13"/>
      <c r="I255" s="145"/>
      <c r="J255" s="110"/>
      <c r="K255" s="244"/>
      <c r="L255" s="246" t="e">
        <f t="shared" si="18"/>
        <v>#NUM!</v>
      </c>
      <c r="M255" s="244"/>
    </row>
    <row r="256" spans="1:13" s="109" customFormat="1">
      <c r="A256" t="str">
        <f t="shared" si="17"/>
        <v/>
      </c>
      <c r="B256" s="152" t="s">
        <v>547</v>
      </c>
      <c r="C256" s="177" t="s">
        <v>548</v>
      </c>
      <c r="D256" s="68">
        <v>150</v>
      </c>
      <c r="E256" s="68">
        <v>300</v>
      </c>
      <c r="F256" s="232">
        <v>300</v>
      </c>
      <c r="G256" s="240" t="s">
        <v>65</v>
      </c>
      <c r="H256" s="13"/>
      <c r="I256" s="145"/>
      <c r="J256" s="110"/>
      <c r="K256" s="244"/>
      <c r="L256" s="246" t="e">
        <f t="shared" si="18"/>
        <v>#NUM!</v>
      </c>
      <c r="M256" s="244"/>
    </row>
    <row r="257" spans="1:13">
      <c r="A257" t="str">
        <f t="shared" si="17"/>
        <v/>
      </c>
      <c r="B257" s="152" t="s">
        <v>422</v>
      </c>
      <c r="C257" s="176" t="s">
        <v>423</v>
      </c>
      <c r="D257" s="68">
        <v>240</v>
      </c>
      <c r="E257" s="68">
        <v>390</v>
      </c>
      <c r="F257" s="232">
        <v>390</v>
      </c>
      <c r="G257" s="240" t="s">
        <v>65</v>
      </c>
      <c r="H257" s="187"/>
      <c r="I257" s="141"/>
      <c r="J257" s="113"/>
      <c r="K257"/>
      <c r="L257" s="246" t="e">
        <f t="shared" si="18"/>
        <v>#NUM!</v>
      </c>
      <c r="M257"/>
    </row>
    <row r="258" spans="1:13">
      <c r="A258" t="str">
        <f t="shared" si="17"/>
        <v/>
      </c>
      <c r="B258" s="152" t="s">
        <v>74</v>
      </c>
      <c r="C258" s="176" t="s">
        <v>75</v>
      </c>
      <c r="D258" s="68">
        <v>210</v>
      </c>
      <c r="E258" s="68">
        <v>420</v>
      </c>
      <c r="F258" s="232">
        <v>445</v>
      </c>
      <c r="G258" s="240"/>
      <c r="H258" s="187"/>
      <c r="I258" s="141"/>
      <c r="J258" s="113"/>
      <c r="K258"/>
      <c r="L258" s="246" t="e">
        <f t="shared" si="18"/>
        <v>#NUM!</v>
      </c>
      <c r="M258"/>
    </row>
    <row r="259" spans="1:13">
      <c r="A259" t="str">
        <f t="shared" ref="A259:A322" si="19">IF(LEFT(B259)="x",ROW(A258),"")</f>
        <v/>
      </c>
      <c r="B259" s="152" t="s">
        <v>76</v>
      </c>
      <c r="C259" s="176" t="s">
        <v>77</v>
      </c>
      <c r="D259" s="68">
        <v>60</v>
      </c>
      <c r="E259" s="68">
        <v>120</v>
      </c>
      <c r="F259" s="232">
        <v>130</v>
      </c>
      <c r="G259" s="240"/>
      <c r="H259" s="187"/>
      <c r="I259" s="141"/>
      <c r="J259" s="113"/>
      <c r="K259"/>
      <c r="L259" s="246" t="e">
        <f t="shared" si="18"/>
        <v>#NUM!</v>
      </c>
      <c r="M259"/>
    </row>
    <row r="260" spans="1:13">
      <c r="A260">
        <f t="shared" si="19"/>
        <v>259</v>
      </c>
      <c r="B260" s="153" t="s">
        <v>274</v>
      </c>
      <c r="C260" s="176"/>
      <c r="D260" s="68"/>
      <c r="E260" s="68"/>
      <c r="F260" s="232"/>
      <c r="G260" s="240"/>
      <c r="H260" s="187"/>
      <c r="I260" s="141"/>
      <c r="J260" s="113"/>
      <c r="K260"/>
      <c r="L260" s="246" t="e">
        <f t="shared" ref="L260:L323" si="20">INDEX(B$2:B$1000,SMALL(A$2:A$1000,ROW(A258)))</f>
        <v>#NUM!</v>
      </c>
      <c r="M260"/>
    </row>
    <row r="261" spans="1:13">
      <c r="A261" t="str">
        <f t="shared" si="19"/>
        <v/>
      </c>
      <c r="B261" s="152" t="s">
        <v>123</v>
      </c>
      <c r="C261" s="176" t="s">
        <v>46</v>
      </c>
      <c r="D261" s="68">
        <v>430</v>
      </c>
      <c r="E261" s="68">
        <f>D261*2</f>
        <v>860</v>
      </c>
      <c r="F261" s="232">
        <v>690</v>
      </c>
      <c r="G261" s="240" t="s">
        <v>124</v>
      </c>
      <c r="H261" s="14"/>
      <c r="I261" s="15"/>
      <c r="K261" s="246"/>
      <c r="L261" s="246" t="e">
        <f t="shared" si="20"/>
        <v>#NUM!</v>
      </c>
      <c r="M261" s="246"/>
    </row>
    <row r="262" spans="1:13">
      <c r="A262" t="str">
        <f t="shared" si="19"/>
        <v/>
      </c>
      <c r="B262" s="152" t="s">
        <v>62</v>
      </c>
      <c r="C262" s="176" t="s">
        <v>46</v>
      </c>
      <c r="D262" s="68">
        <v>540</v>
      </c>
      <c r="E262" s="68">
        <f t="shared" ref="E262:E266" si="21">D262*2</f>
        <v>1080</v>
      </c>
      <c r="F262" s="232">
        <v>999</v>
      </c>
      <c r="G262" s="240" t="s">
        <v>124</v>
      </c>
      <c r="H262" s="14"/>
      <c r="I262" s="15"/>
      <c r="K262" s="246"/>
      <c r="L262" s="246" t="e">
        <f t="shared" si="20"/>
        <v>#NUM!</v>
      </c>
      <c r="M262" s="246"/>
    </row>
    <row r="263" spans="1:13">
      <c r="A263" t="str">
        <f t="shared" si="19"/>
        <v/>
      </c>
      <c r="B263" s="152" t="s">
        <v>103</v>
      </c>
      <c r="C263" s="176" t="s">
        <v>46</v>
      </c>
      <c r="D263" s="68">
        <v>800</v>
      </c>
      <c r="E263" s="68">
        <f t="shared" si="21"/>
        <v>1600</v>
      </c>
      <c r="F263" s="232">
        <v>1600</v>
      </c>
      <c r="G263" s="240" t="s">
        <v>124</v>
      </c>
      <c r="H263" s="14"/>
      <c r="I263" s="15"/>
      <c r="K263" s="246"/>
      <c r="L263" s="246" t="e">
        <f t="shared" si="20"/>
        <v>#NUM!</v>
      </c>
      <c r="M263" s="246"/>
    </row>
    <row r="264" spans="1:13">
      <c r="A264" t="str">
        <f t="shared" si="19"/>
        <v/>
      </c>
      <c r="B264" s="152" t="s">
        <v>104</v>
      </c>
      <c r="C264" s="176" t="s">
        <v>46</v>
      </c>
      <c r="D264" s="68">
        <v>1020</v>
      </c>
      <c r="E264" s="68">
        <f t="shared" si="21"/>
        <v>2040</v>
      </c>
      <c r="F264" s="232">
        <v>2040</v>
      </c>
      <c r="G264" s="240" t="s">
        <v>124</v>
      </c>
      <c r="H264" s="64"/>
      <c r="I264" s="95"/>
      <c r="J264" s="116"/>
      <c r="K264" s="66"/>
      <c r="L264" s="246" t="e">
        <f t="shared" si="20"/>
        <v>#NUM!</v>
      </c>
      <c r="M264" s="66"/>
    </row>
    <row r="265" spans="1:13">
      <c r="A265" t="str">
        <f t="shared" si="19"/>
        <v/>
      </c>
      <c r="B265" s="152" t="s">
        <v>105</v>
      </c>
      <c r="C265" s="176" t="s">
        <v>46</v>
      </c>
      <c r="D265" s="68">
        <v>1200</v>
      </c>
      <c r="E265" s="68">
        <f t="shared" si="21"/>
        <v>2400</v>
      </c>
      <c r="F265" s="232">
        <v>2400</v>
      </c>
      <c r="G265" s="240" t="s">
        <v>124</v>
      </c>
      <c r="H265" s="14"/>
      <c r="I265" s="15"/>
      <c r="K265" s="246"/>
      <c r="L265" s="246" t="e">
        <f t="shared" si="20"/>
        <v>#NUM!</v>
      </c>
      <c r="M265" s="246"/>
    </row>
    <row r="266" spans="1:13">
      <c r="A266" t="str">
        <f t="shared" si="19"/>
        <v/>
      </c>
      <c r="B266" s="152" t="s">
        <v>106</v>
      </c>
      <c r="C266" s="176" t="s">
        <v>46</v>
      </c>
      <c r="D266" s="68">
        <v>1450</v>
      </c>
      <c r="E266" s="68">
        <f t="shared" si="21"/>
        <v>2900</v>
      </c>
      <c r="F266" s="232">
        <v>2900</v>
      </c>
      <c r="G266" s="240" t="s">
        <v>124</v>
      </c>
      <c r="H266" s="14"/>
      <c r="I266" s="15"/>
      <c r="K266" s="246"/>
      <c r="L266" s="246" t="e">
        <f t="shared" si="20"/>
        <v>#NUM!</v>
      </c>
      <c r="M266" s="246"/>
    </row>
    <row r="267" spans="1:13">
      <c r="A267" t="str">
        <f t="shared" si="19"/>
        <v/>
      </c>
      <c r="B267" s="152"/>
      <c r="C267" s="176"/>
      <c r="D267" s="68"/>
      <c r="E267" s="68"/>
      <c r="F267" s="232"/>
      <c r="G267" s="240"/>
      <c r="H267" s="14"/>
      <c r="I267" s="15"/>
      <c r="K267" s="246"/>
      <c r="L267" s="246" t="e">
        <f t="shared" si="20"/>
        <v>#NUM!</v>
      </c>
      <c r="M267" s="246"/>
    </row>
    <row r="268" spans="1:13">
      <c r="A268" t="str">
        <f t="shared" si="19"/>
        <v/>
      </c>
      <c r="B268" s="14"/>
      <c r="C268" s="165"/>
      <c r="D268" s="68"/>
      <c r="E268" s="68"/>
      <c r="F268" s="27"/>
      <c r="G268" s="14"/>
      <c r="H268" s="14"/>
      <c r="I268" s="15"/>
      <c r="K268" s="246"/>
      <c r="L268" s="246" t="e">
        <f t="shared" si="20"/>
        <v>#NUM!</v>
      </c>
      <c r="M268" s="246"/>
    </row>
    <row r="269" spans="1:13">
      <c r="A269" t="str">
        <f t="shared" si="19"/>
        <v/>
      </c>
      <c r="B269" s="13"/>
      <c r="C269" s="167" t="s">
        <v>79</v>
      </c>
      <c r="D269" s="67" t="s">
        <v>80</v>
      </c>
      <c r="E269" s="67" t="s">
        <v>81</v>
      </c>
      <c r="F269" s="65" t="s">
        <v>82</v>
      </c>
      <c r="G269" s="64" t="s">
        <v>83</v>
      </c>
      <c r="H269" s="187"/>
      <c r="I269" s="141"/>
      <c r="K269" s="246"/>
      <c r="L269" s="246" t="e">
        <f t="shared" si="20"/>
        <v>#NUM!</v>
      </c>
      <c r="M269" s="246"/>
    </row>
    <row r="270" spans="1:13">
      <c r="A270">
        <f t="shared" si="19"/>
        <v>269</v>
      </c>
      <c r="B270" s="146" t="s">
        <v>192</v>
      </c>
      <c r="C270" s="165"/>
      <c r="D270" s="68"/>
      <c r="E270" s="68"/>
      <c r="F270" s="27"/>
      <c r="G270" s="14"/>
      <c r="H270" s="187"/>
      <c r="I270" s="141"/>
      <c r="K270" s="246"/>
      <c r="L270" s="246" t="e">
        <f t="shared" si="20"/>
        <v>#NUM!</v>
      </c>
      <c r="M270" s="246"/>
    </row>
    <row r="271" spans="1:13">
      <c r="A271" t="str">
        <f t="shared" si="19"/>
        <v/>
      </c>
      <c r="B271" s="13" t="s">
        <v>194</v>
      </c>
      <c r="C271" s="165" t="s">
        <v>517</v>
      </c>
      <c r="D271" s="68">
        <v>148</v>
      </c>
      <c r="E271" s="68">
        <f>D271*2</f>
        <v>296</v>
      </c>
      <c r="F271" s="27">
        <v>276</v>
      </c>
      <c r="G271" s="14" t="s">
        <v>193</v>
      </c>
      <c r="H271" s="187"/>
      <c r="I271" s="141"/>
      <c r="K271" s="246"/>
      <c r="L271" s="246" t="e">
        <f t="shared" si="20"/>
        <v>#NUM!</v>
      </c>
      <c r="M271" s="246"/>
    </row>
    <row r="272" spans="1:13">
      <c r="A272" t="str">
        <f t="shared" si="19"/>
        <v/>
      </c>
      <c r="B272" s="13" t="s">
        <v>195</v>
      </c>
      <c r="C272" s="165" t="s">
        <v>518</v>
      </c>
      <c r="D272" s="68">
        <v>160</v>
      </c>
      <c r="E272" s="68">
        <f>D272*2</f>
        <v>320</v>
      </c>
      <c r="F272" s="27">
        <v>390</v>
      </c>
      <c r="G272" s="14" t="s">
        <v>193</v>
      </c>
      <c r="H272" s="187"/>
      <c r="I272" s="141"/>
      <c r="K272" s="246"/>
      <c r="L272" s="246" t="e">
        <f t="shared" si="20"/>
        <v>#NUM!</v>
      </c>
      <c r="M272" s="246"/>
    </row>
    <row r="273" spans="1:13">
      <c r="A273" t="str">
        <f t="shared" si="19"/>
        <v/>
      </c>
      <c r="B273" s="13"/>
      <c r="C273" s="165"/>
      <c r="D273" s="68"/>
      <c r="E273" s="68"/>
      <c r="F273" s="27"/>
      <c r="G273" s="14"/>
      <c r="H273" s="14"/>
      <c r="I273" s="15"/>
      <c r="K273" s="246"/>
      <c r="L273" s="246" t="e">
        <f t="shared" si="20"/>
        <v>#NUM!</v>
      </c>
      <c r="M273" s="246"/>
    </row>
    <row r="274" spans="1:13">
      <c r="A274">
        <f t="shared" si="19"/>
        <v>273</v>
      </c>
      <c r="B274" s="146" t="s">
        <v>111</v>
      </c>
      <c r="C274" s="167" t="s">
        <v>79</v>
      </c>
      <c r="D274" s="67" t="s">
        <v>80</v>
      </c>
      <c r="E274" s="67" t="s">
        <v>81</v>
      </c>
      <c r="F274" s="65" t="s">
        <v>82</v>
      </c>
      <c r="G274" s="64" t="s">
        <v>83</v>
      </c>
      <c r="H274" s="191"/>
      <c r="I274" s="183"/>
      <c r="J274" s="184"/>
      <c r="K274" s="245"/>
      <c r="L274" s="246" t="e">
        <f t="shared" si="20"/>
        <v>#NUM!</v>
      </c>
      <c r="M274" s="246"/>
    </row>
    <row r="275" spans="1:13">
      <c r="A275" t="str">
        <f t="shared" si="19"/>
        <v/>
      </c>
      <c r="B275" s="13" t="s">
        <v>493</v>
      </c>
      <c r="C275" s="165" t="s">
        <v>494</v>
      </c>
      <c r="D275" s="68"/>
      <c r="E275" s="68"/>
      <c r="F275" s="27">
        <v>187.2</v>
      </c>
      <c r="G275" s="14" t="s">
        <v>495</v>
      </c>
      <c r="H275" s="191"/>
      <c r="I275" s="183"/>
      <c r="J275" s="185"/>
      <c r="K275" s="245"/>
      <c r="L275" s="246" t="e">
        <f t="shared" si="20"/>
        <v>#NUM!</v>
      </c>
      <c r="M275" s="66"/>
    </row>
    <row r="276" spans="1:13">
      <c r="A276" t="str">
        <f t="shared" si="19"/>
        <v/>
      </c>
      <c r="B276" s="13" t="s">
        <v>370</v>
      </c>
      <c r="C276" s="165" t="s">
        <v>371</v>
      </c>
      <c r="D276" s="68">
        <v>41</v>
      </c>
      <c r="E276" s="68"/>
      <c r="F276" s="27">
        <v>85</v>
      </c>
      <c r="G276" s="14" t="s">
        <v>112</v>
      </c>
      <c r="H276" s="191"/>
      <c r="I276" s="183"/>
      <c r="J276" s="185"/>
      <c r="K276" s="245"/>
      <c r="L276" s="246" t="e">
        <f t="shared" si="20"/>
        <v>#NUM!</v>
      </c>
      <c r="M276" s="66"/>
    </row>
    <row r="277" spans="1:13">
      <c r="A277" t="str">
        <f t="shared" si="19"/>
        <v/>
      </c>
      <c r="B277" s="13" t="s">
        <v>474</v>
      </c>
      <c r="C277" s="165"/>
      <c r="D277" s="68">
        <v>24.6</v>
      </c>
      <c r="E277" s="68"/>
      <c r="F277" s="27">
        <v>51</v>
      </c>
      <c r="G277" s="14"/>
      <c r="H277" s="191"/>
      <c r="I277" s="183"/>
      <c r="J277" s="184"/>
      <c r="K277" s="245"/>
      <c r="L277" s="246" t="e">
        <f t="shared" si="20"/>
        <v>#NUM!</v>
      </c>
      <c r="M277" s="246"/>
    </row>
    <row r="278" spans="1:13">
      <c r="A278" t="str">
        <f t="shared" si="19"/>
        <v/>
      </c>
      <c r="B278" s="13" t="s">
        <v>113</v>
      </c>
      <c r="C278" s="165" t="s">
        <v>116</v>
      </c>
      <c r="D278" s="68">
        <v>21</v>
      </c>
      <c r="E278" s="68"/>
      <c r="F278" s="27">
        <v>53.5</v>
      </c>
      <c r="G278" s="14" t="s">
        <v>112</v>
      </c>
      <c r="H278" s="14"/>
      <c r="I278" s="15"/>
      <c r="K278" s="246"/>
      <c r="L278" s="246" t="e">
        <f t="shared" si="20"/>
        <v>#NUM!</v>
      </c>
      <c r="M278" s="246"/>
    </row>
    <row r="279" spans="1:13" ht="15.75" customHeight="1">
      <c r="A279" t="str">
        <f t="shared" si="19"/>
        <v/>
      </c>
      <c r="B279" s="13" t="s">
        <v>114</v>
      </c>
      <c r="C279" s="165" t="s">
        <v>115</v>
      </c>
      <c r="D279" s="68">
        <v>21.5</v>
      </c>
      <c r="E279" s="68"/>
      <c r="F279" s="27">
        <v>50</v>
      </c>
      <c r="G279" s="14" t="s">
        <v>112</v>
      </c>
      <c r="H279" s="14"/>
      <c r="I279" s="15"/>
      <c r="K279" s="246"/>
      <c r="L279" s="246" t="e">
        <f t="shared" si="20"/>
        <v>#NUM!</v>
      </c>
      <c r="M279" s="246"/>
    </row>
    <row r="280" spans="1:13">
      <c r="A280" t="str">
        <f t="shared" si="19"/>
        <v/>
      </c>
      <c r="B280" s="13" t="s">
        <v>117</v>
      </c>
      <c r="C280" s="165" t="s">
        <v>118</v>
      </c>
      <c r="D280" s="68">
        <v>8</v>
      </c>
      <c r="E280" s="68"/>
      <c r="F280" s="27">
        <v>24</v>
      </c>
      <c r="G280" s="14" t="s">
        <v>112</v>
      </c>
      <c r="H280" s="181"/>
      <c r="I280" s="160"/>
      <c r="K280" s="246"/>
      <c r="L280" s="246" t="e">
        <f t="shared" si="20"/>
        <v>#NUM!</v>
      </c>
      <c r="M280" s="246"/>
    </row>
    <row r="281" spans="1:13">
      <c r="A281" t="str">
        <f t="shared" si="19"/>
        <v/>
      </c>
      <c r="B281" s="13" t="s">
        <v>119</v>
      </c>
      <c r="C281" s="165" t="s">
        <v>120</v>
      </c>
      <c r="D281" s="68">
        <v>10</v>
      </c>
      <c r="E281" s="68"/>
      <c r="F281" s="27">
        <v>30</v>
      </c>
      <c r="G281" s="14" t="s">
        <v>112</v>
      </c>
      <c r="H281" s="181"/>
      <c r="I281" s="160"/>
      <c r="K281" s="246"/>
      <c r="L281" s="246" t="e">
        <f t="shared" si="20"/>
        <v>#NUM!</v>
      </c>
      <c r="M281" s="246"/>
    </row>
    <row r="282" spans="1:13">
      <c r="A282" t="str">
        <f t="shared" si="19"/>
        <v/>
      </c>
      <c r="B282" s="13"/>
      <c r="C282" s="165"/>
      <c r="D282" s="68"/>
      <c r="E282" s="68"/>
      <c r="F282" s="27"/>
      <c r="G282" s="14"/>
      <c r="H282" s="181"/>
      <c r="I282" s="160"/>
      <c r="K282" s="246"/>
      <c r="L282" s="246" t="e">
        <f t="shared" si="20"/>
        <v>#NUM!</v>
      </c>
      <c r="M282" s="246"/>
    </row>
    <row r="283" spans="1:13">
      <c r="A283" t="str">
        <f t="shared" si="19"/>
        <v/>
      </c>
      <c r="B283" s="13" t="s">
        <v>475</v>
      </c>
      <c r="C283" s="165" t="s">
        <v>476</v>
      </c>
      <c r="D283" s="68">
        <v>66</v>
      </c>
      <c r="E283" s="68"/>
      <c r="F283" s="27">
        <v>240</v>
      </c>
      <c r="G283" s="14" t="s">
        <v>112</v>
      </c>
      <c r="H283" s="181" t="s">
        <v>477</v>
      </c>
      <c r="I283" s="160"/>
      <c r="K283" s="246"/>
      <c r="L283" s="246" t="e">
        <f t="shared" si="20"/>
        <v>#NUM!</v>
      </c>
      <c r="M283" s="246"/>
    </row>
    <row r="284" spans="1:13">
      <c r="A284" t="str">
        <f t="shared" si="19"/>
        <v/>
      </c>
      <c r="B284" s="13" t="s">
        <v>478</v>
      </c>
      <c r="C284" s="165" t="s">
        <v>479</v>
      </c>
      <c r="D284" s="68">
        <v>99</v>
      </c>
      <c r="E284" s="68"/>
      <c r="F284" s="27">
        <v>375</v>
      </c>
      <c r="G284" s="14" t="s">
        <v>112</v>
      </c>
      <c r="H284" s="14" t="s">
        <v>480</v>
      </c>
      <c r="I284" s="160"/>
      <c r="K284" s="246"/>
      <c r="L284" s="246" t="e">
        <f t="shared" si="20"/>
        <v>#NUM!</v>
      </c>
      <c r="M284" s="246"/>
    </row>
    <row r="285" spans="1:13">
      <c r="A285" t="str">
        <f t="shared" si="19"/>
        <v/>
      </c>
      <c r="B285" s="13" t="s">
        <v>481</v>
      </c>
      <c r="C285" s="138" t="s">
        <v>482</v>
      </c>
      <c r="D285" s="68">
        <v>132</v>
      </c>
      <c r="E285" s="68"/>
      <c r="F285" s="27">
        <v>575</v>
      </c>
      <c r="G285" s="14" t="s">
        <v>112</v>
      </c>
      <c r="H285" s="182" t="s">
        <v>483</v>
      </c>
      <c r="I285" s="160"/>
      <c r="K285" s="246"/>
      <c r="L285" s="246" t="e">
        <f t="shared" si="20"/>
        <v>#NUM!</v>
      </c>
      <c r="M285" s="246"/>
    </row>
    <row r="286" spans="1:13">
      <c r="A286" t="str">
        <f t="shared" si="19"/>
        <v/>
      </c>
      <c r="B286" s="13"/>
      <c r="C286" s="165"/>
      <c r="D286" s="68"/>
      <c r="E286" s="68"/>
      <c r="F286" s="27"/>
      <c r="G286" s="14"/>
      <c r="H286" s="14"/>
      <c r="I286" s="160"/>
      <c r="K286" s="246"/>
      <c r="L286" s="246" t="e">
        <f t="shared" si="20"/>
        <v>#NUM!</v>
      </c>
      <c r="M286" s="246"/>
    </row>
    <row r="287" spans="1:13">
      <c r="A287">
        <f t="shared" si="19"/>
        <v>286</v>
      </c>
      <c r="B287" s="63" t="s">
        <v>110</v>
      </c>
      <c r="C287" s="167" t="s">
        <v>79</v>
      </c>
      <c r="D287" s="67" t="s">
        <v>80</v>
      </c>
      <c r="E287" s="67" t="s">
        <v>81</v>
      </c>
      <c r="F287" s="65" t="s">
        <v>82</v>
      </c>
      <c r="G287" s="64" t="s">
        <v>83</v>
      </c>
      <c r="H287" s="14"/>
      <c r="I287" s="15"/>
      <c r="K287" s="246"/>
      <c r="L287" s="246" t="e">
        <f t="shared" si="20"/>
        <v>#NUM!</v>
      </c>
      <c r="M287" s="246"/>
    </row>
    <row r="288" spans="1:13">
      <c r="A288" t="str">
        <f t="shared" si="19"/>
        <v/>
      </c>
      <c r="B288" s="13" t="s">
        <v>484</v>
      </c>
      <c r="C288" s="165" t="s">
        <v>485</v>
      </c>
      <c r="D288" s="68"/>
      <c r="E288" s="68"/>
      <c r="F288" s="27">
        <v>170</v>
      </c>
      <c r="G288" s="14"/>
      <c r="H288" s="14"/>
      <c r="I288" s="15"/>
      <c r="K288" s="246"/>
      <c r="L288" s="246" t="e">
        <f t="shared" si="20"/>
        <v>#NUM!</v>
      </c>
      <c r="M288" s="246"/>
    </row>
    <row r="289" spans="1:13">
      <c r="A289" t="str">
        <f t="shared" si="19"/>
        <v/>
      </c>
      <c r="B289" s="13" t="s">
        <v>486</v>
      </c>
      <c r="C289" s="165" t="s">
        <v>487</v>
      </c>
      <c r="D289" s="68"/>
      <c r="E289" s="68"/>
      <c r="F289" s="27">
        <v>230</v>
      </c>
      <c r="G289" s="14"/>
      <c r="H289" s="14"/>
      <c r="I289" s="15"/>
      <c r="K289" s="246"/>
      <c r="L289" s="246" t="e">
        <f t="shared" si="20"/>
        <v>#NUM!</v>
      </c>
      <c r="M289" s="246"/>
    </row>
    <row r="290" spans="1:13">
      <c r="A290" t="str">
        <f t="shared" si="19"/>
        <v/>
      </c>
      <c r="B290" s="13" t="s">
        <v>488</v>
      </c>
      <c r="C290" s="165" t="s">
        <v>489</v>
      </c>
      <c r="D290" s="68"/>
      <c r="E290" s="68"/>
      <c r="F290" s="27">
        <v>490</v>
      </c>
      <c r="G290" s="14"/>
      <c r="H290" s="14"/>
      <c r="I290" s="15"/>
      <c r="K290" s="246"/>
      <c r="L290" s="246" t="e">
        <f t="shared" si="20"/>
        <v>#NUM!</v>
      </c>
      <c r="M290" s="246"/>
    </row>
    <row r="291" spans="1:13">
      <c r="A291" t="str">
        <f t="shared" si="19"/>
        <v/>
      </c>
      <c r="B291" s="13" t="s">
        <v>490</v>
      </c>
      <c r="C291" s="165" t="s">
        <v>491</v>
      </c>
      <c r="D291" s="68"/>
      <c r="E291" s="68"/>
      <c r="F291" s="27">
        <v>19.899999999999999</v>
      </c>
      <c r="G291" s="14"/>
      <c r="H291" s="14"/>
      <c r="I291" s="15"/>
      <c r="K291" s="246"/>
      <c r="L291" s="246" t="e">
        <f t="shared" si="20"/>
        <v>#NUM!</v>
      </c>
      <c r="M291" s="246"/>
    </row>
    <row r="292" spans="1:13">
      <c r="A292" t="str">
        <f t="shared" si="19"/>
        <v/>
      </c>
      <c r="B292" s="13" t="s">
        <v>492</v>
      </c>
      <c r="C292" s="165"/>
      <c r="D292" s="68"/>
      <c r="E292" s="68"/>
      <c r="F292" s="27">
        <v>55</v>
      </c>
      <c r="G292" s="14"/>
      <c r="H292" s="14"/>
      <c r="I292" s="15"/>
      <c r="K292" s="246"/>
      <c r="L292" s="246" t="e">
        <f t="shared" si="20"/>
        <v>#NUM!</v>
      </c>
      <c r="M292" s="246"/>
    </row>
    <row r="293" spans="1:13">
      <c r="A293" t="str">
        <f t="shared" si="19"/>
        <v/>
      </c>
      <c r="B293" s="142" t="s">
        <v>38</v>
      </c>
      <c r="C293" s="168" t="s">
        <v>39</v>
      </c>
      <c r="D293" s="68">
        <v>68.48</v>
      </c>
      <c r="E293" s="68">
        <f>D293*2</f>
        <v>136.96</v>
      </c>
      <c r="F293" s="227">
        <v>145</v>
      </c>
      <c r="G293" s="235" t="s">
        <v>40</v>
      </c>
      <c r="H293" s="14"/>
      <c r="I293" s="15"/>
      <c r="K293" s="246"/>
      <c r="L293" s="246" t="e">
        <f t="shared" si="20"/>
        <v>#NUM!</v>
      </c>
      <c r="M293" s="246"/>
    </row>
    <row r="294" spans="1:13" ht="15" thickBot="1">
      <c r="A294" t="str">
        <f t="shared" si="19"/>
        <v/>
      </c>
      <c r="B294" s="220" t="s">
        <v>56</v>
      </c>
      <c r="C294" s="221" t="s">
        <v>57</v>
      </c>
      <c r="D294" s="178">
        <v>261.17</v>
      </c>
      <c r="E294" s="178">
        <v>496.22</v>
      </c>
      <c r="F294" s="233">
        <v>520</v>
      </c>
      <c r="G294" s="241" t="s">
        <v>40</v>
      </c>
      <c r="H294" s="154"/>
      <c r="I294" s="179"/>
      <c r="K294" s="246"/>
      <c r="L294" s="246" t="e">
        <f t="shared" si="20"/>
        <v>#NUM!</v>
      </c>
      <c r="M294" s="246"/>
    </row>
    <row r="295" spans="1:13" s="197" customFormat="1" ht="15" thickTop="1">
      <c r="A295" t="str">
        <f t="shared" si="19"/>
        <v/>
      </c>
      <c r="B295" s="195"/>
      <c r="C295" s="217"/>
      <c r="D295" s="194"/>
      <c r="E295" s="194"/>
      <c r="F295" s="209"/>
      <c r="G295" s="195"/>
      <c r="H295" s="195"/>
      <c r="I295" s="195"/>
      <c r="J295" s="196"/>
      <c r="L295" s="246" t="e">
        <f t="shared" si="20"/>
        <v>#NUM!</v>
      </c>
    </row>
    <row r="296" spans="1:13" s="197" customFormat="1">
      <c r="A296" t="str">
        <f t="shared" si="19"/>
        <v/>
      </c>
      <c r="B296" s="195"/>
      <c r="C296" s="217"/>
      <c r="D296" s="194"/>
      <c r="E296" s="194"/>
      <c r="F296" s="209"/>
      <c r="G296" s="195"/>
      <c r="H296" s="204"/>
      <c r="I296" s="195"/>
      <c r="J296" s="196"/>
      <c r="L296" s="246" t="e">
        <f t="shared" si="20"/>
        <v>#NUM!</v>
      </c>
    </row>
    <row r="297" spans="1:13" s="197" customFormat="1">
      <c r="A297" t="str">
        <f t="shared" si="19"/>
        <v/>
      </c>
      <c r="B297" s="195"/>
      <c r="C297" s="217"/>
      <c r="D297" s="194"/>
      <c r="E297" s="194"/>
      <c r="F297" s="209"/>
      <c r="G297" s="195"/>
      <c r="H297" s="204"/>
      <c r="I297" s="195"/>
      <c r="J297" s="196"/>
      <c r="L297" s="246" t="e">
        <f t="shared" si="20"/>
        <v>#NUM!</v>
      </c>
    </row>
    <row r="298" spans="1:13" s="197" customFormat="1">
      <c r="A298" t="str">
        <f t="shared" si="19"/>
        <v/>
      </c>
      <c r="B298" s="195"/>
      <c r="C298" s="217"/>
      <c r="D298" s="194"/>
      <c r="E298" s="194"/>
      <c r="F298" s="209"/>
      <c r="G298" s="195"/>
      <c r="H298" s="207"/>
      <c r="I298" s="195"/>
      <c r="J298" s="196"/>
      <c r="L298" s="246" t="e">
        <f t="shared" si="20"/>
        <v>#NUM!</v>
      </c>
    </row>
    <row r="299" spans="1:13" s="197" customFormat="1">
      <c r="A299" t="str">
        <f t="shared" si="19"/>
        <v/>
      </c>
      <c r="B299" s="195"/>
      <c r="C299" s="214"/>
      <c r="D299" s="215"/>
      <c r="E299" s="193"/>
      <c r="F299" s="193"/>
      <c r="G299" s="216"/>
      <c r="H299" s="207"/>
      <c r="I299" s="195"/>
      <c r="J299" s="196"/>
      <c r="L299" s="246" t="e">
        <f t="shared" si="20"/>
        <v>#NUM!</v>
      </c>
    </row>
    <row r="300" spans="1:13" s="197" customFormat="1">
      <c r="A300" t="str">
        <f t="shared" si="19"/>
        <v/>
      </c>
      <c r="B300" s="195"/>
      <c r="C300" s="208"/>
      <c r="D300" s="202"/>
      <c r="E300" s="194"/>
      <c r="F300" s="194"/>
      <c r="G300" s="209"/>
      <c r="H300" s="207"/>
      <c r="I300" s="195"/>
      <c r="J300" s="196"/>
      <c r="L300" s="246" t="e">
        <f t="shared" si="20"/>
        <v>#NUM!</v>
      </c>
    </row>
    <row r="301" spans="1:13" s="197" customFormat="1">
      <c r="A301" t="str">
        <f t="shared" si="19"/>
        <v/>
      </c>
      <c r="B301" s="195"/>
      <c r="C301" s="210"/>
      <c r="D301" s="211"/>
      <c r="E301" s="193"/>
      <c r="F301" s="193"/>
      <c r="G301" s="212"/>
      <c r="H301" s="207"/>
      <c r="I301" s="195"/>
      <c r="J301" s="196"/>
      <c r="L301" s="246" t="e">
        <f t="shared" si="20"/>
        <v>#NUM!</v>
      </c>
    </row>
    <row r="302" spans="1:13" s="197" customFormat="1">
      <c r="A302" t="str">
        <f t="shared" si="19"/>
        <v/>
      </c>
      <c r="B302" s="195"/>
      <c r="C302" s="210"/>
      <c r="D302" s="211"/>
      <c r="E302" s="193"/>
      <c r="F302" s="193"/>
      <c r="G302" s="212"/>
      <c r="H302" s="207"/>
      <c r="I302" s="195"/>
      <c r="J302" s="196"/>
      <c r="L302" s="246" t="e">
        <f t="shared" si="20"/>
        <v>#NUM!</v>
      </c>
    </row>
    <row r="303" spans="1:13" s="197" customFormat="1">
      <c r="A303" t="str">
        <f t="shared" si="19"/>
        <v/>
      </c>
      <c r="B303" s="195"/>
      <c r="C303" s="201"/>
      <c r="D303" s="206"/>
      <c r="E303" s="193"/>
      <c r="F303" s="193"/>
      <c r="G303" s="203"/>
      <c r="H303" s="207"/>
      <c r="I303" s="195"/>
      <c r="J303" s="196"/>
      <c r="L303" s="246" t="e">
        <f t="shared" si="20"/>
        <v>#NUM!</v>
      </c>
    </row>
    <row r="304" spans="1:13" s="197" customFormat="1">
      <c r="A304" t="str">
        <f t="shared" si="19"/>
        <v/>
      </c>
      <c r="B304" s="195"/>
      <c r="C304" s="201"/>
      <c r="D304" s="206"/>
      <c r="E304" s="193"/>
      <c r="F304" s="193"/>
      <c r="G304" s="203"/>
      <c r="H304" s="207"/>
      <c r="I304" s="195"/>
      <c r="J304" s="196"/>
      <c r="L304" s="246" t="e">
        <f t="shared" si="20"/>
        <v>#NUM!</v>
      </c>
    </row>
    <row r="305" spans="1:12" s="197" customFormat="1">
      <c r="A305" t="str">
        <f t="shared" si="19"/>
        <v/>
      </c>
      <c r="B305" s="195"/>
      <c r="C305" s="201"/>
      <c r="D305" s="206"/>
      <c r="E305" s="193"/>
      <c r="F305" s="193"/>
      <c r="G305" s="203"/>
      <c r="H305" s="207"/>
      <c r="I305" s="195"/>
      <c r="J305" s="196"/>
      <c r="L305" s="246" t="e">
        <f t="shared" si="20"/>
        <v>#NUM!</v>
      </c>
    </row>
    <row r="306" spans="1:12" s="197" customFormat="1">
      <c r="A306" t="str">
        <f t="shared" si="19"/>
        <v/>
      </c>
      <c r="B306" s="195"/>
      <c r="C306" s="201"/>
      <c r="D306" s="206"/>
      <c r="E306" s="193"/>
      <c r="F306" s="193"/>
      <c r="G306" s="203"/>
      <c r="H306" s="207"/>
      <c r="I306" s="195"/>
      <c r="J306" s="196"/>
      <c r="L306" s="246" t="e">
        <f t="shared" si="20"/>
        <v>#NUM!</v>
      </c>
    </row>
    <row r="307" spans="1:12" s="197" customFormat="1">
      <c r="A307" t="str">
        <f t="shared" si="19"/>
        <v/>
      </c>
      <c r="B307" s="195"/>
      <c r="C307" s="201"/>
      <c r="D307" s="206"/>
      <c r="E307" s="193"/>
      <c r="F307" s="193"/>
      <c r="G307" s="203"/>
      <c r="H307" s="207"/>
      <c r="I307" s="195"/>
      <c r="J307" s="196"/>
      <c r="L307" s="246" t="e">
        <f t="shared" si="20"/>
        <v>#NUM!</v>
      </c>
    </row>
    <row r="308" spans="1:12" s="197" customFormat="1">
      <c r="A308" t="str">
        <f t="shared" si="19"/>
        <v/>
      </c>
      <c r="B308" s="195"/>
      <c r="C308" s="201"/>
      <c r="D308" s="206"/>
      <c r="E308" s="193"/>
      <c r="F308" s="193"/>
      <c r="G308" s="203"/>
      <c r="H308" s="207"/>
      <c r="I308" s="195"/>
      <c r="J308" s="196"/>
      <c r="L308" s="246" t="e">
        <f t="shared" si="20"/>
        <v>#NUM!</v>
      </c>
    </row>
    <row r="309" spans="1:12" s="197" customFormat="1">
      <c r="A309" t="str">
        <f t="shared" si="19"/>
        <v/>
      </c>
      <c r="B309" s="195"/>
      <c r="C309" s="201"/>
      <c r="D309" s="206"/>
      <c r="E309" s="193"/>
      <c r="F309" s="193"/>
      <c r="G309" s="203"/>
      <c r="H309" s="195"/>
      <c r="I309" s="195"/>
      <c r="J309" s="196"/>
      <c r="L309" s="246" t="e">
        <f t="shared" si="20"/>
        <v>#NUM!</v>
      </c>
    </row>
    <row r="310" spans="1:12" s="197" customFormat="1">
      <c r="A310" t="str">
        <f t="shared" si="19"/>
        <v/>
      </c>
      <c r="B310" s="195"/>
      <c r="C310" s="201"/>
      <c r="D310" s="206"/>
      <c r="E310" s="193"/>
      <c r="F310" s="193"/>
      <c r="G310" s="203"/>
      <c r="H310" s="207"/>
      <c r="I310" s="195"/>
      <c r="J310" s="196"/>
      <c r="L310" s="246" t="e">
        <f t="shared" si="20"/>
        <v>#NUM!</v>
      </c>
    </row>
    <row r="311" spans="1:12" s="197" customFormat="1">
      <c r="A311" t="str">
        <f t="shared" si="19"/>
        <v/>
      </c>
      <c r="B311" s="195"/>
      <c r="C311" s="201"/>
      <c r="D311" s="206"/>
      <c r="E311" s="193"/>
      <c r="F311" s="193"/>
      <c r="G311" s="203"/>
      <c r="H311" s="207"/>
      <c r="I311" s="195"/>
      <c r="J311" s="196"/>
      <c r="L311" s="246" t="e">
        <f t="shared" si="20"/>
        <v>#NUM!</v>
      </c>
    </row>
    <row r="312" spans="1:12" s="197" customFormat="1">
      <c r="A312" t="str">
        <f t="shared" si="19"/>
        <v/>
      </c>
      <c r="B312" s="195"/>
      <c r="C312" s="201"/>
      <c r="D312" s="202"/>
      <c r="E312" s="193"/>
      <c r="F312" s="193"/>
      <c r="G312" s="203"/>
      <c r="H312" s="207"/>
      <c r="I312" s="195"/>
      <c r="J312" s="196"/>
      <c r="L312" s="246" t="e">
        <f t="shared" si="20"/>
        <v>#NUM!</v>
      </c>
    </row>
    <row r="313" spans="1:12" s="197" customFormat="1">
      <c r="A313" t="str">
        <f t="shared" si="19"/>
        <v/>
      </c>
      <c r="B313" s="195"/>
      <c r="C313" s="201"/>
      <c r="D313" s="206"/>
      <c r="E313" s="193"/>
      <c r="F313" s="193"/>
      <c r="G313" s="203"/>
      <c r="H313" s="207"/>
      <c r="I313" s="195"/>
      <c r="J313" s="196"/>
      <c r="L313" s="246" t="e">
        <f t="shared" si="20"/>
        <v>#NUM!</v>
      </c>
    </row>
    <row r="314" spans="1:12" s="197" customFormat="1">
      <c r="A314" t="str">
        <f t="shared" si="19"/>
        <v/>
      </c>
      <c r="B314" s="195"/>
      <c r="C314" s="208"/>
      <c r="D314" s="202"/>
      <c r="E314" s="194"/>
      <c r="F314" s="194"/>
      <c r="G314" s="209"/>
      <c r="H314" s="218"/>
      <c r="I314" s="195"/>
      <c r="J314" s="196"/>
      <c r="L314" s="246" t="e">
        <f t="shared" si="20"/>
        <v>#NUM!</v>
      </c>
    </row>
    <row r="315" spans="1:12" s="197" customFormat="1">
      <c r="A315" t="str">
        <f t="shared" si="19"/>
        <v/>
      </c>
      <c r="B315" s="195"/>
      <c r="C315" s="201"/>
      <c r="D315" s="206"/>
      <c r="E315" s="193"/>
      <c r="F315" s="193"/>
      <c r="G315" s="203"/>
      <c r="H315" s="207"/>
      <c r="I315" s="195"/>
      <c r="J315" s="196"/>
      <c r="L315" s="246" t="e">
        <f t="shared" si="20"/>
        <v>#NUM!</v>
      </c>
    </row>
    <row r="316" spans="1:12" s="197" customFormat="1">
      <c r="A316" t="str">
        <f t="shared" si="19"/>
        <v/>
      </c>
      <c r="B316" s="195"/>
      <c r="C316" s="201"/>
      <c r="D316" s="202"/>
      <c r="E316" s="193"/>
      <c r="F316" s="193"/>
      <c r="G316" s="203"/>
      <c r="H316" s="207"/>
      <c r="I316" s="195"/>
      <c r="J316" s="196"/>
      <c r="L316" s="246" t="e">
        <f t="shared" si="20"/>
        <v>#NUM!</v>
      </c>
    </row>
    <row r="317" spans="1:12" s="197" customFormat="1">
      <c r="A317" t="str">
        <f t="shared" si="19"/>
        <v/>
      </c>
      <c r="B317" s="195"/>
      <c r="C317" s="201"/>
      <c r="D317" s="206"/>
      <c r="E317" s="193"/>
      <c r="F317" s="193"/>
      <c r="G317" s="203"/>
      <c r="H317" s="207"/>
      <c r="I317" s="195"/>
      <c r="J317" s="196"/>
      <c r="L317" s="246" t="e">
        <f t="shared" si="20"/>
        <v>#NUM!</v>
      </c>
    </row>
    <row r="318" spans="1:12" s="197" customFormat="1">
      <c r="A318" t="str">
        <f t="shared" si="19"/>
        <v/>
      </c>
      <c r="B318" s="195"/>
      <c r="C318" s="201"/>
      <c r="D318" s="206"/>
      <c r="E318" s="193"/>
      <c r="F318" s="193"/>
      <c r="G318" s="203"/>
      <c r="H318" s="207"/>
      <c r="I318" s="195"/>
      <c r="J318" s="196"/>
      <c r="L318" s="246" t="e">
        <f t="shared" si="20"/>
        <v>#NUM!</v>
      </c>
    </row>
    <row r="319" spans="1:12" s="197" customFormat="1">
      <c r="A319" t="str">
        <f t="shared" si="19"/>
        <v/>
      </c>
      <c r="B319" s="195"/>
      <c r="C319" s="219"/>
      <c r="D319" s="206"/>
      <c r="E319" s="193"/>
      <c r="F319" s="193"/>
      <c r="G319" s="203"/>
      <c r="H319" s="207"/>
      <c r="I319" s="195"/>
      <c r="J319" s="196"/>
      <c r="L319" s="246" t="e">
        <f t="shared" si="20"/>
        <v>#NUM!</v>
      </c>
    </row>
    <row r="320" spans="1:12" s="197" customFormat="1">
      <c r="A320" t="str">
        <f t="shared" si="19"/>
        <v/>
      </c>
      <c r="B320" s="195"/>
      <c r="C320" s="201"/>
      <c r="D320" s="206"/>
      <c r="E320" s="193"/>
      <c r="F320" s="193"/>
      <c r="G320" s="203"/>
      <c r="H320" s="195"/>
      <c r="I320" s="195"/>
      <c r="J320" s="196"/>
      <c r="L320" s="246" t="e">
        <f t="shared" si="20"/>
        <v>#NUM!</v>
      </c>
    </row>
    <row r="321" spans="1:12" s="197" customFormat="1">
      <c r="A321" t="str">
        <f t="shared" si="19"/>
        <v/>
      </c>
      <c r="B321" s="195"/>
      <c r="C321" s="201"/>
      <c r="D321" s="206"/>
      <c r="E321" s="193"/>
      <c r="F321" s="193"/>
      <c r="G321" s="203"/>
      <c r="H321" s="207"/>
      <c r="I321" s="195"/>
      <c r="J321" s="196"/>
      <c r="L321" s="246" t="e">
        <f t="shared" si="20"/>
        <v>#NUM!</v>
      </c>
    </row>
    <row r="322" spans="1:12" s="197" customFormat="1">
      <c r="A322" t="str">
        <f t="shared" si="19"/>
        <v/>
      </c>
      <c r="B322" s="195"/>
      <c r="C322" s="201"/>
      <c r="D322" s="202"/>
      <c r="E322" s="193"/>
      <c r="F322" s="193"/>
      <c r="G322" s="203"/>
      <c r="H322" s="204"/>
      <c r="I322" s="195"/>
      <c r="J322" s="205"/>
      <c r="L322" s="246" t="e">
        <f t="shared" si="20"/>
        <v>#NUM!</v>
      </c>
    </row>
    <row r="323" spans="1:12" s="197" customFormat="1">
      <c r="A323" t="str">
        <f t="shared" ref="A323:A386" si="22">IF(LEFT(B323)="x",ROW(A322),"")</f>
        <v/>
      </c>
      <c r="B323" s="195"/>
      <c r="C323" s="201"/>
      <c r="D323" s="206"/>
      <c r="E323" s="193"/>
      <c r="F323" s="193"/>
      <c r="G323" s="203"/>
      <c r="H323" s="207"/>
      <c r="I323" s="195"/>
      <c r="J323" s="205"/>
      <c r="L323" s="246" t="e">
        <f t="shared" si="20"/>
        <v>#NUM!</v>
      </c>
    </row>
    <row r="324" spans="1:12" s="197" customFormat="1">
      <c r="A324" t="str">
        <f t="shared" si="22"/>
        <v/>
      </c>
      <c r="B324" s="195"/>
      <c r="C324" s="201"/>
      <c r="D324" s="206"/>
      <c r="E324" s="193"/>
      <c r="F324" s="193"/>
      <c r="G324" s="203"/>
      <c r="H324" s="207"/>
      <c r="I324" s="195"/>
      <c r="J324" s="205"/>
      <c r="L324" s="246" t="e">
        <f t="shared" ref="L324:L332" si="23">INDEX(B$2:B$1000,SMALL(A$2:A$1000,ROW(A322)))</f>
        <v>#NUM!</v>
      </c>
    </row>
    <row r="325" spans="1:12" s="197" customFormat="1">
      <c r="A325" t="str">
        <f t="shared" si="22"/>
        <v/>
      </c>
      <c r="B325" s="195"/>
      <c r="C325" s="208"/>
      <c r="D325" s="202"/>
      <c r="E325" s="194"/>
      <c r="F325" s="194"/>
      <c r="G325" s="209"/>
      <c r="H325" s="207"/>
      <c r="I325" s="195"/>
      <c r="J325" s="205"/>
      <c r="L325" s="246" t="e">
        <f t="shared" si="23"/>
        <v>#NUM!</v>
      </c>
    </row>
    <row r="326" spans="1:12" s="197" customFormat="1">
      <c r="A326" t="str">
        <f t="shared" si="22"/>
        <v/>
      </c>
      <c r="B326" s="195"/>
      <c r="C326" s="201"/>
      <c r="D326" s="206"/>
      <c r="E326" s="193"/>
      <c r="F326" s="193"/>
      <c r="G326" s="203"/>
      <c r="H326" s="207"/>
      <c r="I326" s="195"/>
      <c r="J326" s="205"/>
      <c r="L326" s="246" t="e">
        <f t="shared" si="23"/>
        <v>#NUM!</v>
      </c>
    </row>
    <row r="327" spans="1:12" s="197" customFormat="1">
      <c r="A327" t="str">
        <f t="shared" si="22"/>
        <v/>
      </c>
      <c r="B327" s="195"/>
      <c r="C327" s="210"/>
      <c r="D327" s="211"/>
      <c r="E327" s="193"/>
      <c r="F327" s="193"/>
      <c r="G327" s="212"/>
      <c r="H327" s="204"/>
      <c r="I327" s="195"/>
      <c r="J327" s="205"/>
      <c r="L327" s="246" t="e">
        <f t="shared" si="23"/>
        <v>#NUM!</v>
      </c>
    </row>
    <row r="328" spans="1:12" s="197" customFormat="1">
      <c r="A328" t="str">
        <f t="shared" si="22"/>
        <v/>
      </c>
      <c r="B328" s="195"/>
      <c r="C328" s="201"/>
      <c r="D328" s="206"/>
      <c r="E328" s="193"/>
      <c r="F328" s="193"/>
      <c r="G328" s="203"/>
      <c r="H328" s="207"/>
      <c r="I328" s="195"/>
      <c r="J328" s="205"/>
      <c r="L328" s="246" t="e">
        <f t="shared" si="23"/>
        <v>#NUM!</v>
      </c>
    </row>
    <row r="329" spans="1:12" s="197" customFormat="1">
      <c r="A329" t="str">
        <f t="shared" si="22"/>
        <v/>
      </c>
      <c r="B329" s="195"/>
      <c r="C329" s="201"/>
      <c r="D329" s="206"/>
      <c r="E329" s="193"/>
      <c r="F329" s="193"/>
      <c r="G329" s="203"/>
      <c r="H329" s="207"/>
      <c r="I329" s="195"/>
      <c r="J329" s="205"/>
      <c r="L329" s="246" t="e">
        <f t="shared" si="23"/>
        <v>#NUM!</v>
      </c>
    </row>
    <row r="330" spans="1:12" s="197" customFormat="1">
      <c r="A330" t="str">
        <f t="shared" si="22"/>
        <v/>
      </c>
      <c r="B330" s="195"/>
      <c r="C330" s="201"/>
      <c r="D330" s="206"/>
      <c r="E330" s="193"/>
      <c r="F330" s="193"/>
      <c r="G330" s="203"/>
      <c r="H330" s="207"/>
      <c r="I330" s="195"/>
      <c r="J330" s="205"/>
      <c r="L330" s="246" t="e">
        <f t="shared" si="23"/>
        <v>#NUM!</v>
      </c>
    </row>
    <row r="331" spans="1:12" s="197" customFormat="1">
      <c r="A331" t="str">
        <f t="shared" si="22"/>
        <v/>
      </c>
      <c r="B331" s="195"/>
      <c r="C331" s="201"/>
      <c r="D331" s="206"/>
      <c r="E331" s="193"/>
      <c r="F331" s="193"/>
      <c r="G331" s="203"/>
      <c r="H331" s="207"/>
      <c r="I331" s="195"/>
      <c r="J331" s="205"/>
      <c r="L331" s="246" t="e">
        <f t="shared" si="23"/>
        <v>#NUM!</v>
      </c>
    </row>
    <row r="332" spans="1:12" s="197" customFormat="1">
      <c r="A332" t="str">
        <f t="shared" si="22"/>
        <v/>
      </c>
      <c r="B332" s="195"/>
      <c r="C332" s="210"/>
      <c r="D332" s="211"/>
      <c r="E332" s="193"/>
      <c r="F332" s="193"/>
      <c r="G332" s="212"/>
      <c r="H332" s="207"/>
      <c r="I332" s="195"/>
      <c r="J332" s="205"/>
      <c r="L332" s="246" t="e">
        <f t="shared" si="23"/>
        <v>#NUM!</v>
      </c>
    </row>
    <row r="333" spans="1:12" s="197" customFormat="1">
      <c r="A333" t="str">
        <f t="shared" si="22"/>
        <v/>
      </c>
      <c r="B333" s="195"/>
      <c r="C333" s="201"/>
      <c r="D333" s="206"/>
      <c r="E333" s="193"/>
      <c r="F333" s="193"/>
      <c r="G333" s="203"/>
      <c r="H333" s="207"/>
      <c r="I333" s="195"/>
      <c r="J333" s="205"/>
    </row>
    <row r="334" spans="1:12" s="197" customFormat="1">
      <c r="A334" t="str">
        <f t="shared" si="22"/>
        <v/>
      </c>
      <c r="B334" s="195"/>
      <c r="C334" s="201"/>
      <c r="D334" s="202"/>
      <c r="E334" s="193"/>
      <c r="F334" s="193"/>
      <c r="G334" s="203"/>
      <c r="H334" s="207"/>
      <c r="I334" s="195"/>
      <c r="J334" s="205"/>
    </row>
    <row r="335" spans="1:12" s="197" customFormat="1">
      <c r="A335" t="str">
        <f t="shared" si="22"/>
        <v/>
      </c>
      <c r="B335" s="195"/>
      <c r="C335" s="201"/>
      <c r="D335" s="206"/>
      <c r="E335" s="193"/>
      <c r="F335" s="193"/>
      <c r="G335" s="203"/>
      <c r="H335" s="195"/>
      <c r="I335" s="195"/>
      <c r="J335" s="205"/>
    </row>
    <row r="336" spans="1:12" s="197" customFormat="1">
      <c r="A336" t="str">
        <f t="shared" si="22"/>
        <v/>
      </c>
      <c r="B336" s="195"/>
      <c r="C336" s="201"/>
      <c r="D336" s="206"/>
      <c r="E336" s="193"/>
      <c r="F336" s="193"/>
      <c r="G336" s="203"/>
      <c r="H336" s="213"/>
      <c r="I336" s="195"/>
      <c r="J336" s="205"/>
    </row>
    <row r="337" spans="1:10" s="197" customFormat="1">
      <c r="A337" t="str">
        <f t="shared" si="22"/>
        <v/>
      </c>
      <c r="B337" s="195"/>
      <c r="C337" s="201"/>
      <c r="D337" s="206"/>
      <c r="E337" s="193"/>
      <c r="F337" s="193"/>
      <c r="G337" s="203"/>
      <c r="H337" s="213"/>
      <c r="I337" s="195"/>
      <c r="J337" s="205"/>
    </row>
    <row r="338" spans="1:10" s="197" customFormat="1">
      <c r="A338" t="str">
        <f t="shared" si="22"/>
        <v/>
      </c>
      <c r="B338" s="195"/>
      <c r="C338" s="201"/>
      <c r="D338" s="202"/>
      <c r="E338" s="193"/>
      <c r="F338" s="193"/>
      <c r="G338" s="203"/>
      <c r="H338" s="207"/>
      <c r="I338" s="195"/>
      <c r="J338" s="205"/>
    </row>
    <row r="339" spans="1:10" s="197" customFormat="1">
      <c r="A339" t="str">
        <f t="shared" si="22"/>
        <v/>
      </c>
      <c r="B339" s="195"/>
      <c r="C339" s="201"/>
      <c r="D339" s="202"/>
      <c r="E339" s="193"/>
      <c r="F339" s="193"/>
      <c r="G339" s="203"/>
      <c r="H339" s="207"/>
      <c r="I339" s="195"/>
      <c r="J339" s="205"/>
    </row>
    <row r="340" spans="1:10" s="197" customFormat="1">
      <c r="A340" t="str">
        <f t="shared" si="22"/>
        <v/>
      </c>
      <c r="B340" s="195"/>
      <c r="C340" s="208"/>
      <c r="D340" s="202"/>
      <c r="E340" s="194"/>
      <c r="F340" s="194"/>
      <c r="G340" s="209"/>
      <c r="H340" s="207"/>
      <c r="I340" s="195"/>
      <c r="J340" s="205"/>
    </row>
    <row r="341" spans="1:10" s="197" customFormat="1">
      <c r="A341" t="str">
        <f t="shared" si="22"/>
        <v/>
      </c>
      <c r="B341" s="195"/>
      <c r="C341" s="214"/>
      <c r="D341" s="215"/>
      <c r="E341" s="193"/>
      <c r="F341" s="193"/>
      <c r="G341" s="216"/>
      <c r="H341" s="207"/>
      <c r="I341" s="195"/>
      <c r="J341" s="205"/>
    </row>
    <row r="342" spans="1:10" s="197" customFormat="1">
      <c r="A342" t="str">
        <f t="shared" si="22"/>
        <v/>
      </c>
      <c r="B342" s="195"/>
      <c r="C342" s="214"/>
      <c r="D342" s="215"/>
      <c r="E342" s="193"/>
      <c r="F342" s="193"/>
      <c r="G342" s="216"/>
      <c r="H342" s="207"/>
      <c r="I342" s="195"/>
      <c r="J342" s="205"/>
    </row>
    <row r="343" spans="1:10" s="197" customFormat="1">
      <c r="A343" t="str">
        <f t="shared" si="22"/>
        <v/>
      </c>
      <c r="B343" s="195"/>
      <c r="C343" s="201"/>
      <c r="D343" s="206"/>
      <c r="E343" s="193"/>
      <c r="F343" s="193"/>
      <c r="G343" s="203"/>
      <c r="H343" s="207"/>
      <c r="I343" s="195"/>
      <c r="J343" s="205"/>
    </row>
    <row r="344" spans="1:10" s="197" customFormat="1">
      <c r="A344" t="str">
        <f t="shared" si="22"/>
        <v/>
      </c>
      <c r="B344" s="195"/>
      <c r="C344" s="201"/>
      <c r="D344" s="206"/>
      <c r="E344" s="193"/>
      <c r="F344" s="193"/>
      <c r="G344" s="203"/>
      <c r="H344" s="207"/>
      <c r="I344" s="195"/>
      <c r="J344" s="205"/>
    </row>
    <row r="345" spans="1:10" s="197" customFormat="1">
      <c r="A345" t="str">
        <f t="shared" si="22"/>
        <v/>
      </c>
      <c r="B345" s="195"/>
      <c r="C345" s="201"/>
      <c r="D345" s="206"/>
      <c r="E345" s="193"/>
      <c r="F345" s="193"/>
      <c r="G345" s="203"/>
      <c r="H345" s="195"/>
      <c r="I345" s="195"/>
      <c r="J345" s="205"/>
    </row>
    <row r="346" spans="1:10" s="197" customFormat="1">
      <c r="A346" t="str">
        <f t="shared" si="22"/>
        <v/>
      </c>
      <c r="B346" s="195"/>
      <c r="C346" s="201"/>
      <c r="D346" s="206"/>
      <c r="E346" s="193"/>
      <c r="F346" s="193"/>
      <c r="G346" s="203"/>
      <c r="H346" s="195"/>
      <c r="I346" s="195"/>
      <c r="J346" s="205"/>
    </row>
    <row r="347" spans="1:10" s="197" customFormat="1">
      <c r="A347" t="str">
        <f t="shared" si="22"/>
        <v/>
      </c>
      <c r="B347" s="195"/>
      <c r="C347" s="201"/>
      <c r="D347" s="206"/>
      <c r="E347" s="193"/>
      <c r="F347" s="193"/>
      <c r="G347" s="203"/>
      <c r="H347" s="195"/>
      <c r="I347" s="195"/>
      <c r="J347" s="205"/>
    </row>
    <row r="348" spans="1:10" s="197" customFormat="1">
      <c r="A348" t="str">
        <f t="shared" si="22"/>
        <v/>
      </c>
      <c r="B348" s="195"/>
      <c r="C348" s="201"/>
      <c r="D348" s="206"/>
      <c r="E348" s="193"/>
      <c r="F348" s="193"/>
      <c r="G348" s="203"/>
      <c r="H348" s="195"/>
      <c r="I348" s="195"/>
      <c r="J348" s="205"/>
    </row>
    <row r="349" spans="1:10" s="197" customFormat="1">
      <c r="A349" t="str">
        <f t="shared" si="22"/>
        <v/>
      </c>
      <c r="B349" s="195"/>
      <c r="C349" s="201"/>
      <c r="D349" s="206"/>
      <c r="E349" s="193"/>
      <c r="F349" s="193"/>
      <c r="G349" s="203"/>
      <c r="H349" s="195"/>
      <c r="I349" s="195"/>
      <c r="J349" s="205"/>
    </row>
    <row r="350" spans="1:10" s="197" customFormat="1">
      <c r="A350" t="str">
        <f t="shared" si="22"/>
        <v/>
      </c>
      <c r="B350" s="195"/>
      <c r="C350" s="208"/>
      <c r="D350" s="202"/>
      <c r="E350" s="194"/>
      <c r="F350" s="194"/>
      <c r="G350" s="209"/>
      <c r="H350" s="195"/>
      <c r="I350" s="195"/>
      <c r="J350" s="205"/>
    </row>
    <row r="351" spans="1:10" s="197" customFormat="1">
      <c r="A351" t="str">
        <f t="shared" si="22"/>
        <v/>
      </c>
      <c r="B351" s="195"/>
      <c r="C351" s="208"/>
      <c r="D351" s="202"/>
      <c r="E351" s="194"/>
      <c r="F351" s="194"/>
      <c r="G351" s="209"/>
      <c r="H351" s="195"/>
      <c r="I351" s="195"/>
      <c r="J351" s="205"/>
    </row>
    <row r="352" spans="1:10" s="197" customFormat="1">
      <c r="A352" t="str">
        <f t="shared" si="22"/>
        <v/>
      </c>
      <c r="B352" s="195"/>
      <c r="C352" s="208"/>
      <c r="D352" s="202"/>
      <c r="E352" s="194"/>
      <c r="F352" s="194"/>
      <c r="G352" s="209"/>
      <c r="H352" s="195"/>
      <c r="I352" s="195"/>
      <c r="J352" s="205"/>
    </row>
    <row r="353" spans="1:13" s="197" customFormat="1">
      <c r="A353" t="str">
        <f t="shared" si="22"/>
        <v/>
      </c>
      <c r="B353" s="195"/>
      <c r="C353" s="208"/>
      <c r="D353" s="202"/>
      <c r="E353" s="194"/>
      <c r="F353" s="194"/>
      <c r="G353" s="209"/>
      <c r="H353" s="195"/>
      <c r="I353" s="195"/>
      <c r="J353" s="205"/>
    </row>
    <row r="354" spans="1:13" s="197" customFormat="1">
      <c r="A354" t="str">
        <f t="shared" si="22"/>
        <v/>
      </c>
      <c r="C354" s="198"/>
      <c r="D354" s="199"/>
      <c r="E354" s="199"/>
      <c r="F354" s="200"/>
      <c r="J354" s="196"/>
    </row>
    <row r="355" spans="1:13">
      <c r="A355" t="str">
        <f t="shared" si="22"/>
        <v/>
      </c>
      <c r="K355" s="246"/>
      <c r="L355" s="246"/>
      <c r="M355" s="246"/>
    </row>
    <row r="356" spans="1:13">
      <c r="A356" t="str">
        <f t="shared" si="22"/>
        <v/>
      </c>
      <c r="B356" s="66"/>
      <c r="K356" s="246"/>
      <c r="L356" s="246"/>
      <c r="M356" s="246"/>
    </row>
    <row r="357" spans="1:13">
      <c r="A357" t="str">
        <f t="shared" si="22"/>
        <v/>
      </c>
      <c r="B357" s="66"/>
      <c r="K357" s="246"/>
      <c r="L357" s="246"/>
      <c r="M357" s="246"/>
    </row>
    <row r="358" spans="1:13">
      <c r="A358" t="str">
        <f t="shared" si="22"/>
        <v/>
      </c>
      <c r="K358" s="246"/>
      <c r="L358" s="246"/>
      <c r="M358" s="246"/>
    </row>
    <row r="359" spans="1:13">
      <c r="A359" t="str">
        <f t="shared" si="22"/>
        <v/>
      </c>
      <c r="K359" s="246"/>
      <c r="L359" s="246"/>
      <c r="M359" s="246"/>
    </row>
    <row r="360" spans="1:13">
      <c r="A360" t="str">
        <f t="shared" si="22"/>
        <v/>
      </c>
      <c r="K360" s="246"/>
      <c r="L360" s="246"/>
      <c r="M360" s="246"/>
    </row>
    <row r="361" spans="1:13">
      <c r="A361" t="str">
        <f t="shared" si="22"/>
        <v/>
      </c>
      <c r="K361" s="246"/>
      <c r="L361" s="246"/>
      <c r="M361" s="246"/>
    </row>
    <row r="362" spans="1:13">
      <c r="A362" t="str">
        <f t="shared" si="22"/>
        <v/>
      </c>
      <c r="K362" s="246"/>
      <c r="L362" s="246"/>
      <c r="M362" s="246"/>
    </row>
    <row r="363" spans="1:13">
      <c r="A363" t="str">
        <f t="shared" si="22"/>
        <v/>
      </c>
      <c r="K363" s="246"/>
      <c r="L363" s="246"/>
      <c r="M363" s="246"/>
    </row>
    <row r="364" spans="1:13">
      <c r="A364" t="str">
        <f t="shared" si="22"/>
        <v/>
      </c>
      <c r="K364" s="246"/>
      <c r="L364" s="246"/>
      <c r="M364" s="246"/>
    </row>
    <row r="365" spans="1:13">
      <c r="A365" t="str">
        <f t="shared" si="22"/>
        <v/>
      </c>
      <c r="K365" s="246"/>
      <c r="L365" s="246"/>
      <c r="M365" s="246"/>
    </row>
    <row r="366" spans="1:13">
      <c r="A366" t="str">
        <f t="shared" si="22"/>
        <v/>
      </c>
      <c r="K366" s="246"/>
      <c r="L366" s="246"/>
      <c r="M366" s="246"/>
    </row>
    <row r="367" spans="1:13">
      <c r="A367" t="str">
        <f t="shared" si="22"/>
        <v/>
      </c>
      <c r="K367" s="246"/>
      <c r="L367" s="246"/>
      <c r="M367" s="246"/>
    </row>
    <row r="368" spans="1:13">
      <c r="A368" t="str">
        <f t="shared" si="22"/>
        <v/>
      </c>
      <c r="K368" s="246"/>
      <c r="L368" s="246"/>
      <c r="M368" s="246"/>
    </row>
    <row r="369" spans="1:13">
      <c r="A369" t="str">
        <f t="shared" si="22"/>
        <v/>
      </c>
      <c r="K369" s="246"/>
      <c r="L369" s="246"/>
      <c r="M369" s="246"/>
    </row>
    <row r="370" spans="1:13">
      <c r="A370" t="str">
        <f t="shared" si="22"/>
        <v/>
      </c>
      <c r="K370" s="246"/>
      <c r="L370" s="246"/>
      <c r="M370" s="246"/>
    </row>
    <row r="371" spans="1:13">
      <c r="A371" t="str">
        <f t="shared" si="22"/>
        <v/>
      </c>
      <c r="K371" s="246"/>
      <c r="L371" s="246"/>
      <c r="M371" s="246"/>
    </row>
    <row r="372" spans="1:13">
      <c r="A372" t="str">
        <f t="shared" si="22"/>
        <v/>
      </c>
      <c r="K372" s="246"/>
      <c r="L372" s="246"/>
      <c r="M372" s="246"/>
    </row>
    <row r="373" spans="1:13">
      <c r="A373" t="str">
        <f t="shared" si="22"/>
        <v/>
      </c>
      <c r="K373" s="246"/>
      <c r="L373" s="246"/>
      <c r="M373" s="246"/>
    </row>
    <row r="374" spans="1:13">
      <c r="A374" t="str">
        <f t="shared" si="22"/>
        <v/>
      </c>
      <c r="K374" s="246"/>
      <c r="L374" s="246"/>
      <c r="M374" s="246"/>
    </row>
    <row r="375" spans="1:13">
      <c r="A375" t="str">
        <f t="shared" si="22"/>
        <v/>
      </c>
      <c r="K375" s="246"/>
      <c r="L375" s="246"/>
      <c r="M375" s="246"/>
    </row>
    <row r="376" spans="1:13">
      <c r="A376" t="str">
        <f t="shared" si="22"/>
        <v/>
      </c>
      <c r="K376" s="246"/>
      <c r="L376" s="246"/>
      <c r="M376" s="246"/>
    </row>
    <row r="377" spans="1:13">
      <c r="A377" t="str">
        <f t="shared" si="22"/>
        <v/>
      </c>
      <c r="K377" s="246"/>
      <c r="L377" s="246"/>
      <c r="M377" s="246"/>
    </row>
    <row r="378" spans="1:13">
      <c r="A378" t="str">
        <f t="shared" si="22"/>
        <v/>
      </c>
      <c r="K378" s="246"/>
      <c r="L378" s="246"/>
      <c r="M378" s="246"/>
    </row>
    <row r="379" spans="1:13">
      <c r="A379" t="str">
        <f t="shared" si="22"/>
        <v/>
      </c>
      <c r="K379" s="246"/>
      <c r="L379" s="246"/>
      <c r="M379" s="246"/>
    </row>
    <row r="380" spans="1:13">
      <c r="A380" t="str">
        <f t="shared" si="22"/>
        <v/>
      </c>
      <c r="K380" s="246"/>
      <c r="L380" s="246"/>
      <c r="M380" s="246"/>
    </row>
    <row r="381" spans="1:13">
      <c r="A381" t="str">
        <f t="shared" si="22"/>
        <v/>
      </c>
      <c r="K381" s="246"/>
      <c r="L381" s="246"/>
      <c r="M381" s="246"/>
    </row>
    <row r="382" spans="1:13">
      <c r="A382" t="str">
        <f t="shared" si="22"/>
        <v/>
      </c>
      <c r="K382" s="246"/>
      <c r="L382" s="246"/>
      <c r="M382" s="246"/>
    </row>
    <row r="383" spans="1:13">
      <c r="A383" t="str">
        <f t="shared" si="22"/>
        <v/>
      </c>
      <c r="K383" s="246"/>
      <c r="L383" s="246"/>
      <c r="M383" s="246"/>
    </row>
    <row r="384" spans="1:13">
      <c r="A384" t="str">
        <f t="shared" si="22"/>
        <v/>
      </c>
      <c r="K384" s="246"/>
      <c r="L384" s="246"/>
      <c r="M384" s="246"/>
    </row>
    <row r="385" spans="1:13">
      <c r="A385" t="str">
        <f t="shared" si="22"/>
        <v/>
      </c>
      <c r="K385" s="246"/>
      <c r="L385" s="246"/>
      <c r="M385" s="246"/>
    </row>
    <row r="386" spans="1:13">
      <c r="A386" t="str">
        <f t="shared" si="22"/>
        <v/>
      </c>
      <c r="K386" s="246"/>
      <c r="L386" s="246"/>
      <c r="M386" s="246"/>
    </row>
    <row r="387" spans="1:13">
      <c r="A387" t="str">
        <f t="shared" ref="A387:A450" si="24">IF(LEFT(B387)="x",ROW(A386),"")</f>
        <v/>
      </c>
      <c r="K387" s="246"/>
      <c r="L387" s="246"/>
      <c r="M387" s="246"/>
    </row>
    <row r="388" spans="1:13">
      <c r="A388" t="str">
        <f t="shared" si="24"/>
        <v/>
      </c>
      <c r="K388" s="246"/>
      <c r="L388" s="246"/>
      <c r="M388" s="246"/>
    </row>
    <row r="389" spans="1:13">
      <c r="A389" t="str">
        <f t="shared" si="24"/>
        <v/>
      </c>
      <c r="K389" s="246"/>
      <c r="L389" s="246"/>
      <c r="M389" s="246"/>
    </row>
    <row r="390" spans="1:13">
      <c r="A390" t="str">
        <f t="shared" si="24"/>
        <v/>
      </c>
      <c r="K390" s="246"/>
      <c r="L390" s="246"/>
      <c r="M390" s="246"/>
    </row>
    <row r="391" spans="1:13">
      <c r="A391" t="str">
        <f t="shared" si="24"/>
        <v/>
      </c>
      <c r="K391" s="246"/>
      <c r="L391" s="246"/>
      <c r="M391" s="246"/>
    </row>
    <row r="392" spans="1:13">
      <c r="A392" t="str">
        <f t="shared" si="24"/>
        <v/>
      </c>
      <c r="K392" s="246"/>
      <c r="L392" s="246"/>
      <c r="M392" s="246"/>
    </row>
    <row r="393" spans="1:13">
      <c r="A393" t="str">
        <f t="shared" si="24"/>
        <v/>
      </c>
      <c r="K393" s="246"/>
      <c r="L393" s="246"/>
      <c r="M393" s="246"/>
    </row>
    <row r="394" spans="1:13">
      <c r="A394" t="str">
        <f t="shared" si="24"/>
        <v/>
      </c>
      <c r="K394" s="246"/>
      <c r="L394" s="246"/>
      <c r="M394" s="246"/>
    </row>
    <row r="395" spans="1:13">
      <c r="A395" t="str">
        <f t="shared" si="24"/>
        <v/>
      </c>
      <c r="K395" s="246"/>
      <c r="L395" s="246"/>
      <c r="M395" s="246"/>
    </row>
    <row r="396" spans="1:13">
      <c r="A396" t="str">
        <f t="shared" si="24"/>
        <v/>
      </c>
      <c r="K396" s="246"/>
      <c r="L396" s="246"/>
      <c r="M396" s="246"/>
    </row>
    <row r="397" spans="1:13">
      <c r="A397" t="str">
        <f t="shared" si="24"/>
        <v/>
      </c>
      <c r="K397" s="246"/>
      <c r="L397" s="246"/>
      <c r="M397" s="246"/>
    </row>
    <row r="398" spans="1:13">
      <c r="A398" t="str">
        <f t="shared" si="24"/>
        <v/>
      </c>
      <c r="K398" s="246"/>
      <c r="L398" s="246"/>
      <c r="M398" s="246"/>
    </row>
    <row r="399" spans="1:13">
      <c r="A399" t="str">
        <f t="shared" si="24"/>
        <v/>
      </c>
      <c r="K399" s="246"/>
      <c r="L399" s="246"/>
      <c r="M399" s="246"/>
    </row>
    <row r="400" spans="1:13">
      <c r="A400" t="str">
        <f t="shared" si="24"/>
        <v/>
      </c>
      <c r="K400" s="246"/>
      <c r="L400" s="246"/>
      <c r="M400" s="246"/>
    </row>
    <row r="401" spans="1:13">
      <c r="A401" t="str">
        <f t="shared" si="24"/>
        <v/>
      </c>
      <c r="K401" s="246"/>
      <c r="L401" s="246"/>
      <c r="M401" s="246"/>
    </row>
    <row r="402" spans="1:13">
      <c r="A402" t="str">
        <f t="shared" si="24"/>
        <v/>
      </c>
      <c r="K402" s="246"/>
      <c r="L402" s="246"/>
      <c r="M402" s="246"/>
    </row>
    <row r="403" spans="1:13">
      <c r="A403" t="str">
        <f t="shared" si="24"/>
        <v/>
      </c>
      <c r="K403" s="246"/>
      <c r="L403" s="246"/>
      <c r="M403" s="246"/>
    </row>
    <row r="404" spans="1:13">
      <c r="A404" t="str">
        <f t="shared" si="24"/>
        <v/>
      </c>
      <c r="K404" s="246"/>
      <c r="L404" s="246"/>
      <c r="M404" s="246"/>
    </row>
    <row r="405" spans="1:13">
      <c r="A405" t="str">
        <f t="shared" si="24"/>
        <v/>
      </c>
      <c r="K405" s="246"/>
      <c r="L405" s="246"/>
      <c r="M405" s="246"/>
    </row>
    <row r="406" spans="1:13">
      <c r="A406" t="str">
        <f t="shared" si="24"/>
        <v/>
      </c>
      <c r="K406" s="246"/>
      <c r="L406" s="246"/>
      <c r="M406" s="246"/>
    </row>
    <row r="407" spans="1:13">
      <c r="A407" t="str">
        <f t="shared" si="24"/>
        <v/>
      </c>
      <c r="K407" s="246"/>
      <c r="L407" s="246"/>
      <c r="M407" s="246"/>
    </row>
    <row r="408" spans="1:13">
      <c r="A408" t="str">
        <f t="shared" si="24"/>
        <v/>
      </c>
      <c r="K408" s="246"/>
      <c r="L408" s="246"/>
      <c r="M408" s="246"/>
    </row>
    <row r="409" spans="1:13">
      <c r="A409" t="str">
        <f t="shared" si="24"/>
        <v/>
      </c>
      <c r="K409" s="246"/>
      <c r="L409" s="246"/>
      <c r="M409" s="246"/>
    </row>
    <row r="410" spans="1:13">
      <c r="A410" t="str">
        <f t="shared" si="24"/>
        <v/>
      </c>
      <c r="K410" s="246"/>
      <c r="L410" s="246"/>
      <c r="M410" s="246"/>
    </row>
    <row r="411" spans="1:13">
      <c r="A411" t="str">
        <f t="shared" si="24"/>
        <v/>
      </c>
      <c r="K411" s="246"/>
      <c r="L411" s="246"/>
      <c r="M411" s="246"/>
    </row>
    <row r="412" spans="1:13">
      <c r="A412" t="str">
        <f t="shared" si="24"/>
        <v/>
      </c>
      <c r="K412" s="246"/>
      <c r="L412" s="246"/>
      <c r="M412" s="246"/>
    </row>
    <row r="413" spans="1:13">
      <c r="A413" t="str">
        <f t="shared" si="24"/>
        <v/>
      </c>
      <c r="K413" s="246"/>
      <c r="L413" s="246"/>
      <c r="M413" s="246"/>
    </row>
    <row r="414" spans="1:13">
      <c r="A414" t="str">
        <f t="shared" si="24"/>
        <v/>
      </c>
      <c r="K414" s="246"/>
      <c r="L414" s="246"/>
      <c r="M414" s="246"/>
    </row>
    <row r="415" spans="1:13">
      <c r="A415" t="str">
        <f t="shared" si="24"/>
        <v/>
      </c>
      <c r="K415" s="246"/>
      <c r="L415" s="246"/>
      <c r="M415" s="246"/>
    </row>
    <row r="416" spans="1:13">
      <c r="A416" t="str">
        <f t="shared" si="24"/>
        <v/>
      </c>
      <c r="K416" s="246"/>
      <c r="L416" s="246"/>
      <c r="M416" s="246"/>
    </row>
    <row r="417" spans="1:13">
      <c r="A417" t="str">
        <f t="shared" si="24"/>
        <v/>
      </c>
      <c r="K417" s="246"/>
      <c r="L417" s="246"/>
      <c r="M417" s="246"/>
    </row>
    <row r="418" spans="1:13">
      <c r="A418" t="str">
        <f t="shared" si="24"/>
        <v/>
      </c>
      <c r="K418" s="246"/>
      <c r="L418" s="246"/>
      <c r="M418" s="246"/>
    </row>
    <row r="419" spans="1:13">
      <c r="A419" t="str">
        <f t="shared" si="24"/>
        <v/>
      </c>
      <c r="K419" s="246"/>
      <c r="L419" s="246"/>
      <c r="M419" s="246"/>
    </row>
    <row r="420" spans="1:13">
      <c r="A420" t="str">
        <f t="shared" si="24"/>
        <v/>
      </c>
      <c r="K420" s="246"/>
      <c r="L420" s="246"/>
      <c r="M420" s="246"/>
    </row>
    <row r="421" spans="1:13">
      <c r="A421" t="str">
        <f t="shared" si="24"/>
        <v/>
      </c>
      <c r="K421" s="246"/>
      <c r="L421" s="246"/>
      <c r="M421" s="246"/>
    </row>
    <row r="422" spans="1:13">
      <c r="A422" t="str">
        <f t="shared" si="24"/>
        <v/>
      </c>
      <c r="K422" s="246"/>
      <c r="L422" s="246"/>
      <c r="M422" s="246"/>
    </row>
    <row r="423" spans="1:13">
      <c r="A423" t="str">
        <f t="shared" si="24"/>
        <v/>
      </c>
      <c r="K423" s="246"/>
      <c r="L423" s="246"/>
      <c r="M423" s="246"/>
    </row>
    <row r="424" spans="1:13">
      <c r="A424" t="str">
        <f t="shared" si="24"/>
        <v/>
      </c>
      <c r="K424" s="246"/>
      <c r="L424" s="246"/>
      <c r="M424" s="246"/>
    </row>
    <row r="425" spans="1:13">
      <c r="A425" t="str">
        <f t="shared" si="24"/>
        <v/>
      </c>
      <c r="K425" s="246"/>
      <c r="L425" s="246"/>
      <c r="M425" s="246"/>
    </row>
    <row r="426" spans="1:13">
      <c r="A426" t="str">
        <f t="shared" si="24"/>
        <v/>
      </c>
      <c r="K426" s="246"/>
      <c r="L426" s="246"/>
      <c r="M426" s="246"/>
    </row>
    <row r="427" spans="1:13">
      <c r="A427" t="str">
        <f t="shared" si="24"/>
        <v/>
      </c>
      <c r="K427" s="246"/>
      <c r="L427" s="246"/>
      <c r="M427" s="246"/>
    </row>
    <row r="428" spans="1:13">
      <c r="A428" t="str">
        <f t="shared" si="24"/>
        <v/>
      </c>
      <c r="K428" s="246"/>
      <c r="L428" s="246"/>
      <c r="M428" s="246"/>
    </row>
    <row r="429" spans="1:13">
      <c r="A429" t="str">
        <f t="shared" si="24"/>
        <v/>
      </c>
      <c r="K429" s="246"/>
      <c r="L429" s="246"/>
      <c r="M429" s="246"/>
    </row>
    <row r="430" spans="1:13">
      <c r="A430" t="str">
        <f t="shared" si="24"/>
        <v/>
      </c>
      <c r="K430" s="246"/>
      <c r="L430" s="246"/>
      <c r="M430" s="246"/>
    </row>
    <row r="431" spans="1:13">
      <c r="A431" t="str">
        <f t="shared" si="24"/>
        <v/>
      </c>
      <c r="K431" s="246"/>
      <c r="L431" s="246"/>
      <c r="M431" s="246"/>
    </row>
    <row r="432" spans="1:13">
      <c r="A432" t="str">
        <f t="shared" si="24"/>
        <v/>
      </c>
      <c r="K432" s="246"/>
      <c r="L432" s="246"/>
      <c r="M432" s="246"/>
    </row>
    <row r="433" spans="1:13">
      <c r="A433" t="str">
        <f t="shared" si="24"/>
        <v/>
      </c>
      <c r="K433" s="246"/>
      <c r="L433" s="246"/>
      <c r="M433" s="246"/>
    </row>
    <row r="434" spans="1:13">
      <c r="A434" t="str">
        <f t="shared" si="24"/>
        <v/>
      </c>
      <c r="K434" s="246"/>
      <c r="L434" s="246"/>
      <c r="M434" s="246"/>
    </row>
    <row r="435" spans="1:13">
      <c r="A435" t="str">
        <f t="shared" si="24"/>
        <v/>
      </c>
      <c r="K435" s="246"/>
      <c r="L435" s="246"/>
      <c r="M435" s="246"/>
    </row>
    <row r="436" spans="1:13">
      <c r="A436" t="str">
        <f t="shared" si="24"/>
        <v/>
      </c>
      <c r="K436" s="246"/>
      <c r="L436" s="246"/>
      <c r="M436" s="246"/>
    </row>
    <row r="437" spans="1:13">
      <c r="A437" t="str">
        <f t="shared" si="24"/>
        <v/>
      </c>
      <c r="K437" s="246"/>
      <c r="L437" s="246"/>
      <c r="M437" s="246"/>
    </row>
    <row r="438" spans="1:13">
      <c r="A438" t="str">
        <f t="shared" si="24"/>
        <v/>
      </c>
      <c r="K438" s="246"/>
      <c r="L438" s="246"/>
      <c r="M438" s="246"/>
    </row>
    <row r="439" spans="1:13">
      <c r="A439" t="str">
        <f t="shared" si="24"/>
        <v/>
      </c>
      <c r="K439" s="246"/>
      <c r="L439" s="246"/>
      <c r="M439" s="246"/>
    </row>
    <row r="440" spans="1:13">
      <c r="A440" t="str">
        <f t="shared" si="24"/>
        <v/>
      </c>
      <c r="K440" s="246"/>
      <c r="L440" s="246"/>
      <c r="M440" s="246"/>
    </row>
    <row r="441" spans="1:13">
      <c r="A441" t="str">
        <f t="shared" si="24"/>
        <v/>
      </c>
      <c r="K441" s="246"/>
      <c r="L441" s="246"/>
      <c r="M441" s="246"/>
    </row>
    <row r="442" spans="1:13">
      <c r="A442" t="str">
        <f t="shared" si="24"/>
        <v/>
      </c>
      <c r="K442" s="246"/>
      <c r="L442" s="246"/>
      <c r="M442" s="246"/>
    </row>
    <row r="443" spans="1:13">
      <c r="A443" t="str">
        <f t="shared" si="24"/>
        <v/>
      </c>
      <c r="K443" s="246"/>
      <c r="L443" s="246"/>
      <c r="M443" s="246"/>
    </row>
    <row r="444" spans="1:13">
      <c r="A444" t="str">
        <f t="shared" si="24"/>
        <v/>
      </c>
      <c r="K444" s="246"/>
      <c r="L444" s="246"/>
      <c r="M444" s="246"/>
    </row>
    <row r="445" spans="1:13">
      <c r="A445" t="str">
        <f t="shared" si="24"/>
        <v/>
      </c>
      <c r="K445" s="246"/>
      <c r="L445" s="246"/>
      <c r="M445" s="246"/>
    </row>
    <row r="446" spans="1:13">
      <c r="A446" t="str">
        <f t="shared" si="24"/>
        <v/>
      </c>
      <c r="K446" s="246"/>
      <c r="L446" s="246"/>
      <c r="M446" s="246"/>
    </row>
    <row r="447" spans="1:13">
      <c r="A447" t="str">
        <f t="shared" si="24"/>
        <v/>
      </c>
      <c r="K447" s="246"/>
      <c r="L447" s="246"/>
      <c r="M447" s="246"/>
    </row>
    <row r="448" spans="1:13">
      <c r="A448" t="str">
        <f t="shared" si="24"/>
        <v/>
      </c>
      <c r="K448" s="246"/>
      <c r="L448" s="246"/>
      <c r="M448" s="246"/>
    </row>
    <row r="449" spans="1:13">
      <c r="A449" t="str">
        <f t="shared" si="24"/>
        <v/>
      </c>
      <c r="K449" s="246"/>
      <c r="L449" s="246"/>
      <c r="M449" s="246"/>
    </row>
    <row r="450" spans="1:13">
      <c r="A450" t="str">
        <f t="shared" si="24"/>
        <v/>
      </c>
      <c r="K450" s="246"/>
      <c r="L450" s="246"/>
      <c r="M450" s="246"/>
    </row>
    <row r="451" spans="1:13">
      <c r="A451" t="str">
        <f t="shared" ref="A451:A514" si="25">IF(LEFT(B451)="x",ROW(A450),"")</f>
        <v/>
      </c>
      <c r="K451" s="246"/>
      <c r="L451" s="246"/>
      <c r="M451" s="246"/>
    </row>
    <row r="452" spans="1:13">
      <c r="A452" t="str">
        <f t="shared" si="25"/>
        <v/>
      </c>
      <c r="K452" s="246"/>
      <c r="L452" s="246"/>
      <c r="M452" s="246"/>
    </row>
    <row r="453" spans="1:13">
      <c r="A453" t="str">
        <f t="shared" si="25"/>
        <v/>
      </c>
      <c r="K453" s="246"/>
      <c r="L453" s="246"/>
      <c r="M453" s="246"/>
    </row>
    <row r="454" spans="1:13">
      <c r="A454" t="str">
        <f t="shared" si="25"/>
        <v/>
      </c>
      <c r="K454" s="246"/>
      <c r="L454" s="246"/>
      <c r="M454" s="246"/>
    </row>
    <row r="455" spans="1:13">
      <c r="A455" t="str">
        <f t="shared" si="25"/>
        <v/>
      </c>
      <c r="K455" s="246"/>
      <c r="L455" s="246"/>
      <c r="M455" s="246"/>
    </row>
    <row r="456" spans="1:13">
      <c r="A456" t="str">
        <f t="shared" si="25"/>
        <v/>
      </c>
      <c r="K456" s="246"/>
      <c r="L456" s="246"/>
      <c r="M456" s="246"/>
    </row>
    <row r="457" spans="1:13">
      <c r="A457" t="str">
        <f t="shared" si="25"/>
        <v/>
      </c>
      <c r="K457" s="246"/>
      <c r="L457" s="246"/>
      <c r="M457" s="246"/>
    </row>
    <row r="458" spans="1:13">
      <c r="A458" t="str">
        <f t="shared" si="25"/>
        <v/>
      </c>
      <c r="K458" s="246"/>
      <c r="L458" s="246"/>
      <c r="M458" s="246"/>
    </row>
    <row r="459" spans="1:13">
      <c r="A459" t="str">
        <f t="shared" si="25"/>
        <v/>
      </c>
      <c r="K459" s="246"/>
      <c r="L459" s="246"/>
      <c r="M459" s="246"/>
    </row>
    <row r="460" spans="1:13">
      <c r="A460" t="str">
        <f t="shared" si="25"/>
        <v/>
      </c>
      <c r="K460" s="246"/>
      <c r="L460" s="246"/>
      <c r="M460" s="246"/>
    </row>
    <row r="461" spans="1:13">
      <c r="A461" t="str">
        <f t="shared" si="25"/>
        <v/>
      </c>
      <c r="K461" s="246"/>
      <c r="L461" s="246"/>
      <c r="M461" s="246"/>
    </row>
    <row r="462" spans="1:13">
      <c r="A462" t="str">
        <f t="shared" si="25"/>
        <v/>
      </c>
      <c r="K462" s="246"/>
      <c r="L462" s="246"/>
      <c r="M462" s="246"/>
    </row>
    <row r="463" spans="1:13">
      <c r="A463" t="str">
        <f t="shared" si="25"/>
        <v/>
      </c>
      <c r="K463" s="246"/>
      <c r="L463" s="246"/>
      <c r="M463" s="246"/>
    </row>
    <row r="464" spans="1:13">
      <c r="A464" t="str">
        <f t="shared" si="25"/>
        <v/>
      </c>
      <c r="K464" s="246"/>
      <c r="L464" s="246"/>
      <c r="M464" s="246"/>
    </row>
    <row r="465" spans="1:13">
      <c r="A465" t="str">
        <f t="shared" si="25"/>
        <v/>
      </c>
      <c r="K465" s="246"/>
      <c r="L465" s="246"/>
      <c r="M465" s="246"/>
    </row>
    <row r="466" spans="1:13">
      <c r="A466" t="str">
        <f t="shared" si="25"/>
        <v/>
      </c>
      <c r="K466" s="246"/>
      <c r="L466" s="246"/>
      <c r="M466" s="246"/>
    </row>
    <row r="467" spans="1:13">
      <c r="A467" t="str">
        <f t="shared" si="25"/>
        <v/>
      </c>
      <c r="K467" s="246"/>
      <c r="L467" s="246"/>
      <c r="M467" s="246"/>
    </row>
    <row r="468" spans="1:13">
      <c r="A468" t="str">
        <f t="shared" si="25"/>
        <v/>
      </c>
      <c r="K468" s="246"/>
      <c r="L468" s="246"/>
      <c r="M468" s="246"/>
    </row>
    <row r="469" spans="1:13">
      <c r="A469" t="str">
        <f t="shared" si="25"/>
        <v/>
      </c>
      <c r="K469" s="246"/>
      <c r="L469" s="246"/>
      <c r="M469" s="246"/>
    </row>
    <row r="470" spans="1:13">
      <c r="A470" t="str">
        <f t="shared" si="25"/>
        <v/>
      </c>
      <c r="K470" s="246"/>
      <c r="L470" s="246"/>
      <c r="M470" s="246"/>
    </row>
    <row r="471" spans="1:13">
      <c r="A471" t="str">
        <f t="shared" si="25"/>
        <v/>
      </c>
      <c r="K471" s="246"/>
      <c r="L471" s="246"/>
      <c r="M471" s="246"/>
    </row>
    <row r="472" spans="1:13">
      <c r="A472" t="str">
        <f t="shared" si="25"/>
        <v/>
      </c>
      <c r="K472" s="246"/>
      <c r="L472" s="246"/>
      <c r="M472" s="246"/>
    </row>
    <row r="473" spans="1:13">
      <c r="A473" t="str">
        <f t="shared" si="25"/>
        <v/>
      </c>
      <c r="K473" s="246"/>
      <c r="L473" s="246"/>
      <c r="M473" s="246"/>
    </row>
    <row r="474" spans="1:13">
      <c r="A474" t="str">
        <f t="shared" si="25"/>
        <v/>
      </c>
      <c r="K474" s="246"/>
      <c r="L474" s="246"/>
      <c r="M474" s="246"/>
    </row>
    <row r="475" spans="1:13">
      <c r="A475" t="str">
        <f t="shared" si="25"/>
        <v/>
      </c>
      <c r="K475" s="246"/>
      <c r="L475" s="246"/>
      <c r="M475" s="246"/>
    </row>
    <row r="476" spans="1:13">
      <c r="A476" t="str">
        <f t="shared" si="25"/>
        <v/>
      </c>
      <c r="K476" s="246"/>
      <c r="L476" s="246"/>
      <c r="M476" s="246"/>
    </row>
    <row r="477" spans="1:13">
      <c r="A477" t="str">
        <f t="shared" si="25"/>
        <v/>
      </c>
      <c r="K477" s="246"/>
      <c r="L477" s="246"/>
      <c r="M477" s="246"/>
    </row>
    <row r="478" spans="1:13">
      <c r="A478" t="str">
        <f t="shared" si="25"/>
        <v/>
      </c>
      <c r="K478" s="246"/>
      <c r="L478" s="246"/>
      <c r="M478" s="246"/>
    </row>
    <row r="479" spans="1:13">
      <c r="A479" t="str">
        <f t="shared" si="25"/>
        <v/>
      </c>
      <c r="K479" s="246"/>
      <c r="L479" s="246"/>
      <c r="M479" s="246"/>
    </row>
    <row r="480" spans="1:13">
      <c r="A480" t="str">
        <f t="shared" si="25"/>
        <v/>
      </c>
      <c r="K480" s="246"/>
      <c r="L480" s="246"/>
      <c r="M480" s="246"/>
    </row>
    <row r="481" spans="1:13">
      <c r="A481" t="str">
        <f t="shared" si="25"/>
        <v/>
      </c>
      <c r="K481" s="246"/>
      <c r="L481" s="246"/>
      <c r="M481" s="246"/>
    </row>
    <row r="482" spans="1:13">
      <c r="A482" t="str">
        <f t="shared" si="25"/>
        <v/>
      </c>
      <c r="K482" s="246"/>
      <c r="L482" s="246"/>
      <c r="M482" s="246"/>
    </row>
    <row r="483" spans="1:13">
      <c r="A483" t="str">
        <f t="shared" si="25"/>
        <v/>
      </c>
      <c r="K483" s="246"/>
      <c r="L483" s="246"/>
      <c r="M483" s="246"/>
    </row>
    <row r="484" spans="1:13">
      <c r="A484" t="str">
        <f t="shared" si="25"/>
        <v/>
      </c>
      <c r="K484" s="246"/>
      <c r="L484" s="246"/>
      <c r="M484" s="246"/>
    </row>
    <row r="485" spans="1:13">
      <c r="A485" t="str">
        <f t="shared" si="25"/>
        <v/>
      </c>
      <c r="K485" s="246"/>
      <c r="L485" s="246"/>
      <c r="M485" s="246"/>
    </row>
    <row r="486" spans="1:13">
      <c r="A486" t="str">
        <f t="shared" si="25"/>
        <v/>
      </c>
      <c r="K486" s="246"/>
      <c r="L486" s="246"/>
      <c r="M486" s="246"/>
    </row>
    <row r="487" spans="1:13">
      <c r="A487" t="str">
        <f t="shared" si="25"/>
        <v/>
      </c>
      <c r="K487" s="246"/>
      <c r="L487" s="246"/>
      <c r="M487" s="246"/>
    </row>
    <row r="488" spans="1:13">
      <c r="A488" t="str">
        <f t="shared" si="25"/>
        <v/>
      </c>
      <c r="K488" s="246"/>
      <c r="L488" s="246"/>
      <c r="M488" s="246"/>
    </row>
    <row r="489" spans="1:13">
      <c r="A489" t="str">
        <f t="shared" si="25"/>
        <v/>
      </c>
      <c r="K489" s="246"/>
      <c r="L489" s="246"/>
      <c r="M489" s="246"/>
    </row>
    <row r="490" spans="1:13">
      <c r="A490" t="str">
        <f t="shared" si="25"/>
        <v/>
      </c>
      <c r="K490" s="246"/>
      <c r="L490" s="246"/>
      <c r="M490" s="246"/>
    </row>
    <row r="491" spans="1:13">
      <c r="A491" t="str">
        <f t="shared" si="25"/>
        <v/>
      </c>
      <c r="K491" s="246"/>
      <c r="L491" s="246"/>
      <c r="M491" s="246"/>
    </row>
    <row r="492" spans="1:13">
      <c r="A492" t="str">
        <f t="shared" si="25"/>
        <v/>
      </c>
      <c r="K492" s="246"/>
      <c r="L492" s="246"/>
      <c r="M492" s="246"/>
    </row>
    <row r="493" spans="1:13">
      <c r="A493" t="str">
        <f t="shared" si="25"/>
        <v/>
      </c>
      <c r="K493" s="246"/>
      <c r="L493" s="246"/>
      <c r="M493" s="246"/>
    </row>
    <row r="494" spans="1:13">
      <c r="A494" t="str">
        <f t="shared" si="25"/>
        <v/>
      </c>
      <c r="K494" s="246"/>
      <c r="L494" s="246"/>
      <c r="M494" s="246"/>
    </row>
    <row r="495" spans="1:13">
      <c r="A495" t="str">
        <f t="shared" si="25"/>
        <v/>
      </c>
      <c r="K495" s="246"/>
      <c r="L495" s="246"/>
      <c r="M495" s="246"/>
    </row>
    <row r="496" spans="1:13">
      <c r="A496" t="str">
        <f t="shared" si="25"/>
        <v/>
      </c>
      <c r="K496" s="246"/>
      <c r="L496" s="246"/>
      <c r="M496" s="246"/>
    </row>
    <row r="497" spans="1:13">
      <c r="A497" t="str">
        <f t="shared" si="25"/>
        <v/>
      </c>
      <c r="K497" s="246"/>
      <c r="L497" s="246"/>
      <c r="M497" s="246"/>
    </row>
    <row r="498" spans="1:13">
      <c r="A498" t="str">
        <f t="shared" si="25"/>
        <v/>
      </c>
      <c r="K498" s="246"/>
      <c r="L498" s="246"/>
      <c r="M498" s="246"/>
    </row>
    <row r="499" spans="1:13">
      <c r="A499" t="str">
        <f t="shared" si="25"/>
        <v/>
      </c>
      <c r="K499" s="246"/>
      <c r="L499" s="246"/>
      <c r="M499" s="246"/>
    </row>
    <row r="500" spans="1:13">
      <c r="A500" t="str">
        <f t="shared" si="25"/>
        <v/>
      </c>
      <c r="K500" s="246"/>
      <c r="L500" s="246"/>
      <c r="M500" s="246"/>
    </row>
    <row r="501" spans="1:13">
      <c r="A501" t="str">
        <f t="shared" si="25"/>
        <v/>
      </c>
      <c r="K501" s="246"/>
      <c r="L501" s="246"/>
      <c r="M501" s="246"/>
    </row>
    <row r="502" spans="1:13">
      <c r="A502" t="str">
        <f t="shared" si="25"/>
        <v/>
      </c>
      <c r="K502" s="246"/>
      <c r="L502" s="246"/>
      <c r="M502" s="246"/>
    </row>
    <row r="503" spans="1:13">
      <c r="A503" t="str">
        <f t="shared" si="25"/>
        <v/>
      </c>
      <c r="K503" s="246"/>
      <c r="L503" s="246"/>
      <c r="M503" s="246"/>
    </row>
    <row r="504" spans="1:13">
      <c r="A504" t="str">
        <f t="shared" si="25"/>
        <v/>
      </c>
      <c r="K504" s="246"/>
      <c r="L504" s="246"/>
      <c r="M504" s="246"/>
    </row>
    <row r="505" spans="1:13">
      <c r="A505" t="str">
        <f t="shared" si="25"/>
        <v/>
      </c>
      <c r="K505" s="246"/>
      <c r="L505" s="246"/>
      <c r="M505" s="246"/>
    </row>
    <row r="506" spans="1:13">
      <c r="A506" t="str">
        <f t="shared" si="25"/>
        <v/>
      </c>
      <c r="K506" s="246"/>
      <c r="L506" s="246"/>
      <c r="M506" s="246"/>
    </row>
    <row r="507" spans="1:13">
      <c r="A507" t="str">
        <f t="shared" si="25"/>
        <v/>
      </c>
      <c r="K507" s="246"/>
      <c r="L507" s="246"/>
      <c r="M507" s="246"/>
    </row>
    <row r="508" spans="1:13">
      <c r="A508" t="str">
        <f t="shared" si="25"/>
        <v/>
      </c>
      <c r="K508" s="246"/>
      <c r="L508" s="246"/>
      <c r="M508" s="246"/>
    </row>
    <row r="509" spans="1:13">
      <c r="A509" t="str">
        <f t="shared" si="25"/>
        <v/>
      </c>
      <c r="K509" s="246"/>
      <c r="L509" s="246"/>
      <c r="M509" s="246"/>
    </row>
    <row r="510" spans="1:13">
      <c r="A510" t="str">
        <f t="shared" si="25"/>
        <v/>
      </c>
      <c r="K510" s="246"/>
      <c r="L510" s="246"/>
      <c r="M510" s="246"/>
    </row>
    <row r="511" spans="1:13">
      <c r="A511" t="str">
        <f t="shared" si="25"/>
        <v/>
      </c>
      <c r="K511" s="246"/>
      <c r="L511" s="246"/>
      <c r="M511" s="246"/>
    </row>
    <row r="512" spans="1:13">
      <c r="A512" t="str">
        <f t="shared" si="25"/>
        <v/>
      </c>
      <c r="K512" s="246"/>
      <c r="L512" s="246"/>
      <c r="M512" s="246"/>
    </row>
    <row r="513" spans="1:13">
      <c r="A513" t="str">
        <f t="shared" si="25"/>
        <v/>
      </c>
      <c r="K513" s="246"/>
      <c r="L513" s="246"/>
      <c r="M513" s="246"/>
    </row>
    <row r="514" spans="1:13">
      <c r="A514" t="str">
        <f t="shared" si="25"/>
        <v/>
      </c>
      <c r="K514" s="246"/>
      <c r="L514" s="246"/>
      <c r="M514" s="246"/>
    </row>
    <row r="515" spans="1:13">
      <c r="A515" t="str">
        <f t="shared" ref="A515:A578" si="26">IF(LEFT(B515)="x",ROW(A514),"")</f>
        <v/>
      </c>
      <c r="K515" s="246"/>
      <c r="L515" s="246"/>
      <c r="M515" s="246"/>
    </row>
    <row r="516" spans="1:13">
      <c r="A516" t="str">
        <f t="shared" si="26"/>
        <v/>
      </c>
      <c r="K516" s="246"/>
      <c r="L516" s="246"/>
      <c r="M516" s="246"/>
    </row>
    <row r="517" spans="1:13">
      <c r="A517" t="str">
        <f t="shared" si="26"/>
        <v/>
      </c>
      <c r="K517" s="246"/>
      <c r="L517" s="246"/>
      <c r="M517" s="246"/>
    </row>
    <row r="518" spans="1:13">
      <c r="A518" t="str">
        <f t="shared" si="26"/>
        <v/>
      </c>
      <c r="K518" s="246"/>
      <c r="L518" s="246"/>
      <c r="M518" s="246"/>
    </row>
    <row r="519" spans="1:13">
      <c r="A519" t="str">
        <f t="shared" si="26"/>
        <v/>
      </c>
      <c r="K519" s="246"/>
      <c r="L519" s="246"/>
      <c r="M519" s="246"/>
    </row>
    <row r="520" spans="1:13">
      <c r="A520" t="str">
        <f t="shared" si="26"/>
        <v/>
      </c>
      <c r="K520" s="246"/>
      <c r="L520" s="246"/>
      <c r="M520" s="246"/>
    </row>
    <row r="521" spans="1:13">
      <c r="A521" t="str">
        <f t="shared" si="26"/>
        <v/>
      </c>
      <c r="K521" s="246"/>
      <c r="L521" s="246"/>
      <c r="M521" s="246"/>
    </row>
    <row r="522" spans="1:13">
      <c r="A522" t="str">
        <f t="shared" si="26"/>
        <v/>
      </c>
      <c r="K522" s="246"/>
      <c r="L522" s="246"/>
      <c r="M522" s="246"/>
    </row>
    <row r="523" spans="1:13">
      <c r="A523" t="str">
        <f t="shared" si="26"/>
        <v/>
      </c>
      <c r="K523" s="246"/>
      <c r="L523" s="246"/>
      <c r="M523" s="246"/>
    </row>
    <row r="524" spans="1:13">
      <c r="A524" t="str">
        <f t="shared" si="26"/>
        <v/>
      </c>
      <c r="K524" s="246"/>
      <c r="L524" s="246"/>
      <c r="M524" s="246"/>
    </row>
    <row r="525" spans="1:13">
      <c r="A525" t="str">
        <f t="shared" si="26"/>
        <v/>
      </c>
      <c r="K525" s="246"/>
      <c r="L525" s="246"/>
      <c r="M525" s="246"/>
    </row>
    <row r="526" spans="1:13">
      <c r="A526" t="str">
        <f t="shared" si="26"/>
        <v/>
      </c>
      <c r="K526" s="246"/>
      <c r="L526" s="246"/>
      <c r="M526" s="246"/>
    </row>
    <row r="527" spans="1:13">
      <c r="A527" t="str">
        <f t="shared" si="26"/>
        <v/>
      </c>
      <c r="K527" s="246"/>
      <c r="L527" s="246"/>
      <c r="M527" s="246"/>
    </row>
    <row r="528" spans="1:13">
      <c r="A528" t="str">
        <f t="shared" si="26"/>
        <v/>
      </c>
      <c r="K528" s="246"/>
      <c r="L528" s="246"/>
      <c r="M528" s="246"/>
    </row>
    <row r="529" spans="1:13">
      <c r="A529" t="str">
        <f t="shared" si="26"/>
        <v/>
      </c>
      <c r="K529" s="246"/>
      <c r="L529" s="246"/>
      <c r="M529" s="246"/>
    </row>
    <row r="530" spans="1:13">
      <c r="A530" t="str">
        <f t="shared" si="26"/>
        <v/>
      </c>
      <c r="K530" s="246"/>
      <c r="L530" s="246"/>
      <c r="M530" s="246"/>
    </row>
    <row r="531" spans="1:13">
      <c r="A531" t="str">
        <f t="shared" si="26"/>
        <v/>
      </c>
      <c r="K531" s="246"/>
      <c r="L531" s="246"/>
      <c r="M531" s="246"/>
    </row>
    <row r="532" spans="1:13">
      <c r="A532" t="str">
        <f t="shared" si="26"/>
        <v/>
      </c>
      <c r="K532" s="246"/>
      <c r="L532" s="246"/>
      <c r="M532" s="246"/>
    </row>
    <row r="533" spans="1:13">
      <c r="A533" t="str">
        <f t="shared" si="26"/>
        <v/>
      </c>
      <c r="K533" s="246"/>
      <c r="L533" s="246"/>
      <c r="M533" s="246"/>
    </row>
    <row r="534" spans="1:13">
      <c r="A534" t="str">
        <f t="shared" si="26"/>
        <v/>
      </c>
      <c r="K534" s="246"/>
      <c r="L534" s="246"/>
      <c r="M534" s="246"/>
    </row>
    <row r="535" spans="1:13">
      <c r="A535" t="str">
        <f t="shared" si="26"/>
        <v/>
      </c>
      <c r="K535" s="246"/>
      <c r="L535" s="246"/>
      <c r="M535" s="246"/>
    </row>
    <row r="536" spans="1:13">
      <c r="A536" t="str">
        <f t="shared" si="26"/>
        <v/>
      </c>
      <c r="K536" s="246"/>
      <c r="L536" s="246"/>
      <c r="M536" s="246"/>
    </row>
    <row r="537" spans="1:13">
      <c r="A537" t="str">
        <f t="shared" si="26"/>
        <v/>
      </c>
      <c r="K537" s="246"/>
      <c r="L537" s="246"/>
      <c r="M537" s="246"/>
    </row>
    <row r="538" spans="1:13">
      <c r="A538" t="str">
        <f t="shared" si="26"/>
        <v/>
      </c>
      <c r="K538" s="246"/>
      <c r="L538" s="246"/>
      <c r="M538" s="246"/>
    </row>
    <row r="539" spans="1:13">
      <c r="A539" t="str">
        <f t="shared" si="26"/>
        <v/>
      </c>
      <c r="K539" s="246"/>
      <c r="L539" s="246"/>
      <c r="M539" s="246"/>
    </row>
    <row r="540" spans="1:13">
      <c r="A540" t="str">
        <f t="shared" si="26"/>
        <v/>
      </c>
      <c r="K540" s="246"/>
      <c r="L540" s="246"/>
      <c r="M540" s="246"/>
    </row>
    <row r="541" spans="1:13">
      <c r="A541" t="str">
        <f t="shared" si="26"/>
        <v/>
      </c>
      <c r="K541" s="246"/>
      <c r="L541" s="246"/>
      <c r="M541" s="246"/>
    </row>
    <row r="542" spans="1:13">
      <c r="A542" t="str">
        <f t="shared" si="26"/>
        <v/>
      </c>
      <c r="K542" s="246"/>
      <c r="L542" s="246"/>
      <c r="M542" s="246"/>
    </row>
    <row r="543" spans="1:13">
      <c r="A543" t="str">
        <f t="shared" si="26"/>
        <v/>
      </c>
      <c r="K543" s="246"/>
      <c r="L543" s="246"/>
      <c r="M543" s="246"/>
    </row>
    <row r="544" spans="1:13">
      <c r="A544" t="str">
        <f t="shared" si="26"/>
        <v/>
      </c>
      <c r="K544" s="246"/>
      <c r="L544" s="246"/>
      <c r="M544" s="246"/>
    </row>
    <row r="545" spans="1:13">
      <c r="A545" t="str">
        <f t="shared" si="26"/>
        <v/>
      </c>
      <c r="K545" s="246"/>
      <c r="L545" s="246"/>
      <c r="M545" s="246"/>
    </row>
    <row r="546" spans="1:13">
      <c r="A546" t="str">
        <f t="shared" si="26"/>
        <v/>
      </c>
      <c r="K546" s="246"/>
      <c r="L546" s="246"/>
      <c r="M546" s="246"/>
    </row>
    <row r="547" spans="1:13">
      <c r="A547" t="str">
        <f t="shared" si="26"/>
        <v/>
      </c>
      <c r="K547" s="246"/>
      <c r="L547" s="246"/>
      <c r="M547" s="246"/>
    </row>
    <row r="548" spans="1:13">
      <c r="A548" t="str">
        <f t="shared" si="26"/>
        <v/>
      </c>
      <c r="K548" s="246"/>
      <c r="L548" s="246"/>
      <c r="M548" s="246"/>
    </row>
    <row r="549" spans="1:13">
      <c r="A549" t="str">
        <f t="shared" si="26"/>
        <v/>
      </c>
      <c r="K549" s="246"/>
      <c r="L549" s="246"/>
      <c r="M549" s="246"/>
    </row>
    <row r="550" spans="1:13">
      <c r="A550" t="str">
        <f t="shared" si="26"/>
        <v/>
      </c>
      <c r="K550" s="246"/>
      <c r="L550" s="246"/>
      <c r="M550" s="246"/>
    </row>
    <row r="551" spans="1:13">
      <c r="A551" t="str">
        <f t="shared" si="26"/>
        <v/>
      </c>
      <c r="K551" s="246"/>
      <c r="L551" s="246"/>
      <c r="M551" s="246"/>
    </row>
    <row r="552" spans="1:13">
      <c r="A552" t="str">
        <f t="shared" si="26"/>
        <v/>
      </c>
      <c r="K552" s="246"/>
      <c r="L552" s="246"/>
      <c r="M552" s="246"/>
    </row>
    <row r="553" spans="1:13">
      <c r="A553" t="str">
        <f t="shared" si="26"/>
        <v/>
      </c>
      <c r="K553" s="246"/>
      <c r="L553" s="246"/>
      <c r="M553" s="246"/>
    </row>
    <row r="554" spans="1:13">
      <c r="A554" t="str">
        <f t="shared" si="26"/>
        <v/>
      </c>
      <c r="K554" s="246"/>
      <c r="L554" s="246"/>
      <c r="M554" s="246"/>
    </row>
    <row r="555" spans="1:13">
      <c r="A555" t="str">
        <f t="shared" si="26"/>
        <v/>
      </c>
      <c r="K555" s="246"/>
      <c r="L555" s="246"/>
      <c r="M555" s="246"/>
    </row>
    <row r="556" spans="1:13">
      <c r="A556" t="str">
        <f t="shared" si="26"/>
        <v/>
      </c>
      <c r="K556" s="246"/>
      <c r="L556" s="246"/>
      <c r="M556" s="246"/>
    </row>
    <row r="557" spans="1:13">
      <c r="A557" t="str">
        <f t="shared" si="26"/>
        <v/>
      </c>
      <c r="K557" s="246"/>
      <c r="L557" s="246"/>
      <c r="M557" s="246"/>
    </row>
    <row r="558" spans="1:13">
      <c r="A558" t="str">
        <f t="shared" si="26"/>
        <v/>
      </c>
      <c r="K558" s="246"/>
      <c r="L558" s="246"/>
      <c r="M558" s="246"/>
    </row>
    <row r="559" spans="1:13">
      <c r="A559" t="str">
        <f t="shared" si="26"/>
        <v/>
      </c>
      <c r="K559" s="246"/>
      <c r="L559" s="246"/>
      <c r="M559" s="246"/>
    </row>
    <row r="560" spans="1:13">
      <c r="A560" t="str">
        <f t="shared" si="26"/>
        <v/>
      </c>
      <c r="K560" s="246"/>
      <c r="L560" s="246"/>
      <c r="M560" s="246"/>
    </row>
    <row r="561" spans="1:13">
      <c r="A561" t="str">
        <f t="shared" si="26"/>
        <v/>
      </c>
      <c r="K561" s="246"/>
      <c r="L561" s="246"/>
      <c r="M561" s="246"/>
    </row>
    <row r="562" spans="1:13">
      <c r="A562" t="str">
        <f t="shared" si="26"/>
        <v/>
      </c>
      <c r="K562" s="246"/>
      <c r="L562" s="246"/>
      <c r="M562" s="246"/>
    </row>
    <row r="563" spans="1:13">
      <c r="A563" t="str">
        <f t="shared" si="26"/>
        <v/>
      </c>
      <c r="K563" s="246"/>
      <c r="L563" s="246"/>
      <c r="M563" s="246"/>
    </row>
    <row r="564" spans="1:13">
      <c r="A564" t="str">
        <f t="shared" si="26"/>
        <v/>
      </c>
      <c r="K564" s="246"/>
      <c r="L564" s="246"/>
      <c r="M564" s="246"/>
    </row>
    <row r="565" spans="1:13">
      <c r="A565" t="str">
        <f t="shared" si="26"/>
        <v/>
      </c>
      <c r="K565" s="246"/>
      <c r="L565" s="246"/>
      <c r="M565" s="246"/>
    </row>
    <row r="566" spans="1:13">
      <c r="A566" t="str">
        <f t="shared" si="26"/>
        <v/>
      </c>
      <c r="K566" s="246"/>
      <c r="L566" s="246"/>
      <c r="M566" s="246"/>
    </row>
    <row r="567" spans="1:13">
      <c r="A567" t="str">
        <f t="shared" si="26"/>
        <v/>
      </c>
      <c r="K567" s="246"/>
      <c r="L567" s="246"/>
      <c r="M567" s="246"/>
    </row>
    <row r="568" spans="1:13">
      <c r="A568" t="str">
        <f t="shared" si="26"/>
        <v/>
      </c>
      <c r="K568" s="246"/>
      <c r="L568" s="246"/>
      <c r="M568" s="246"/>
    </row>
    <row r="569" spans="1:13">
      <c r="A569" t="str">
        <f t="shared" si="26"/>
        <v/>
      </c>
      <c r="K569" s="246"/>
      <c r="L569" s="246"/>
      <c r="M569" s="246"/>
    </row>
    <row r="570" spans="1:13">
      <c r="A570" t="str">
        <f t="shared" si="26"/>
        <v/>
      </c>
      <c r="K570" s="246"/>
      <c r="L570" s="246"/>
      <c r="M570" s="246"/>
    </row>
    <row r="571" spans="1:13">
      <c r="A571" t="str">
        <f t="shared" si="26"/>
        <v/>
      </c>
      <c r="K571" s="246"/>
      <c r="L571" s="246"/>
      <c r="M571" s="246"/>
    </row>
    <row r="572" spans="1:13">
      <c r="A572" t="str">
        <f t="shared" si="26"/>
        <v/>
      </c>
      <c r="K572" s="246"/>
      <c r="L572" s="246"/>
      <c r="M572" s="246"/>
    </row>
    <row r="573" spans="1:13">
      <c r="A573" t="str">
        <f t="shared" si="26"/>
        <v/>
      </c>
      <c r="K573" s="246"/>
      <c r="L573" s="246"/>
      <c r="M573" s="246"/>
    </row>
    <row r="574" spans="1:13">
      <c r="A574" t="str">
        <f t="shared" si="26"/>
        <v/>
      </c>
      <c r="K574" s="246"/>
      <c r="L574" s="246"/>
      <c r="M574" s="246"/>
    </row>
    <row r="575" spans="1:13">
      <c r="A575" t="str">
        <f t="shared" si="26"/>
        <v/>
      </c>
      <c r="K575" s="246"/>
      <c r="L575" s="246"/>
      <c r="M575" s="246"/>
    </row>
    <row r="576" spans="1:13">
      <c r="A576" t="str">
        <f t="shared" si="26"/>
        <v/>
      </c>
      <c r="K576" s="246"/>
      <c r="L576" s="246"/>
      <c r="M576" s="246"/>
    </row>
    <row r="577" spans="1:13">
      <c r="A577" t="str">
        <f t="shared" si="26"/>
        <v/>
      </c>
      <c r="K577" s="246"/>
      <c r="L577" s="246"/>
      <c r="M577" s="246"/>
    </row>
    <row r="578" spans="1:13">
      <c r="A578" t="str">
        <f t="shared" si="26"/>
        <v/>
      </c>
      <c r="K578" s="246"/>
      <c r="L578" s="246"/>
      <c r="M578" s="246"/>
    </row>
    <row r="579" spans="1:13">
      <c r="A579" t="str">
        <f t="shared" ref="A579:A642" si="27">IF(LEFT(B579)="x",ROW(A578),"")</f>
        <v/>
      </c>
      <c r="K579" s="246"/>
      <c r="L579" s="246"/>
      <c r="M579" s="246"/>
    </row>
    <row r="580" spans="1:13">
      <c r="A580" t="str">
        <f t="shared" si="27"/>
        <v/>
      </c>
      <c r="K580" s="246"/>
      <c r="L580" s="246"/>
      <c r="M580" s="246"/>
    </row>
    <row r="581" spans="1:13">
      <c r="A581" t="str">
        <f t="shared" si="27"/>
        <v/>
      </c>
      <c r="K581" s="246"/>
      <c r="L581" s="246"/>
      <c r="M581" s="246"/>
    </row>
    <row r="582" spans="1:13">
      <c r="A582" t="str">
        <f t="shared" si="27"/>
        <v/>
      </c>
      <c r="K582" s="246"/>
      <c r="L582" s="246"/>
      <c r="M582" s="246"/>
    </row>
    <row r="583" spans="1:13">
      <c r="A583" t="str">
        <f t="shared" si="27"/>
        <v/>
      </c>
      <c r="K583" s="246"/>
      <c r="L583" s="246"/>
      <c r="M583" s="246"/>
    </row>
    <row r="584" spans="1:13">
      <c r="A584" t="str">
        <f t="shared" si="27"/>
        <v/>
      </c>
      <c r="K584" s="246"/>
      <c r="L584" s="246"/>
      <c r="M584" s="246"/>
    </row>
    <row r="585" spans="1:13">
      <c r="A585" t="str">
        <f t="shared" si="27"/>
        <v/>
      </c>
      <c r="K585" s="246"/>
      <c r="L585" s="246"/>
      <c r="M585" s="246"/>
    </row>
    <row r="586" spans="1:13">
      <c r="A586" t="str">
        <f t="shared" si="27"/>
        <v/>
      </c>
      <c r="K586" s="246"/>
      <c r="L586" s="246"/>
      <c r="M586" s="246"/>
    </row>
    <row r="587" spans="1:13">
      <c r="A587" t="str">
        <f t="shared" si="27"/>
        <v/>
      </c>
      <c r="K587" s="246"/>
      <c r="L587" s="246"/>
      <c r="M587" s="246"/>
    </row>
    <row r="588" spans="1:13">
      <c r="A588" t="str">
        <f t="shared" si="27"/>
        <v/>
      </c>
      <c r="K588" s="246"/>
      <c r="L588" s="246"/>
      <c r="M588" s="246"/>
    </row>
    <row r="589" spans="1:13">
      <c r="A589" t="str">
        <f t="shared" si="27"/>
        <v/>
      </c>
      <c r="K589" s="246"/>
      <c r="L589" s="246"/>
      <c r="M589" s="246"/>
    </row>
    <row r="590" spans="1:13">
      <c r="A590" t="str">
        <f t="shared" si="27"/>
        <v/>
      </c>
      <c r="K590" s="246"/>
      <c r="L590" s="246"/>
      <c r="M590" s="246"/>
    </row>
    <row r="591" spans="1:13">
      <c r="A591" t="str">
        <f t="shared" si="27"/>
        <v/>
      </c>
      <c r="K591" s="246"/>
      <c r="L591" s="246"/>
      <c r="M591" s="246"/>
    </row>
    <row r="592" spans="1:13">
      <c r="A592" t="str">
        <f t="shared" si="27"/>
        <v/>
      </c>
      <c r="K592" s="246"/>
      <c r="L592" s="246"/>
      <c r="M592" s="246"/>
    </row>
    <row r="593" spans="1:13">
      <c r="A593" t="str">
        <f t="shared" si="27"/>
        <v/>
      </c>
      <c r="K593" s="246"/>
      <c r="L593" s="246"/>
      <c r="M593" s="246"/>
    </row>
    <row r="594" spans="1:13">
      <c r="A594" t="str">
        <f t="shared" si="27"/>
        <v/>
      </c>
      <c r="K594" s="246"/>
      <c r="L594" s="246"/>
      <c r="M594" s="246"/>
    </row>
    <row r="595" spans="1:13">
      <c r="A595" t="str">
        <f t="shared" si="27"/>
        <v/>
      </c>
      <c r="K595" s="246"/>
      <c r="L595" s="246"/>
      <c r="M595" s="246"/>
    </row>
    <row r="596" spans="1:13">
      <c r="A596" t="str">
        <f t="shared" si="27"/>
        <v/>
      </c>
      <c r="K596" s="246"/>
      <c r="L596" s="246"/>
      <c r="M596" s="246"/>
    </row>
    <row r="597" spans="1:13">
      <c r="A597" t="str">
        <f t="shared" si="27"/>
        <v/>
      </c>
      <c r="K597" s="246"/>
      <c r="L597" s="246"/>
      <c r="M597" s="246"/>
    </row>
    <row r="598" spans="1:13">
      <c r="A598" t="str">
        <f t="shared" si="27"/>
        <v/>
      </c>
      <c r="K598" s="246"/>
      <c r="L598" s="246"/>
      <c r="M598" s="246"/>
    </row>
    <row r="599" spans="1:13">
      <c r="A599" t="str">
        <f t="shared" si="27"/>
        <v/>
      </c>
      <c r="K599" s="246"/>
      <c r="L599" s="246"/>
      <c r="M599" s="246"/>
    </row>
    <row r="600" spans="1:13">
      <c r="A600" t="str">
        <f t="shared" si="27"/>
        <v/>
      </c>
      <c r="K600" s="246"/>
      <c r="L600" s="246"/>
      <c r="M600" s="246"/>
    </row>
    <row r="601" spans="1:13">
      <c r="A601" t="str">
        <f t="shared" si="27"/>
        <v/>
      </c>
      <c r="K601" s="246"/>
      <c r="L601" s="246"/>
      <c r="M601" s="246"/>
    </row>
    <row r="602" spans="1:13">
      <c r="A602" t="str">
        <f t="shared" si="27"/>
        <v/>
      </c>
      <c r="K602" s="246"/>
      <c r="L602" s="246"/>
      <c r="M602" s="246"/>
    </row>
    <row r="603" spans="1:13">
      <c r="A603" t="str">
        <f t="shared" si="27"/>
        <v/>
      </c>
      <c r="K603" s="246"/>
      <c r="L603" s="246"/>
      <c r="M603" s="246"/>
    </row>
    <row r="604" spans="1:13">
      <c r="A604" t="str">
        <f t="shared" si="27"/>
        <v/>
      </c>
      <c r="K604" s="246"/>
      <c r="L604" s="246"/>
      <c r="M604" s="246"/>
    </row>
    <row r="605" spans="1:13">
      <c r="A605" t="str">
        <f t="shared" si="27"/>
        <v/>
      </c>
      <c r="K605" s="246"/>
      <c r="L605" s="246"/>
      <c r="M605" s="246"/>
    </row>
    <row r="606" spans="1:13">
      <c r="A606" t="str">
        <f t="shared" si="27"/>
        <v/>
      </c>
      <c r="K606" s="246"/>
      <c r="L606" s="246"/>
      <c r="M606" s="246"/>
    </row>
    <row r="607" spans="1:13">
      <c r="A607" t="str">
        <f t="shared" si="27"/>
        <v/>
      </c>
      <c r="K607" s="246"/>
      <c r="L607" s="246"/>
      <c r="M607" s="246"/>
    </row>
    <row r="608" spans="1:13">
      <c r="A608" t="str">
        <f t="shared" si="27"/>
        <v/>
      </c>
      <c r="K608" s="246"/>
      <c r="L608" s="246"/>
      <c r="M608" s="246"/>
    </row>
    <row r="609" spans="1:13">
      <c r="A609" t="str">
        <f t="shared" si="27"/>
        <v/>
      </c>
      <c r="K609" s="246"/>
      <c r="L609" s="246"/>
      <c r="M609" s="246"/>
    </row>
    <row r="610" spans="1:13">
      <c r="A610" t="str">
        <f t="shared" si="27"/>
        <v/>
      </c>
      <c r="K610" s="246"/>
      <c r="L610" s="246"/>
      <c r="M610" s="246"/>
    </row>
    <row r="611" spans="1:13">
      <c r="A611" t="str">
        <f t="shared" si="27"/>
        <v/>
      </c>
      <c r="K611" s="246"/>
      <c r="L611" s="246"/>
      <c r="M611" s="246"/>
    </row>
    <row r="612" spans="1:13">
      <c r="A612" t="str">
        <f t="shared" si="27"/>
        <v/>
      </c>
      <c r="K612" s="246"/>
      <c r="L612" s="246"/>
      <c r="M612" s="246"/>
    </row>
    <row r="613" spans="1:13">
      <c r="A613" t="str">
        <f t="shared" si="27"/>
        <v/>
      </c>
      <c r="K613" s="246"/>
      <c r="L613" s="246"/>
      <c r="M613" s="246"/>
    </row>
    <row r="614" spans="1:13">
      <c r="A614" t="str">
        <f t="shared" si="27"/>
        <v/>
      </c>
      <c r="K614" s="246"/>
      <c r="L614" s="246"/>
      <c r="M614" s="246"/>
    </row>
    <row r="615" spans="1:13">
      <c r="A615" t="str">
        <f t="shared" si="27"/>
        <v/>
      </c>
      <c r="K615" s="246"/>
      <c r="L615" s="246"/>
      <c r="M615" s="246"/>
    </row>
    <row r="616" spans="1:13">
      <c r="A616" t="str">
        <f t="shared" si="27"/>
        <v/>
      </c>
      <c r="K616" s="246"/>
      <c r="L616" s="246"/>
      <c r="M616" s="246"/>
    </row>
    <row r="617" spans="1:13">
      <c r="A617" t="str">
        <f t="shared" si="27"/>
        <v/>
      </c>
      <c r="K617" s="246"/>
      <c r="L617" s="246"/>
      <c r="M617" s="246"/>
    </row>
    <row r="618" spans="1:13">
      <c r="A618" t="str">
        <f t="shared" si="27"/>
        <v/>
      </c>
      <c r="K618" s="246"/>
      <c r="L618" s="246"/>
      <c r="M618" s="246"/>
    </row>
    <row r="619" spans="1:13">
      <c r="A619" t="str">
        <f t="shared" si="27"/>
        <v/>
      </c>
      <c r="K619" s="246"/>
      <c r="L619" s="246"/>
      <c r="M619" s="246"/>
    </row>
    <row r="620" spans="1:13">
      <c r="A620" t="str">
        <f t="shared" si="27"/>
        <v/>
      </c>
      <c r="K620" s="246"/>
      <c r="L620" s="246"/>
      <c r="M620" s="246"/>
    </row>
    <row r="621" spans="1:13">
      <c r="A621" t="str">
        <f t="shared" si="27"/>
        <v/>
      </c>
      <c r="K621" s="246"/>
      <c r="L621" s="246"/>
      <c r="M621" s="246"/>
    </row>
    <row r="622" spans="1:13">
      <c r="A622" t="str">
        <f t="shared" si="27"/>
        <v/>
      </c>
      <c r="K622" s="246"/>
      <c r="L622" s="246"/>
      <c r="M622" s="246"/>
    </row>
    <row r="623" spans="1:13">
      <c r="A623" t="str">
        <f t="shared" si="27"/>
        <v/>
      </c>
      <c r="K623" s="246"/>
      <c r="L623" s="246"/>
      <c r="M623" s="246"/>
    </row>
    <row r="624" spans="1:13">
      <c r="A624" t="str">
        <f t="shared" si="27"/>
        <v/>
      </c>
      <c r="K624" s="246"/>
      <c r="L624" s="246"/>
      <c r="M624" s="246"/>
    </row>
    <row r="625" spans="1:13">
      <c r="A625" t="str">
        <f t="shared" si="27"/>
        <v/>
      </c>
      <c r="K625" s="246"/>
      <c r="L625" s="246"/>
      <c r="M625" s="246"/>
    </row>
    <row r="626" spans="1:13">
      <c r="A626" t="str">
        <f t="shared" si="27"/>
        <v/>
      </c>
      <c r="K626" s="246"/>
      <c r="L626" s="246"/>
      <c r="M626" s="246"/>
    </row>
    <row r="627" spans="1:13">
      <c r="A627" t="str">
        <f t="shared" si="27"/>
        <v/>
      </c>
      <c r="K627" s="246"/>
      <c r="L627" s="246"/>
      <c r="M627" s="246"/>
    </row>
    <row r="628" spans="1:13">
      <c r="A628" t="str">
        <f t="shared" si="27"/>
        <v/>
      </c>
      <c r="K628" s="246"/>
      <c r="L628" s="246"/>
      <c r="M628" s="246"/>
    </row>
    <row r="629" spans="1:13">
      <c r="A629" t="str">
        <f t="shared" si="27"/>
        <v/>
      </c>
      <c r="K629" s="246"/>
      <c r="L629" s="246"/>
      <c r="M629" s="246"/>
    </row>
    <row r="630" spans="1:13">
      <c r="A630" t="str">
        <f t="shared" si="27"/>
        <v/>
      </c>
      <c r="K630" s="246"/>
      <c r="L630" s="246"/>
      <c r="M630" s="246"/>
    </row>
    <row r="631" spans="1:13">
      <c r="A631" t="str">
        <f t="shared" si="27"/>
        <v/>
      </c>
      <c r="K631" s="246"/>
      <c r="L631" s="246"/>
      <c r="M631" s="246"/>
    </row>
    <row r="632" spans="1:13">
      <c r="A632" t="str">
        <f t="shared" si="27"/>
        <v/>
      </c>
      <c r="K632" s="246"/>
      <c r="L632" s="246"/>
      <c r="M632" s="246"/>
    </row>
    <row r="633" spans="1:13">
      <c r="A633" t="str">
        <f t="shared" si="27"/>
        <v/>
      </c>
      <c r="K633" s="246"/>
      <c r="L633" s="246"/>
      <c r="M633" s="246"/>
    </row>
    <row r="634" spans="1:13">
      <c r="A634" t="str">
        <f t="shared" si="27"/>
        <v/>
      </c>
      <c r="K634" s="246"/>
      <c r="L634" s="246"/>
      <c r="M634" s="246"/>
    </row>
    <row r="635" spans="1:13">
      <c r="A635" t="str">
        <f t="shared" si="27"/>
        <v/>
      </c>
      <c r="K635" s="246"/>
      <c r="L635" s="246"/>
      <c r="M635" s="246"/>
    </row>
    <row r="636" spans="1:13">
      <c r="A636" t="str">
        <f t="shared" si="27"/>
        <v/>
      </c>
      <c r="K636" s="246"/>
      <c r="L636" s="246"/>
      <c r="M636" s="246"/>
    </row>
    <row r="637" spans="1:13">
      <c r="A637" t="str">
        <f t="shared" si="27"/>
        <v/>
      </c>
      <c r="K637" s="246"/>
      <c r="L637" s="246"/>
      <c r="M637" s="246"/>
    </row>
    <row r="638" spans="1:13">
      <c r="A638" t="str">
        <f t="shared" si="27"/>
        <v/>
      </c>
      <c r="K638" s="246"/>
      <c r="L638" s="246"/>
      <c r="M638" s="246"/>
    </row>
    <row r="639" spans="1:13">
      <c r="A639" t="str">
        <f t="shared" si="27"/>
        <v/>
      </c>
      <c r="K639" s="246"/>
      <c r="L639" s="246"/>
      <c r="M639" s="246"/>
    </row>
    <row r="640" spans="1:13">
      <c r="A640" t="str">
        <f t="shared" si="27"/>
        <v/>
      </c>
      <c r="K640" s="246"/>
      <c r="L640" s="246"/>
      <c r="M640" s="246"/>
    </row>
    <row r="641" spans="1:13">
      <c r="A641" t="str">
        <f t="shared" si="27"/>
        <v/>
      </c>
      <c r="K641" s="246"/>
      <c r="L641" s="246"/>
      <c r="M641" s="246"/>
    </row>
    <row r="642" spans="1:13">
      <c r="A642" t="str">
        <f t="shared" si="27"/>
        <v/>
      </c>
      <c r="K642" s="246"/>
      <c r="L642" s="246"/>
      <c r="M642" s="246"/>
    </row>
    <row r="643" spans="1:13">
      <c r="A643" t="str">
        <f t="shared" ref="A643:A706" si="28">IF(LEFT(B643)="x",ROW(A642),"")</f>
        <v/>
      </c>
      <c r="K643" s="246"/>
      <c r="L643" s="246"/>
      <c r="M643" s="246"/>
    </row>
    <row r="644" spans="1:13">
      <c r="A644" t="str">
        <f t="shared" si="28"/>
        <v/>
      </c>
      <c r="K644" s="246"/>
      <c r="L644" s="246"/>
      <c r="M644" s="246"/>
    </row>
    <row r="645" spans="1:13">
      <c r="A645" t="str">
        <f t="shared" si="28"/>
        <v/>
      </c>
      <c r="K645" s="246"/>
      <c r="L645" s="246"/>
      <c r="M645" s="246"/>
    </row>
    <row r="646" spans="1:13">
      <c r="A646" t="str">
        <f t="shared" si="28"/>
        <v/>
      </c>
      <c r="K646" s="246"/>
      <c r="L646" s="246"/>
      <c r="M646" s="246"/>
    </row>
    <row r="647" spans="1:13">
      <c r="A647" t="str">
        <f t="shared" si="28"/>
        <v/>
      </c>
      <c r="K647" s="246"/>
      <c r="L647" s="246"/>
      <c r="M647" s="246"/>
    </row>
    <row r="648" spans="1:13">
      <c r="A648" t="str">
        <f t="shared" si="28"/>
        <v/>
      </c>
      <c r="K648" s="246"/>
      <c r="L648" s="246"/>
      <c r="M648" s="246"/>
    </row>
    <row r="649" spans="1:13">
      <c r="A649" t="str">
        <f t="shared" si="28"/>
        <v/>
      </c>
      <c r="K649" s="246"/>
      <c r="L649" s="246"/>
      <c r="M649" s="246"/>
    </row>
    <row r="650" spans="1:13">
      <c r="A650" t="str">
        <f t="shared" si="28"/>
        <v/>
      </c>
      <c r="K650" s="246"/>
      <c r="L650" s="246"/>
      <c r="M650" s="246"/>
    </row>
    <row r="651" spans="1:13">
      <c r="A651" t="str">
        <f t="shared" si="28"/>
        <v/>
      </c>
      <c r="K651" s="246"/>
      <c r="L651" s="246"/>
      <c r="M651" s="246"/>
    </row>
    <row r="652" spans="1:13">
      <c r="A652" t="str">
        <f t="shared" si="28"/>
        <v/>
      </c>
      <c r="K652" s="246"/>
      <c r="L652" s="246"/>
      <c r="M652" s="246"/>
    </row>
    <row r="653" spans="1:13">
      <c r="A653" t="str">
        <f t="shared" si="28"/>
        <v/>
      </c>
      <c r="K653" s="246"/>
      <c r="L653" s="246"/>
      <c r="M653" s="246"/>
    </row>
    <row r="654" spans="1:13">
      <c r="A654" t="str">
        <f t="shared" si="28"/>
        <v/>
      </c>
      <c r="K654" s="246"/>
      <c r="L654" s="246"/>
      <c r="M654" s="246"/>
    </row>
    <row r="655" spans="1:13">
      <c r="A655" t="str">
        <f t="shared" si="28"/>
        <v/>
      </c>
      <c r="K655" s="246"/>
      <c r="L655" s="246"/>
      <c r="M655" s="246"/>
    </row>
    <row r="656" spans="1:13">
      <c r="A656" t="str">
        <f t="shared" si="28"/>
        <v/>
      </c>
      <c r="K656" s="246"/>
      <c r="L656" s="246"/>
      <c r="M656" s="246"/>
    </row>
    <row r="657" spans="1:13">
      <c r="A657" t="str">
        <f t="shared" si="28"/>
        <v/>
      </c>
      <c r="K657" s="246"/>
      <c r="L657" s="246"/>
      <c r="M657" s="246"/>
    </row>
    <row r="658" spans="1:13">
      <c r="A658" t="str">
        <f t="shared" si="28"/>
        <v/>
      </c>
      <c r="K658" s="246"/>
      <c r="L658" s="246"/>
      <c r="M658" s="246"/>
    </row>
    <row r="659" spans="1:13">
      <c r="A659" t="str">
        <f t="shared" si="28"/>
        <v/>
      </c>
      <c r="K659" s="246"/>
      <c r="L659" s="246"/>
      <c r="M659" s="246"/>
    </row>
    <row r="660" spans="1:13">
      <c r="A660" t="str">
        <f t="shared" si="28"/>
        <v/>
      </c>
      <c r="K660" s="246"/>
      <c r="L660" s="246"/>
      <c r="M660" s="246"/>
    </row>
    <row r="661" spans="1:13">
      <c r="A661" t="str">
        <f t="shared" si="28"/>
        <v/>
      </c>
      <c r="K661" s="246"/>
      <c r="L661" s="246"/>
      <c r="M661" s="246"/>
    </row>
    <row r="662" spans="1:13">
      <c r="A662" t="str">
        <f t="shared" si="28"/>
        <v/>
      </c>
      <c r="K662" s="246"/>
      <c r="L662" s="246"/>
      <c r="M662" s="246"/>
    </row>
    <row r="663" spans="1:13">
      <c r="A663" t="str">
        <f t="shared" si="28"/>
        <v/>
      </c>
      <c r="K663" s="246"/>
      <c r="L663" s="246"/>
      <c r="M663" s="246"/>
    </row>
    <row r="664" spans="1:13">
      <c r="A664" t="str">
        <f t="shared" si="28"/>
        <v/>
      </c>
      <c r="K664" s="246"/>
      <c r="L664" s="246"/>
      <c r="M664" s="246"/>
    </row>
    <row r="665" spans="1:13">
      <c r="A665" t="str">
        <f t="shared" si="28"/>
        <v/>
      </c>
      <c r="K665" s="246"/>
      <c r="L665" s="246"/>
      <c r="M665" s="246"/>
    </row>
    <row r="666" spans="1:13">
      <c r="A666" t="str">
        <f t="shared" si="28"/>
        <v/>
      </c>
      <c r="K666" s="246"/>
      <c r="L666" s="246"/>
      <c r="M666" s="246"/>
    </row>
    <row r="667" spans="1:13">
      <c r="A667" t="str">
        <f t="shared" si="28"/>
        <v/>
      </c>
      <c r="K667" s="246"/>
      <c r="L667" s="246"/>
      <c r="M667" s="246"/>
    </row>
    <row r="668" spans="1:13">
      <c r="A668" t="str">
        <f t="shared" si="28"/>
        <v/>
      </c>
      <c r="K668" s="246"/>
      <c r="L668" s="246"/>
      <c r="M668" s="246"/>
    </row>
    <row r="669" spans="1:13">
      <c r="A669" t="str">
        <f t="shared" si="28"/>
        <v/>
      </c>
      <c r="K669" s="246"/>
      <c r="L669" s="246"/>
      <c r="M669" s="246"/>
    </row>
    <row r="670" spans="1:13">
      <c r="A670" t="str">
        <f t="shared" si="28"/>
        <v/>
      </c>
      <c r="K670" s="246"/>
      <c r="L670" s="246"/>
      <c r="M670" s="246"/>
    </row>
    <row r="671" spans="1:13">
      <c r="A671" t="str">
        <f t="shared" si="28"/>
        <v/>
      </c>
      <c r="K671" s="246"/>
      <c r="L671" s="246"/>
      <c r="M671" s="246"/>
    </row>
    <row r="672" spans="1:13">
      <c r="A672" t="str">
        <f t="shared" si="28"/>
        <v/>
      </c>
      <c r="K672" s="246"/>
      <c r="L672" s="246"/>
      <c r="M672" s="246"/>
    </row>
    <row r="673" spans="1:13">
      <c r="A673" t="str">
        <f t="shared" si="28"/>
        <v/>
      </c>
      <c r="K673" s="246"/>
      <c r="L673" s="246"/>
      <c r="M673" s="246"/>
    </row>
    <row r="674" spans="1:13">
      <c r="A674" t="str">
        <f t="shared" si="28"/>
        <v/>
      </c>
      <c r="K674" s="246"/>
      <c r="L674" s="246"/>
      <c r="M674" s="246"/>
    </row>
    <row r="675" spans="1:13">
      <c r="A675" t="str">
        <f t="shared" si="28"/>
        <v/>
      </c>
      <c r="K675" s="246"/>
      <c r="L675" s="246"/>
      <c r="M675" s="246"/>
    </row>
    <row r="676" spans="1:13">
      <c r="A676" t="str">
        <f t="shared" si="28"/>
        <v/>
      </c>
      <c r="K676" s="246"/>
      <c r="L676" s="246"/>
      <c r="M676" s="246"/>
    </row>
    <row r="677" spans="1:13">
      <c r="A677" t="str">
        <f t="shared" si="28"/>
        <v/>
      </c>
      <c r="K677" s="246"/>
      <c r="L677" s="246"/>
      <c r="M677" s="246"/>
    </row>
    <row r="678" spans="1:13">
      <c r="A678" t="str">
        <f t="shared" si="28"/>
        <v/>
      </c>
      <c r="K678" s="246"/>
      <c r="L678" s="246"/>
      <c r="M678" s="246"/>
    </row>
    <row r="679" spans="1:13">
      <c r="A679" t="str">
        <f t="shared" si="28"/>
        <v/>
      </c>
      <c r="K679" s="246"/>
      <c r="L679" s="246"/>
      <c r="M679" s="246"/>
    </row>
    <row r="680" spans="1:13">
      <c r="A680" t="str">
        <f t="shared" si="28"/>
        <v/>
      </c>
      <c r="K680" s="246"/>
      <c r="L680" s="246"/>
      <c r="M680" s="246"/>
    </row>
    <row r="681" spans="1:13">
      <c r="A681" t="str">
        <f t="shared" si="28"/>
        <v/>
      </c>
      <c r="K681" s="246"/>
      <c r="L681" s="246"/>
      <c r="M681" s="246"/>
    </row>
    <row r="682" spans="1:13">
      <c r="A682" t="str">
        <f t="shared" si="28"/>
        <v/>
      </c>
      <c r="K682" s="246"/>
      <c r="L682" s="246"/>
      <c r="M682" s="246"/>
    </row>
    <row r="683" spans="1:13">
      <c r="A683" t="str">
        <f t="shared" si="28"/>
        <v/>
      </c>
      <c r="K683" s="246"/>
      <c r="L683" s="246"/>
      <c r="M683" s="246"/>
    </row>
    <row r="684" spans="1:13">
      <c r="A684" t="str">
        <f t="shared" si="28"/>
        <v/>
      </c>
      <c r="K684" s="246"/>
      <c r="L684" s="246"/>
      <c r="M684" s="246"/>
    </row>
    <row r="685" spans="1:13">
      <c r="A685" t="str">
        <f t="shared" si="28"/>
        <v/>
      </c>
      <c r="K685" s="246"/>
      <c r="L685" s="246"/>
      <c r="M685" s="246"/>
    </row>
    <row r="686" spans="1:13">
      <c r="A686" t="str">
        <f t="shared" si="28"/>
        <v/>
      </c>
      <c r="K686" s="246"/>
      <c r="L686" s="246"/>
      <c r="M686" s="246"/>
    </row>
    <row r="687" spans="1:13">
      <c r="A687" t="str">
        <f t="shared" si="28"/>
        <v/>
      </c>
      <c r="K687" s="246"/>
      <c r="L687" s="246"/>
      <c r="M687" s="246"/>
    </row>
    <row r="688" spans="1:13">
      <c r="A688" t="str">
        <f t="shared" si="28"/>
        <v/>
      </c>
      <c r="K688" s="246"/>
      <c r="L688" s="246"/>
      <c r="M688" s="246"/>
    </row>
    <row r="689" spans="1:13">
      <c r="A689" t="str">
        <f t="shared" si="28"/>
        <v/>
      </c>
      <c r="K689" s="246"/>
      <c r="L689" s="246"/>
      <c r="M689" s="246"/>
    </row>
    <row r="690" spans="1:13">
      <c r="A690" t="str">
        <f t="shared" si="28"/>
        <v/>
      </c>
      <c r="K690" s="246"/>
      <c r="L690" s="246"/>
      <c r="M690" s="246"/>
    </row>
    <row r="691" spans="1:13">
      <c r="A691" t="str">
        <f t="shared" si="28"/>
        <v/>
      </c>
      <c r="K691" s="246"/>
      <c r="L691" s="246"/>
      <c r="M691" s="246"/>
    </row>
    <row r="692" spans="1:13">
      <c r="A692" t="str">
        <f t="shared" si="28"/>
        <v/>
      </c>
      <c r="K692" s="246"/>
      <c r="L692" s="246"/>
      <c r="M692" s="246"/>
    </row>
    <row r="693" spans="1:13">
      <c r="A693" t="str">
        <f t="shared" si="28"/>
        <v/>
      </c>
      <c r="K693" s="246"/>
      <c r="L693" s="246"/>
      <c r="M693" s="246"/>
    </row>
    <row r="694" spans="1:13">
      <c r="A694" t="str">
        <f t="shared" si="28"/>
        <v/>
      </c>
      <c r="K694" s="246"/>
      <c r="L694" s="246"/>
      <c r="M694" s="246"/>
    </row>
    <row r="695" spans="1:13">
      <c r="A695" t="str">
        <f t="shared" si="28"/>
        <v/>
      </c>
      <c r="K695" s="246"/>
      <c r="L695" s="246"/>
      <c r="M695" s="246"/>
    </row>
    <row r="696" spans="1:13">
      <c r="A696" t="str">
        <f t="shared" si="28"/>
        <v/>
      </c>
      <c r="K696" s="246"/>
      <c r="L696" s="246"/>
      <c r="M696" s="246"/>
    </row>
    <row r="697" spans="1:13">
      <c r="A697" t="str">
        <f t="shared" si="28"/>
        <v/>
      </c>
      <c r="K697" s="246"/>
      <c r="L697" s="246"/>
      <c r="M697" s="246"/>
    </row>
    <row r="698" spans="1:13">
      <c r="A698" t="str">
        <f t="shared" si="28"/>
        <v/>
      </c>
      <c r="K698" s="246"/>
      <c r="L698" s="246"/>
      <c r="M698" s="246"/>
    </row>
    <row r="699" spans="1:13">
      <c r="A699" t="str">
        <f t="shared" si="28"/>
        <v/>
      </c>
      <c r="K699" s="246"/>
      <c r="L699" s="246"/>
      <c r="M699" s="246"/>
    </row>
    <row r="700" spans="1:13">
      <c r="A700" t="str">
        <f t="shared" si="28"/>
        <v/>
      </c>
      <c r="K700" s="246"/>
      <c r="L700" s="246"/>
      <c r="M700" s="246"/>
    </row>
    <row r="701" spans="1:13">
      <c r="A701" t="str">
        <f t="shared" si="28"/>
        <v/>
      </c>
      <c r="K701" s="246"/>
      <c r="L701" s="246"/>
      <c r="M701" s="246"/>
    </row>
    <row r="702" spans="1:13">
      <c r="A702" t="str">
        <f t="shared" si="28"/>
        <v/>
      </c>
      <c r="K702" s="246"/>
      <c r="L702" s="246"/>
      <c r="M702" s="246"/>
    </row>
    <row r="703" spans="1:13">
      <c r="A703" t="str">
        <f t="shared" si="28"/>
        <v/>
      </c>
      <c r="K703" s="246"/>
      <c r="L703" s="246"/>
      <c r="M703" s="246"/>
    </row>
    <row r="704" spans="1:13">
      <c r="A704" t="str">
        <f t="shared" si="28"/>
        <v/>
      </c>
      <c r="K704" s="246"/>
      <c r="L704" s="246"/>
      <c r="M704" s="246"/>
    </row>
    <row r="705" spans="1:13">
      <c r="A705" t="str">
        <f t="shared" si="28"/>
        <v/>
      </c>
      <c r="K705" s="246"/>
      <c r="L705" s="246"/>
      <c r="M705" s="246"/>
    </row>
    <row r="706" spans="1:13">
      <c r="A706" t="str">
        <f t="shared" si="28"/>
        <v/>
      </c>
      <c r="K706" s="246"/>
      <c r="L706" s="246"/>
      <c r="M706" s="246"/>
    </row>
    <row r="707" spans="1:13">
      <c r="A707" t="str">
        <f t="shared" ref="A707:A770" si="29">IF(LEFT(B707)="x",ROW(A706),"")</f>
        <v/>
      </c>
      <c r="K707" s="246"/>
      <c r="L707" s="246"/>
      <c r="M707" s="246"/>
    </row>
    <row r="708" spans="1:13">
      <c r="A708" t="str">
        <f t="shared" si="29"/>
        <v/>
      </c>
      <c r="K708" s="246"/>
      <c r="L708" s="246"/>
      <c r="M708" s="246"/>
    </row>
    <row r="709" spans="1:13">
      <c r="A709" t="str">
        <f t="shared" si="29"/>
        <v/>
      </c>
      <c r="K709" s="246"/>
      <c r="L709" s="246"/>
      <c r="M709" s="246"/>
    </row>
    <row r="710" spans="1:13">
      <c r="A710" t="str">
        <f t="shared" si="29"/>
        <v/>
      </c>
      <c r="K710" s="246"/>
      <c r="L710" s="246"/>
      <c r="M710" s="246"/>
    </row>
    <row r="711" spans="1:13">
      <c r="A711" t="str">
        <f t="shared" si="29"/>
        <v/>
      </c>
      <c r="K711" s="246"/>
      <c r="L711" s="246"/>
      <c r="M711" s="246"/>
    </row>
    <row r="712" spans="1:13">
      <c r="A712" t="str">
        <f t="shared" si="29"/>
        <v/>
      </c>
      <c r="K712" s="246"/>
      <c r="L712" s="246"/>
      <c r="M712" s="246"/>
    </row>
    <row r="713" spans="1:13">
      <c r="A713" t="str">
        <f t="shared" si="29"/>
        <v/>
      </c>
      <c r="K713" s="246"/>
      <c r="L713" s="246"/>
      <c r="M713" s="246"/>
    </row>
    <row r="714" spans="1:13">
      <c r="A714" t="str">
        <f t="shared" si="29"/>
        <v/>
      </c>
      <c r="K714" s="246"/>
      <c r="L714" s="246"/>
      <c r="M714" s="246"/>
    </row>
    <row r="715" spans="1:13">
      <c r="A715" t="str">
        <f t="shared" si="29"/>
        <v/>
      </c>
      <c r="K715" s="246"/>
      <c r="L715" s="246"/>
      <c r="M715" s="246"/>
    </row>
    <row r="716" spans="1:13">
      <c r="A716" t="str">
        <f t="shared" si="29"/>
        <v/>
      </c>
      <c r="K716" s="246"/>
      <c r="L716" s="246"/>
      <c r="M716" s="246"/>
    </row>
    <row r="717" spans="1:13">
      <c r="A717" t="str">
        <f t="shared" si="29"/>
        <v/>
      </c>
      <c r="K717" s="246"/>
      <c r="L717" s="246"/>
      <c r="M717" s="246"/>
    </row>
    <row r="718" spans="1:13">
      <c r="A718" t="str">
        <f t="shared" si="29"/>
        <v/>
      </c>
      <c r="K718" s="246"/>
      <c r="L718" s="246"/>
      <c r="M718" s="246"/>
    </row>
    <row r="719" spans="1:13">
      <c r="A719" t="str">
        <f t="shared" si="29"/>
        <v/>
      </c>
      <c r="K719" s="246"/>
      <c r="L719" s="246"/>
      <c r="M719" s="246"/>
    </row>
    <row r="720" spans="1:13">
      <c r="A720" t="str">
        <f t="shared" si="29"/>
        <v/>
      </c>
      <c r="K720" s="246"/>
      <c r="L720" s="246"/>
      <c r="M720" s="246"/>
    </row>
    <row r="721" spans="1:13">
      <c r="A721" t="str">
        <f t="shared" si="29"/>
        <v/>
      </c>
      <c r="K721" s="246"/>
      <c r="L721" s="246"/>
      <c r="M721" s="246"/>
    </row>
    <row r="722" spans="1:13">
      <c r="A722" t="str">
        <f t="shared" si="29"/>
        <v/>
      </c>
      <c r="K722" s="246"/>
      <c r="L722" s="246"/>
      <c r="M722" s="246"/>
    </row>
    <row r="723" spans="1:13">
      <c r="A723" t="str">
        <f t="shared" si="29"/>
        <v/>
      </c>
      <c r="K723" s="246"/>
      <c r="L723" s="246"/>
      <c r="M723" s="246"/>
    </row>
    <row r="724" spans="1:13">
      <c r="A724" t="str">
        <f t="shared" si="29"/>
        <v/>
      </c>
      <c r="K724" s="246"/>
      <c r="L724" s="246"/>
      <c r="M724" s="246"/>
    </row>
    <row r="725" spans="1:13">
      <c r="A725" t="str">
        <f t="shared" si="29"/>
        <v/>
      </c>
      <c r="K725" s="246"/>
      <c r="L725" s="246"/>
      <c r="M725" s="246"/>
    </row>
    <row r="726" spans="1:13">
      <c r="A726" t="str">
        <f t="shared" si="29"/>
        <v/>
      </c>
      <c r="K726" s="246"/>
      <c r="L726" s="246"/>
      <c r="M726" s="246"/>
    </row>
    <row r="727" spans="1:13">
      <c r="A727" t="str">
        <f t="shared" si="29"/>
        <v/>
      </c>
      <c r="K727" s="246"/>
      <c r="L727" s="246"/>
      <c r="M727" s="246"/>
    </row>
    <row r="728" spans="1:13">
      <c r="A728" t="str">
        <f t="shared" si="29"/>
        <v/>
      </c>
      <c r="K728" s="246"/>
      <c r="L728" s="246"/>
      <c r="M728" s="246"/>
    </row>
    <row r="729" spans="1:13">
      <c r="A729" t="str">
        <f t="shared" si="29"/>
        <v/>
      </c>
      <c r="K729" s="246"/>
      <c r="L729" s="246"/>
      <c r="M729" s="246"/>
    </row>
    <row r="730" spans="1:13">
      <c r="A730" t="str">
        <f t="shared" si="29"/>
        <v/>
      </c>
      <c r="K730" s="246"/>
      <c r="L730" s="246"/>
      <c r="M730" s="246"/>
    </row>
    <row r="731" spans="1:13">
      <c r="A731" t="str">
        <f t="shared" si="29"/>
        <v/>
      </c>
      <c r="K731" s="246"/>
      <c r="L731" s="246"/>
      <c r="M731" s="246"/>
    </row>
    <row r="732" spans="1:13">
      <c r="A732" t="str">
        <f t="shared" si="29"/>
        <v/>
      </c>
      <c r="K732" s="246"/>
      <c r="L732" s="246"/>
      <c r="M732" s="246"/>
    </row>
    <row r="733" spans="1:13">
      <c r="A733" t="str">
        <f t="shared" si="29"/>
        <v/>
      </c>
      <c r="K733" s="246"/>
      <c r="L733" s="246"/>
      <c r="M733" s="246"/>
    </row>
    <row r="734" spans="1:13">
      <c r="A734" t="str">
        <f t="shared" si="29"/>
        <v/>
      </c>
      <c r="K734" s="246"/>
      <c r="L734" s="246"/>
      <c r="M734" s="246"/>
    </row>
    <row r="735" spans="1:13">
      <c r="A735" t="str">
        <f t="shared" si="29"/>
        <v/>
      </c>
      <c r="K735" s="246"/>
      <c r="L735" s="246"/>
      <c r="M735" s="246"/>
    </row>
    <row r="736" spans="1:13">
      <c r="A736" t="str">
        <f t="shared" si="29"/>
        <v/>
      </c>
      <c r="K736" s="246"/>
      <c r="L736" s="246"/>
      <c r="M736" s="246"/>
    </row>
    <row r="737" spans="1:13">
      <c r="A737" t="str">
        <f t="shared" si="29"/>
        <v/>
      </c>
      <c r="K737" s="246"/>
      <c r="L737" s="246"/>
      <c r="M737" s="246"/>
    </row>
    <row r="738" spans="1:13">
      <c r="A738" t="str">
        <f t="shared" si="29"/>
        <v/>
      </c>
      <c r="K738" s="246"/>
      <c r="L738" s="246"/>
      <c r="M738" s="246"/>
    </row>
    <row r="739" spans="1:13">
      <c r="A739" t="str">
        <f t="shared" si="29"/>
        <v/>
      </c>
      <c r="K739" s="246"/>
      <c r="L739" s="246"/>
      <c r="M739" s="246"/>
    </row>
    <row r="740" spans="1:13">
      <c r="A740" t="str">
        <f t="shared" si="29"/>
        <v/>
      </c>
      <c r="K740" s="246"/>
      <c r="L740" s="246"/>
      <c r="M740" s="246"/>
    </row>
    <row r="741" spans="1:13">
      <c r="A741" t="str">
        <f t="shared" si="29"/>
        <v/>
      </c>
      <c r="K741" s="246"/>
      <c r="L741" s="246"/>
      <c r="M741" s="246"/>
    </row>
    <row r="742" spans="1:13">
      <c r="A742" t="str">
        <f t="shared" si="29"/>
        <v/>
      </c>
      <c r="K742" s="246"/>
      <c r="L742" s="246"/>
      <c r="M742" s="246"/>
    </row>
    <row r="743" spans="1:13">
      <c r="A743" t="str">
        <f t="shared" si="29"/>
        <v/>
      </c>
      <c r="K743" s="246"/>
      <c r="L743" s="246"/>
      <c r="M743" s="246"/>
    </row>
    <row r="744" spans="1:13">
      <c r="A744" t="str">
        <f t="shared" si="29"/>
        <v/>
      </c>
      <c r="K744" s="246"/>
      <c r="L744" s="246"/>
      <c r="M744" s="246"/>
    </row>
    <row r="745" spans="1:13">
      <c r="A745" t="str">
        <f t="shared" si="29"/>
        <v/>
      </c>
      <c r="K745" s="246"/>
      <c r="L745" s="246"/>
      <c r="M745" s="246"/>
    </row>
    <row r="746" spans="1:13">
      <c r="A746" t="str">
        <f t="shared" si="29"/>
        <v/>
      </c>
      <c r="K746" s="246"/>
      <c r="L746" s="246"/>
      <c r="M746" s="246"/>
    </row>
    <row r="747" spans="1:13">
      <c r="A747" t="str">
        <f t="shared" si="29"/>
        <v/>
      </c>
      <c r="K747" s="246"/>
      <c r="L747" s="246"/>
      <c r="M747" s="246"/>
    </row>
    <row r="748" spans="1:13">
      <c r="A748" t="str">
        <f t="shared" si="29"/>
        <v/>
      </c>
      <c r="K748" s="246"/>
      <c r="L748" s="246"/>
      <c r="M748" s="246"/>
    </row>
    <row r="749" spans="1:13">
      <c r="A749" t="str">
        <f t="shared" si="29"/>
        <v/>
      </c>
      <c r="K749" s="246"/>
      <c r="L749" s="246"/>
      <c r="M749" s="246"/>
    </row>
    <row r="750" spans="1:13">
      <c r="A750" t="str">
        <f t="shared" si="29"/>
        <v/>
      </c>
      <c r="K750" s="246"/>
      <c r="L750" s="246"/>
      <c r="M750" s="246"/>
    </row>
    <row r="751" spans="1:13">
      <c r="A751" t="str">
        <f t="shared" si="29"/>
        <v/>
      </c>
      <c r="K751" s="246"/>
      <c r="L751" s="246"/>
      <c r="M751" s="246"/>
    </row>
    <row r="752" spans="1:13">
      <c r="A752" t="str">
        <f t="shared" si="29"/>
        <v/>
      </c>
      <c r="K752" s="246"/>
      <c r="L752" s="246"/>
      <c r="M752" s="246"/>
    </row>
    <row r="753" spans="1:13">
      <c r="A753" t="str">
        <f t="shared" si="29"/>
        <v/>
      </c>
      <c r="K753" s="246"/>
      <c r="L753" s="246"/>
      <c r="M753" s="246"/>
    </row>
    <row r="754" spans="1:13">
      <c r="A754" t="str">
        <f t="shared" si="29"/>
        <v/>
      </c>
      <c r="K754" s="246"/>
      <c r="L754" s="246"/>
      <c r="M754" s="246"/>
    </row>
    <row r="755" spans="1:13">
      <c r="A755" t="str">
        <f t="shared" si="29"/>
        <v/>
      </c>
      <c r="K755" s="246"/>
      <c r="L755" s="246"/>
      <c r="M755" s="246"/>
    </row>
    <row r="756" spans="1:13">
      <c r="A756" t="str">
        <f t="shared" si="29"/>
        <v/>
      </c>
      <c r="K756" s="246"/>
      <c r="L756" s="246"/>
      <c r="M756" s="246"/>
    </row>
    <row r="757" spans="1:13">
      <c r="A757" t="str">
        <f t="shared" si="29"/>
        <v/>
      </c>
      <c r="K757" s="246"/>
      <c r="L757" s="246"/>
      <c r="M757" s="246"/>
    </row>
    <row r="758" spans="1:13">
      <c r="A758" t="str">
        <f t="shared" si="29"/>
        <v/>
      </c>
      <c r="K758" s="246"/>
      <c r="L758" s="246"/>
      <c r="M758" s="246"/>
    </row>
    <row r="759" spans="1:13">
      <c r="A759" t="str">
        <f t="shared" si="29"/>
        <v/>
      </c>
      <c r="K759" s="246"/>
      <c r="L759" s="246"/>
      <c r="M759" s="246"/>
    </row>
    <row r="760" spans="1:13">
      <c r="A760" t="str">
        <f t="shared" si="29"/>
        <v/>
      </c>
      <c r="K760" s="246"/>
      <c r="L760" s="246"/>
      <c r="M760" s="246"/>
    </row>
    <row r="761" spans="1:13">
      <c r="A761" t="str">
        <f t="shared" si="29"/>
        <v/>
      </c>
      <c r="K761" s="246"/>
      <c r="L761" s="246"/>
      <c r="M761" s="246"/>
    </row>
    <row r="762" spans="1:13">
      <c r="A762" t="str">
        <f t="shared" si="29"/>
        <v/>
      </c>
      <c r="K762" s="246"/>
      <c r="L762" s="246"/>
      <c r="M762" s="246"/>
    </row>
    <row r="763" spans="1:13">
      <c r="A763" t="str">
        <f t="shared" si="29"/>
        <v/>
      </c>
      <c r="K763" s="246"/>
      <c r="L763" s="246"/>
      <c r="M763" s="246"/>
    </row>
    <row r="764" spans="1:13">
      <c r="A764" t="str">
        <f t="shared" si="29"/>
        <v/>
      </c>
      <c r="K764" s="246"/>
      <c r="L764" s="246"/>
      <c r="M764" s="246"/>
    </row>
    <row r="765" spans="1:13">
      <c r="A765" t="str">
        <f t="shared" si="29"/>
        <v/>
      </c>
      <c r="K765" s="246"/>
      <c r="L765" s="246"/>
      <c r="M765" s="246"/>
    </row>
    <row r="766" spans="1:13">
      <c r="A766" t="str">
        <f t="shared" si="29"/>
        <v/>
      </c>
      <c r="K766" s="246"/>
      <c r="L766" s="246"/>
      <c r="M766" s="246"/>
    </row>
    <row r="767" spans="1:13">
      <c r="A767" t="str">
        <f t="shared" si="29"/>
        <v/>
      </c>
      <c r="K767" s="246"/>
      <c r="L767" s="246"/>
      <c r="M767" s="246"/>
    </row>
    <row r="768" spans="1:13">
      <c r="A768" t="str">
        <f t="shared" si="29"/>
        <v/>
      </c>
      <c r="K768" s="246"/>
      <c r="L768" s="246"/>
      <c r="M768" s="246"/>
    </row>
    <row r="769" spans="1:13">
      <c r="A769" t="str">
        <f t="shared" si="29"/>
        <v/>
      </c>
      <c r="K769" s="246"/>
      <c r="L769" s="246"/>
      <c r="M769" s="246"/>
    </row>
    <row r="770" spans="1:13">
      <c r="A770" t="str">
        <f t="shared" si="29"/>
        <v/>
      </c>
      <c r="K770" s="246"/>
      <c r="L770" s="246"/>
      <c r="M770" s="246"/>
    </row>
    <row r="771" spans="1:13">
      <c r="A771" t="str">
        <f t="shared" ref="A771:A834" si="30">IF(LEFT(B771)="x",ROW(A770),"")</f>
        <v/>
      </c>
      <c r="K771" s="246"/>
      <c r="L771" s="246"/>
      <c r="M771" s="246"/>
    </row>
    <row r="772" spans="1:13">
      <c r="A772" t="str">
        <f t="shared" si="30"/>
        <v/>
      </c>
      <c r="K772" s="246"/>
      <c r="L772" s="246"/>
      <c r="M772" s="246"/>
    </row>
    <row r="773" spans="1:13">
      <c r="A773" t="str">
        <f t="shared" si="30"/>
        <v/>
      </c>
      <c r="K773" s="246"/>
      <c r="L773" s="246"/>
      <c r="M773" s="246"/>
    </row>
    <row r="774" spans="1:13">
      <c r="A774" t="str">
        <f t="shared" si="30"/>
        <v/>
      </c>
      <c r="K774" s="246"/>
      <c r="L774" s="246"/>
      <c r="M774" s="246"/>
    </row>
    <row r="775" spans="1:13">
      <c r="A775" t="str">
        <f t="shared" si="30"/>
        <v/>
      </c>
      <c r="K775" s="246"/>
      <c r="L775" s="246"/>
      <c r="M775" s="246"/>
    </row>
    <row r="776" spans="1:13">
      <c r="A776" t="str">
        <f t="shared" si="30"/>
        <v/>
      </c>
      <c r="K776" s="246"/>
      <c r="L776" s="246"/>
      <c r="M776" s="246"/>
    </row>
    <row r="777" spans="1:13">
      <c r="A777" t="str">
        <f t="shared" si="30"/>
        <v/>
      </c>
      <c r="K777" s="246"/>
      <c r="L777" s="246"/>
      <c r="M777" s="246"/>
    </row>
    <row r="778" spans="1:13">
      <c r="A778" t="str">
        <f t="shared" si="30"/>
        <v/>
      </c>
      <c r="K778" s="246"/>
      <c r="L778" s="246"/>
      <c r="M778" s="246"/>
    </row>
    <row r="779" spans="1:13">
      <c r="A779" t="str">
        <f t="shared" si="30"/>
        <v/>
      </c>
      <c r="K779" s="246"/>
      <c r="L779" s="246"/>
      <c r="M779" s="246"/>
    </row>
    <row r="780" spans="1:13">
      <c r="A780" t="str">
        <f t="shared" si="30"/>
        <v/>
      </c>
      <c r="K780" s="246"/>
      <c r="L780" s="246"/>
      <c r="M780" s="246"/>
    </row>
    <row r="781" spans="1:13">
      <c r="A781" t="str">
        <f t="shared" si="30"/>
        <v/>
      </c>
      <c r="K781" s="246"/>
      <c r="L781" s="246"/>
      <c r="M781" s="246"/>
    </row>
    <row r="782" spans="1:13">
      <c r="A782" t="str">
        <f t="shared" si="30"/>
        <v/>
      </c>
      <c r="K782" s="246"/>
      <c r="L782" s="246"/>
      <c r="M782" s="246"/>
    </row>
    <row r="783" spans="1:13">
      <c r="A783" t="str">
        <f t="shared" si="30"/>
        <v/>
      </c>
      <c r="K783" s="246"/>
      <c r="L783" s="246"/>
      <c r="M783" s="246"/>
    </row>
    <row r="784" spans="1:13">
      <c r="A784" t="str">
        <f t="shared" si="30"/>
        <v/>
      </c>
      <c r="K784" s="246"/>
      <c r="L784" s="246"/>
      <c r="M784" s="246"/>
    </row>
    <row r="785" spans="1:13">
      <c r="A785" t="str">
        <f t="shared" si="30"/>
        <v/>
      </c>
      <c r="K785" s="246"/>
      <c r="L785" s="246"/>
      <c r="M785" s="246"/>
    </row>
    <row r="786" spans="1:13">
      <c r="A786" t="str">
        <f t="shared" si="30"/>
        <v/>
      </c>
      <c r="K786" s="246"/>
      <c r="L786" s="246"/>
      <c r="M786" s="246"/>
    </row>
    <row r="787" spans="1:13">
      <c r="A787" t="str">
        <f t="shared" si="30"/>
        <v/>
      </c>
      <c r="K787" s="246"/>
      <c r="L787" s="246"/>
      <c r="M787" s="246"/>
    </row>
    <row r="788" spans="1:13">
      <c r="A788" t="str">
        <f t="shared" si="30"/>
        <v/>
      </c>
      <c r="K788" s="246"/>
      <c r="L788" s="246"/>
      <c r="M788" s="246"/>
    </row>
    <row r="789" spans="1:13">
      <c r="A789" t="str">
        <f t="shared" si="30"/>
        <v/>
      </c>
      <c r="K789" s="246"/>
      <c r="L789" s="246"/>
      <c r="M789" s="246"/>
    </row>
    <row r="790" spans="1:13">
      <c r="A790" t="str">
        <f t="shared" si="30"/>
        <v/>
      </c>
      <c r="K790" s="246"/>
      <c r="L790" s="246"/>
      <c r="M790" s="246"/>
    </row>
    <row r="791" spans="1:13">
      <c r="A791" t="str">
        <f t="shared" si="30"/>
        <v/>
      </c>
      <c r="K791" s="246"/>
      <c r="L791" s="246"/>
      <c r="M791" s="246"/>
    </row>
    <row r="792" spans="1:13">
      <c r="A792" t="str">
        <f t="shared" si="30"/>
        <v/>
      </c>
      <c r="K792" s="246"/>
      <c r="L792" s="246"/>
      <c r="M792" s="246"/>
    </row>
    <row r="793" spans="1:13">
      <c r="A793" t="str">
        <f t="shared" si="30"/>
        <v/>
      </c>
      <c r="K793" s="246"/>
      <c r="L793" s="246"/>
      <c r="M793" s="246"/>
    </row>
    <row r="794" spans="1:13">
      <c r="A794" t="str">
        <f t="shared" si="30"/>
        <v/>
      </c>
      <c r="K794" s="246"/>
      <c r="L794" s="246"/>
      <c r="M794" s="246"/>
    </row>
    <row r="795" spans="1:13">
      <c r="A795" t="str">
        <f t="shared" si="30"/>
        <v/>
      </c>
      <c r="K795" s="246"/>
      <c r="L795" s="246"/>
      <c r="M795" s="246"/>
    </row>
    <row r="796" spans="1:13">
      <c r="A796" t="str">
        <f t="shared" si="30"/>
        <v/>
      </c>
      <c r="K796" s="246"/>
      <c r="L796" s="246"/>
      <c r="M796" s="246"/>
    </row>
    <row r="797" spans="1:13">
      <c r="A797" t="str">
        <f t="shared" si="30"/>
        <v/>
      </c>
      <c r="K797" s="246"/>
      <c r="L797" s="246"/>
      <c r="M797" s="246"/>
    </row>
    <row r="798" spans="1:13">
      <c r="A798" t="str">
        <f t="shared" si="30"/>
        <v/>
      </c>
      <c r="K798" s="246"/>
      <c r="L798" s="246"/>
      <c r="M798" s="246"/>
    </row>
    <row r="799" spans="1:13">
      <c r="A799" t="str">
        <f t="shared" si="30"/>
        <v/>
      </c>
      <c r="K799" s="246"/>
      <c r="L799" s="246"/>
      <c r="M799" s="246"/>
    </row>
    <row r="800" spans="1:13">
      <c r="A800" t="str">
        <f t="shared" si="30"/>
        <v/>
      </c>
      <c r="K800" s="246"/>
      <c r="L800" s="246"/>
      <c r="M800" s="246"/>
    </row>
    <row r="801" spans="1:13">
      <c r="A801" t="str">
        <f t="shared" si="30"/>
        <v/>
      </c>
      <c r="K801" s="246"/>
      <c r="L801" s="246"/>
      <c r="M801" s="246"/>
    </row>
    <row r="802" spans="1:13">
      <c r="A802" t="str">
        <f t="shared" si="30"/>
        <v/>
      </c>
      <c r="K802" s="246"/>
      <c r="L802" s="246"/>
      <c r="M802" s="246"/>
    </row>
    <row r="803" spans="1:13">
      <c r="A803" t="str">
        <f t="shared" si="30"/>
        <v/>
      </c>
      <c r="K803" s="246"/>
      <c r="L803" s="246"/>
      <c r="M803" s="246"/>
    </row>
    <row r="804" spans="1:13">
      <c r="A804" t="str">
        <f t="shared" si="30"/>
        <v/>
      </c>
      <c r="K804" s="246"/>
      <c r="L804" s="246"/>
      <c r="M804" s="246"/>
    </row>
    <row r="805" spans="1:13">
      <c r="A805" t="str">
        <f t="shared" si="30"/>
        <v/>
      </c>
      <c r="K805" s="246"/>
      <c r="L805" s="246"/>
      <c r="M805" s="246"/>
    </row>
    <row r="806" spans="1:13">
      <c r="A806" t="str">
        <f t="shared" si="30"/>
        <v/>
      </c>
      <c r="K806" s="246"/>
      <c r="L806" s="246"/>
      <c r="M806" s="246"/>
    </row>
    <row r="807" spans="1:13">
      <c r="A807" t="str">
        <f t="shared" si="30"/>
        <v/>
      </c>
      <c r="K807" s="246"/>
      <c r="L807" s="246"/>
      <c r="M807" s="246"/>
    </row>
    <row r="808" spans="1:13">
      <c r="A808" t="str">
        <f t="shared" si="30"/>
        <v/>
      </c>
      <c r="K808" s="246"/>
      <c r="L808" s="246"/>
      <c r="M808" s="246"/>
    </row>
    <row r="809" spans="1:13">
      <c r="A809" t="str">
        <f t="shared" si="30"/>
        <v/>
      </c>
      <c r="K809" s="246"/>
      <c r="L809" s="246"/>
      <c r="M809" s="246"/>
    </row>
    <row r="810" spans="1:13">
      <c r="A810" t="str">
        <f t="shared" si="30"/>
        <v/>
      </c>
      <c r="K810" s="246"/>
      <c r="L810" s="246"/>
      <c r="M810" s="246"/>
    </row>
    <row r="811" spans="1:13">
      <c r="A811" t="str">
        <f t="shared" si="30"/>
        <v/>
      </c>
      <c r="K811" s="246"/>
      <c r="L811" s="246"/>
      <c r="M811" s="246"/>
    </row>
    <row r="812" spans="1:13">
      <c r="A812" t="str">
        <f t="shared" si="30"/>
        <v/>
      </c>
      <c r="K812" s="246"/>
      <c r="L812" s="246"/>
      <c r="M812" s="246"/>
    </row>
    <row r="813" spans="1:13">
      <c r="A813" t="str">
        <f t="shared" si="30"/>
        <v/>
      </c>
      <c r="K813" s="246"/>
      <c r="L813" s="246"/>
      <c r="M813" s="246"/>
    </row>
    <row r="814" spans="1:13">
      <c r="A814" t="str">
        <f t="shared" si="30"/>
        <v/>
      </c>
      <c r="K814" s="246"/>
      <c r="L814" s="246"/>
      <c r="M814" s="246"/>
    </row>
    <row r="815" spans="1:13">
      <c r="A815" t="str">
        <f t="shared" si="30"/>
        <v/>
      </c>
      <c r="K815" s="246"/>
      <c r="L815" s="246"/>
      <c r="M815" s="246"/>
    </row>
    <row r="816" spans="1:13">
      <c r="A816" t="str">
        <f t="shared" si="30"/>
        <v/>
      </c>
      <c r="K816" s="246"/>
      <c r="L816" s="246"/>
      <c r="M816" s="246"/>
    </row>
    <row r="817" spans="1:13">
      <c r="A817" t="str">
        <f t="shared" si="30"/>
        <v/>
      </c>
      <c r="K817" s="246"/>
      <c r="L817" s="246"/>
      <c r="M817" s="246"/>
    </row>
    <row r="818" spans="1:13">
      <c r="A818" t="str">
        <f t="shared" si="30"/>
        <v/>
      </c>
      <c r="K818" s="246"/>
      <c r="L818" s="246"/>
      <c r="M818" s="246"/>
    </row>
    <row r="819" spans="1:13">
      <c r="A819" t="str">
        <f t="shared" si="30"/>
        <v/>
      </c>
      <c r="K819" s="246"/>
      <c r="L819" s="246"/>
      <c r="M819" s="246"/>
    </row>
    <row r="820" spans="1:13">
      <c r="A820" t="str">
        <f t="shared" si="30"/>
        <v/>
      </c>
      <c r="K820" s="246"/>
      <c r="L820" s="246"/>
      <c r="M820" s="246"/>
    </row>
    <row r="821" spans="1:13">
      <c r="A821" t="str">
        <f t="shared" si="30"/>
        <v/>
      </c>
      <c r="K821" s="246"/>
      <c r="L821" s="246"/>
      <c r="M821" s="246"/>
    </row>
    <row r="822" spans="1:13">
      <c r="A822" t="str">
        <f t="shared" si="30"/>
        <v/>
      </c>
      <c r="K822" s="246"/>
      <c r="L822" s="246"/>
      <c r="M822" s="246"/>
    </row>
    <row r="823" spans="1:13">
      <c r="A823" t="str">
        <f t="shared" si="30"/>
        <v/>
      </c>
      <c r="K823" s="246"/>
      <c r="L823" s="246"/>
      <c r="M823" s="246"/>
    </row>
    <row r="824" spans="1:13">
      <c r="A824" t="str">
        <f t="shared" si="30"/>
        <v/>
      </c>
      <c r="K824" s="246"/>
      <c r="L824" s="246"/>
      <c r="M824" s="246"/>
    </row>
    <row r="825" spans="1:13">
      <c r="A825" t="str">
        <f t="shared" si="30"/>
        <v/>
      </c>
      <c r="K825" s="246"/>
      <c r="L825" s="246"/>
      <c r="M825" s="246"/>
    </row>
    <row r="826" spans="1:13">
      <c r="A826" t="str">
        <f t="shared" si="30"/>
        <v/>
      </c>
      <c r="K826" s="246"/>
      <c r="L826" s="246"/>
      <c r="M826" s="246"/>
    </row>
    <row r="827" spans="1:13">
      <c r="A827" t="str">
        <f t="shared" si="30"/>
        <v/>
      </c>
      <c r="K827" s="246"/>
      <c r="L827" s="246"/>
      <c r="M827" s="246"/>
    </row>
    <row r="828" spans="1:13">
      <c r="A828" t="str">
        <f t="shared" si="30"/>
        <v/>
      </c>
      <c r="K828" s="246"/>
      <c r="L828" s="246"/>
      <c r="M828" s="246"/>
    </row>
    <row r="829" spans="1:13">
      <c r="A829" t="str">
        <f t="shared" si="30"/>
        <v/>
      </c>
      <c r="K829" s="246"/>
      <c r="L829" s="246"/>
      <c r="M829" s="246"/>
    </row>
    <row r="830" spans="1:13">
      <c r="A830" t="str">
        <f t="shared" si="30"/>
        <v/>
      </c>
      <c r="K830" s="246"/>
      <c r="L830" s="246"/>
      <c r="M830" s="246"/>
    </row>
    <row r="831" spans="1:13">
      <c r="A831" t="str">
        <f t="shared" si="30"/>
        <v/>
      </c>
      <c r="K831" s="246"/>
      <c r="L831" s="246"/>
      <c r="M831" s="246"/>
    </row>
    <row r="832" spans="1:13">
      <c r="A832" t="str">
        <f t="shared" si="30"/>
        <v/>
      </c>
      <c r="K832" s="246"/>
      <c r="L832" s="246"/>
      <c r="M832" s="246"/>
    </row>
    <row r="833" spans="1:13">
      <c r="A833" t="str">
        <f t="shared" si="30"/>
        <v/>
      </c>
      <c r="K833" s="246"/>
      <c r="L833" s="246"/>
      <c r="M833" s="246"/>
    </row>
    <row r="834" spans="1:13">
      <c r="A834" t="str">
        <f t="shared" si="30"/>
        <v/>
      </c>
      <c r="K834" s="246"/>
      <c r="L834" s="246"/>
      <c r="M834" s="246"/>
    </row>
    <row r="835" spans="1:13">
      <c r="A835" t="str">
        <f t="shared" ref="A835:A898" si="31">IF(LEFT(B835)="x",ROW(A834),"")</f>
        <v/>
      </c>
      <c r="K835" s="246"/>
      <c r="L835" s="246"/>
      <c r="M835" s="246"/>
    </row>
    <row r="836" spans="1:13">
      <c r="A836" t="str">
        <f t="shared" si="31"/>
        <v/>
      </c>
      <c r="K836" s="246"/>
      <c r="L836" s="246"/>
      <c r="M836" s="246"/>
    </row>
    <row r="837" spans="1:13">
      <c r="A837" t="str">
        <f t="shared" si="31"/>
        <v/>
      </c>
      <c r="K837" s="246"/>
      <c r="L837" s="246"/>
      <c r="M837" s="246"/>
    </row>
    <row r="838" spans="1:13">
      <c r="A838" t="str">
        <f t="shared" si="31"/>
        <v/>
      </c>
      <c r="K838" s="246"/>
      <c r="L838" s="246"/>
      <c r="M838" s="246"/>
    </row>
    <row r="839" spans="1:13">
      <c r="A839" t="str">
        <f t="shared" si="31"/>
        <v/>
      </c>
      <c r="K839" s="246"/>
      <c r="L839" s="246"/>
      <c r="M839" s="246"/>
    </row>
    <row r="840" spans="1:13">
      <c r="A840" t="str">
        <f t="shared" si="31"/>
        <v/>
      </c>
      <c r="K840" s="246"/>
      <c r="L840" s="246"/>
      <c r="M840" s="246"/>
    </row>
    <row r="841" spans="1:13">
      <c r="A841" t="str">
        <f t="shared" si="31"/>
        <v/>
      </c>
      <c r="K841" s="246"/>
      <c r="L841" s="246"/>
      <c r="M841" s="246"/>
    </row>
    <row r="842" spans="1:13">
      <c r="A842" t="str">
        <f t="shared" si="31"/>
        <v/>
      </c>
      <c r="K842" s="246"/>
      <c r="L842" s="246"/>
      <c r="M842" s="246"/>
    </row>
    <row r="843" spans="1:13">
      <c r="A843" t="str">
        <f t="shared" si="31"/>
        <v/>
      </c>
      <c r="K843" s="246"/>
      <c r="L843" s="246"/>
      <c r="M843" s="246"/>
    </row>
    <row r="844" spans="1:13">
      <c r="A844" t="str">
        <f t="shared" si="31"/>
        <v/>
      </c>
      <c r="K844" s="246"/>
      <c r="L844" s="246"/>
      <c r="M844" s="246"/>
    </row>
    <row r="845" spans="1:13">
      <c r="A845" t="str">
        <f t="shared" si="31"/>
        <v/>
      </c>
      <c r="K845" s="246"/>
      <c r="L845" s="246"/>
      <c r="M845" s="246"/>
    </row>
    <row r="846" spans="1:13">
      <c r="A846" t="str">
        <f t="shared" si="31"/>
        <v/>
      </c>
      <c r="K846" s="246"/>
      <c r="L846" s="246"/>
      <c r="M846" s="246"/>
    </row>
    <row r="847" spans="1:13">
      <c r="A847" t="str">
        <f t="shared" si="31"/>
        <v/>
      </c>
      <c r="K847" s="246"/>
      <c r="L847" s="246"/>
      <c r="M847" s="246"/>
    </row>
    <row r="848" spans="1:13">
      <c r="A848" t="str">
        <f t="shared" si="31"/>
        <v/>
      </c>
      <c r="K848" s="246"/>
      <c r="L848" s="246"/>
      <c r="M848" s="246"/>
    </row>
    <row r="849" spans="1:13">
      <c r="A849" t="str">
        <f t="shared" si="31"/>
        <v/>
      </c>
      <c r="K849" s="246"/>
      <c r="L849" s="246"/>
      <c r="M849" s="246"/>
    </row>
    <row r="850" spans="1:13">
      <c r="A850" t="str">
        <f t="shared" si="31"/>
        <v/>
      </c>
      <c r="K850" s="246"/>
      <c r="L850" s="246"/>
      <c r="M850" s="246"/>
    </row>
    <row r="851" spans="1:13">
      <c r="A851" t="str">
        <f t="shared" si="31"/>
        <v/>
      </c>
      <c r="K851" s="246"/>
      <c r="L851" s="246"/>
      <c r="M851" s="246"/>
    </row>
    <row r="852" spans="1:13">
      <c r="A852" t="str">
        <f t="shared" si="31"/>
        <v/>
      </c>
      <c r="K852" s="246"/>
      <c r="L852" s="246"/>
      <c r="M852" s="246"/>
    </row>
    <row r="853" spans="1:13">
      <c r="A853" t="str">
        <f t="shared" si="31"/>
        <v/>
      </c>
      <c r="K853" s="246"/>
      <c r="L853" s="246"/>
      <c r="M853" s="246"/>
    </row>
    <row r="854" spans="1:13">
      <c r="A854" t="str">
        <f t="shared" si="31"/>
        <v/>
      </c>
      <c r="K854" s="246"/>
      <c r="L854" s="246"/>
      <c r="M854" s="246"/>
    </row>
    <row r="855" spans="1:13">
      <c r="A855" t="str">
        <f t="shared" si="31"/>
        <v/>
      </c>
      <c r="K855" s="246"/>
      <c r="L855" s="246"/>
      <c r="M855" s="246"/>
    </row>
    <row r="856" spans="1:13">
      <c r="A856" t="str">
        <f t="shared" si="31"/>
        <v/>
      </c>
      <c r="K856" s="246"/>
      <c r="L856" s="246"/>
      <c r="M856" s="246"/>
    </row>
    <row r="857" spans="1:13">
      <c r="A857" t="str">
        <f t="shared" si="31"/>
        <v/>
      </c>
      <c r="K857" s="246"/>
      <c r="L857" s="246"/>
      <c r="M857" s="246"/>
    </row>
    <row r="858" spans="1:13">
      <c r="A858" t="str">
        <f t="shared" si="31"/>
        <v/>
      </c>
      <c r="K858" s="246"/>
      <c r="L858" s="246"/>
      <c r="M858" s="246"/>
    </row>
    <row r="859" spans="1:13">
      <c r="A859" t="str">
        <f t="shared" si="31"/>
        <v/>
      </c>
      <c r="K859" s="246"/>
      <c r="L859" s="246"/>
      <c r="M859" s="246"/>
    </row>
    <row r="860" spans="1:13">
      <c r="A860" t="str">
        <f t="shared" si="31"/>
        <v/>
      </c>
      <c r="K860" s="246"/>
      <c r="L860" s="246"/>
      <c r="M860" s="246"/>
    </row>
    <row r="861" spans="1:13">
      <c r="A861" t="str">
        <f t="shared" si="31"/>
        <v/>
      </c>
      <c r="K861" s="246"/>
      <c r="L861" s="246"/>
      <c r="M861" s="246"/>
    </row>
    <row r="862" spans="1:13">
      <c r="A862" t="str">
        <f t="shared" si="31"/>
        <v/>
      </c>
      <c r="K862" s="246"/>
      <c r="L862" s="246"/>
      <c r="M862" s="246"/>
    </row>
    <row r="863" spans="1:13">
      <c r="A863" t="str">
        <f t="shared" si="31"/>
        <v/>
      </c>
      <c r="K863" s="246"/>
      <c r="L863" s="246"/>
      <c r="M863" s="246"/>
    </row>
    <row r="864" spans="1:13">
      <c r="A864" t="str">
        <f t="shared" si="31"/>
        <v/>
      </c>
      <c r="K864" s="246"/>
      <c r="L864" s="246"/>
      <c r="M864" s="246"/>
    </row>
    <row r="865" spans="1:13">
      <c r="A865" t="str">
        <f t="shared" si="31"/>
        <v/>
      </c>
      <c r="K865" s="246"/>
      <c r="L865" s="246"/>
      <c r="M865" s="246"/>
    </row>
    <row r="866" spans="1:13">
      <c r="A866" t="str">
        <f t="shared" si="31"/>
        <v/>
      </c>
      <c r="K866" s="246"/>
      <c r="L866" s="246"/>
      <c r="M866" s="246"/>
    </row>
    <row r="867" spans="1:13">
      <c r="A867" t="str">
        <f t="shared" si="31"/>
        <v/>
      </c>
      <c r="K867" s="246"/>
      <c r="L867" s="246"/>
      <c r="M867" s="246"/>
    </row>
    <row r="868" spans="1:13">
      <c r="A868" t="str">
        <f t="shared" si="31"/>
        <v/>
      </c>
      <c r="K868" s="246"/>
      <c r="L868" s="246"/>
      <c r="M868" s="246"/>
    </row>
    <row r="869" spans="1:13">
      <c r="A869" t="str">
        <f t="shared" si="31"/>
        <v/>
      </c>
      <c r="K869" s="246"/>
      <c r="L869" s="246"/>
      <c r="M869" s="246"/>
    </row>
    <row r="870" spans="1:13">
      <c r="A870" t="str">
        <f t="shared" si="31"/>
        <v/>
      </c>
      <c r="K870" s="246"/>
      <c r="L870" s="246"/>
      <c r="M870" s="246"/>
    </row>
    <row r="871" spans="1:13">
      <c r="A871" t="str">
        <f t="shared" si="31"/>
        <v/>
      </c>
      <c r="K871" s="246"/>
      <c r="L871" s="246"/>
      <c r="M871" s="246"/>
    </row>
    <row r="872" spans="1:13">
      <c r="A872" t="str">
        <f t="shared" si="31"/>
        <v/>
      </c>
      <c r="K872" s="246"/>
      <c r="L872" s="246"/>
      <c r="M872" s="246"/>
    </row>
    <row r="873" spans="1:13">
      <c r="A873" t="str">
        <f t="shared" si="31"/>
        <v/>
      </c>
      <c r="K873" s="246"/>
      <c r="L873" s="246"/>
      <c r="M873" s="246"/>
    </row>
    <row r="874" spans="1:13">
      <c r="A874" t="str">
        <f t="shared" si="31"/>
        <v/>
      </c>
      <c r="K874" s="246"/>
      <c r="L874" s="246"/>
      <c r="M874" s="246"/>
    </row>
    <row r="875" spans="1:13">
      <c r="A875" t="str">
        <f t="shared" si="31"/>
        <v/>
      </c>
      <c r="K875" s="246"/>
      <c r="L875" s="246"/>
      <c r="M875" s="246"/>
    </row>
    <row r="876" spans="1:13">
      <c r="A876" t="str">
        <f t="shared" si="31"/>
        <v/>
      </c>
      <c r="K876" s="246"/>
      <c r="L876" s="246"/>
      <c r="M876" s="246"/>
    </row>
    <row r="877" spans="1:13">
      <c r="A877" t="str">
        <f t="shared" si="31"/>
        <v/>
      </c>
      <c r="K877" s="246"/>
      <c r="L877" s="246"/>
      <c r="M877" s="246"/>
    </row>
    <row r="878" spans="1:13">
      <c r="A878" t="str">
        <f t="shared" si="31"/>
        <v/>
      </c>
      <c r="K878" s="246"/>
      <c r="L878" s="246"/>
      <c r="M878" s="246"/>
    </row>
    <row r="879" spans="1:13">
      <c r="A879" t="str">
        <f t="shared" si="31"/>
        <v/>
      </c>
      <c r="K879" s="246"/>
      <c r="L879" s="246"/>
      <c r="M879" s="246"/>
    </row>
    <row r="880" spans="1:13">
      <c r="A880" t="str">
        <f t="shared" si="31"/>
        <v/>
      </c>
      <c r="K880" s="246"/>
      <c r="L880" s="246"/>
      <c r="M880" s="246"/>
    </row>
    <row r="881" spans="1:13">
      <c r="A881" t="str">
        <f t="shared" si="31"/>
        <v/>
      </c>
      <c r="K881" s="246"/>
      <c r="L881" s="246"/>
      <c r="M881" s="246"/>
    </row>
    <row r="882" spans="1:13">
      <c r="A882" t="str">
        <f t="shared" si="31"/>
        <v/>
      </c>
      <c r="K882" s="246"/>
      <c r="L882" s="246"/>
      <c r="M882" s="246"/>
    </row>
    <row r="883" spans="1:13">
      <c r="A883" t="str">
        <f t="shared" si="31"/>
        <v/>
      </c>
      <c r="K883" s="246"/>
      <c r="L883" s="246"/>
      <c r="M883" s="246"/>
    </row>
    <row r="884" spans="1:13">
      <c r="A884" t="str">
        <f t="shared" si="31"/>
        <v/>
      </c>
      <c r="K884" s="246"/>
      <c r="L884" s="246"/>
      <c r="M884" s="246"/>
    </row>
    <row r="885" spans="1:13">
      <c r="A885" t="str">
        <f t="shared" si="31"/>
        <v/>
      </c>
      <c r="K885" s="246"/>
      <c r="L885" s="246"/>
      <c r="M885" s="246"/>
    </row>
    <row r="886" spans="1:13">
      <c r="A886" t="str">
        <f t="shared" si="31"/>
        <v/>
      </c>
      <c r="K886" s="246"/>
      <c r="L886" s="246"/>
      <c r="M886" s="246"/>
    </row>
    <row r="887" spans="1:13">
      <c r="A887" t="str">
        <f t="shared" si="31"/>
        <v/>
      </c>
      <c r="K887" s="246"/>
      <c r="L887" s="246"/>
      <c r="M887" s="246"/>
    </row>
    <row r="888" spans="1:13">
      <c r="A888" t="str">
        <f t="shared" si="31"/>
        <v/>
      </c>
      <c r="K888" s="246"/>
      <c r="L888" s="246"/>
      <c r="M888" s="246"/>
    </row>
    <row r="889" spans="1:13">
      <c r="A889" t="str">
        <f t="shared" si="31"/>
        <v/>
      </c>
      <c r="K889" s="246"/>
      <c r="L889" s="246"/>
      <c r="M889" s="246"/>
    </row>
    <row r="890" spans="1:13">
      <c r="A890" t="str">
        <f t="shared" si="31"/>
        <v/>
      </c>
      <c r="K890" s="246"/>
      <c r="L890" s="246"/>
      <c r="M890" s="246"/>
    </row>
    <row r="891" spans="1:13">
      <c r="A891" t="str">
        <f t="shared" si="31"/>
        <v/>
      </c>
      <c r="K891" s="246"/>
      <c r="L891" s="246"/>
      <c r="M891" s="246"/>
    </row>
    <row r="892" spans="1:13">
      <c r="A892" t="str">
        <f t="shared" si="31"/>
        <v/>
      </c>
      <c r="K892" s="246"/>
      <c r="L892" s="246"/>
      <c r="M892" s="246"/>
    </row>
    <row r="893" spans="1:13">
      <c r="A893" t="str">
        <f t="shared" si="31"/>
        <v/>
      </c>
      <c r="K893" s="246"/>
      <c r="L893" s="246"/>
      <c r="M893" s="246"/>
    </row>
    <row r="894" spans="1:13">
      <c r="A894" t="str">
        <f t="shared" si="31"/>
        <v/>
      </c>
      <c r="K894" s="246"/>
      <c r="L894" s="246"/>
      <c r="M894" s="246"/>
    </row>
    <row r="895" spans="1:13">
      <c r="A895" t="str">
        <f t="shared" si="31"/>
        <v/>
      </c>
      <c r="K895" s="246"/>
      <c r="L895" s="246"/>
      <c r="M895" s="246"/>
    </row>
    <row r="896" spans="1:13">
      <c r="A896" t="str">
        <f t="shared" si="31"/>
        <v/>
      </c>
      <c r="K896" s="246"/>
      <c r="L896" s="246"/>
      <c r="M896" s="246"/>
    </row>
    <row r="897" spans="1:13">
      <c r="A897" t="str">
        <f t="shared" si="31"/>
        <v/>
      </c>
      <c r="K897" s="246"/>
      <c r="L897" s="246"/>
      <c r="M897" s="246"/>
    </row>
    <row r="898" spans="1:13">
      <c r="A898" t="str">
        <f t="shared" si="31"/>
        <v/>
      </c>
      <c r="K898" s="246"/>
      <c r="L898" s="246"/>
      <c r="M898" s="246"/>
    </row>
    <row r="899" spans="1:13">
      <c r="A899" t="str">
        <f t="shared" ref="A899:A962" si="32">IF(LEFT(B899)="x",ROW(A898),"")</f>
        <v/>
      </c>
      <c r="K899" s="246"/>
      <c r="L899" s="246"/>
      <c r="M899" s="246"/>
    </row>
    <row r="900" spans="1:13">
      <c r="A900" t="str">
        <f t="shared" si="32"/>
        <v/>
      </c>
      <c r="K900" s="246"/>
      <c r="L900" s="246"/>
      <c r="M900" s="246"/>
    </row>
    <row r="901" spans="1:13">
      <c r="A901" t="str">
        <f t="shared" si="32"/>
        <v/>
      </c>
      <c r="K901" s="246"/>
      <c r="L901" s="246"/>
      <c r="M901" s="246"/>
    </row>
    <row r="902" spans="1:13">
      <c r="A902" t="str">
        <f t="shared" si="32"/>
        <v/>
      </c>
      <c r="K902" s="246"/>
      <c r="L902" s="246"/>
      <c r="M902" s="246"/>
    </row>
    <row r="903" spans="1:13">
      <c r="A903" t="str">
        <f t="shared" si="32"/>
        <v/>
      </c>
      <c r="K903" s="246"/>
      <c r="L903" s="246"/>
      <c r="M903" s="246"/>
    </row>
    <row r="904" spans="1:13">
      <c r="A904" t="str">
        <f t="shared" si="32"/>
        <v/>
      </c>
      <c r="K904" s="246"/>
      <c r="L904" s="246"/>
      <c r="M904" s="246"/>
    </row>
    <row r="905" spans="1:13">
      <c r="A905" t="str">
        <f t="shared" si="32"/>
        <v/>
      </c>
      <c r="K905" s="246"/>
      <c r="L905" s="246"/>
      <c r="M905" s="246"/>
    </row>
    <row r="906" spans="1:13">
      <c r="A906" t="str">
        <f t="shared" si="32"/>
        <v/>
      </c>
      <c r="K906" s="246"/>
      <c r="L906" s="246"/>
      <c r="M906" s="246"/>
    </row>
    <row r="907" spans="1:13">
      <c r="A907" t="str">
        <f t="shared" si="32"/>
        <v/>
      </c>
      <c r="K907" s="246"/>
      <c r="L907" s="246"/>
      <c r="M907" s="246"/>
    </row>
    <row r="908" spans="1:13">
      <c r="A908" t="str">
        <f t="shared" si="32"/>
        <v/>
      </c>
      <c r="K908" s="246"/>
      <c r="L908" s="246"/>
      <c r="M908" s="246"/>
    </row>
    <row r="909" spans="1:13">
      <c r="A909" t="str">
        <f t="shared" si="32"/>
        <v/>
      </c>
      <c r="K909" s="246"/>
      <c r="L909" s="246"/>
      <c r="M909" s="246"/>
    </row>
    <row r="910" spans="1:13">
      <c r="A910" t="str">
        <f t="shared" si="32"/>
        <v/>
      </c>
      <c r="K910" s="246"/>
      <c r="L910" s="246"/>
      <c r="M910" s="246"/>
    </row>
    <row r="911" spans="1:13">
      <c r="A911" t="str">
        <f t="shared" si="32"/>
        <v/>
      </c>
      <c r="K911" s="246"/>
      <c r="L911" s="246"/>
      <c r="M911" s="246"/>
    </row>
    <row r="912" spans="1:13">
      <c r="A912" t="str">
        <f t="shared" si="32"/>
        <v/>
      </c>
      <c r="K912" s="246"/>
      <c r="L912" s="246"/>
      <c r="M912" s="246"/>
    </row>
    <row r="913" spans="1:13">
      <c r="A913" t="str">
        <f t="shared" si="32"/>
        <v/>
      </c>
      <c r="K913" s="246"/>
      <c r="L913" s="246"/>
      <c r="M913" s="246"/>
    </row>
    <row r="914" spans="1:13">
      <c r="A914" t="str">
        <f t="shared" si="32"/>
        <v/>
      </c>
      <c r="K914" s="246"/>
      <c r="L914" s="246"/>
      <c r="M914" s="246"/>
    </row>
    <row r="915" spans="1:13">
      <c r="A915" t="str">
        <f t="shared" si="32"/>
        <v/>
      </c>
      <c r="K915" s="246"/>
      <c r="L915" s="246"/>
      <c r="M915" s="246"/>
    </row>
    <row r="916" spans="1:13">
      <c r="A916" t="str">
        <f t="shared" si="32"/>
        <v/>
      </c>
      <c r="K916" s="246"/>
      <c r="L916" s="246"/>
      <c r="M916" s="246"/>
    </row>
    <row r="917" spans="1:13">
      <c r="A917" t="str">
        <f t="shared" si="32"/>
        <v/>
      </c>
      <c r="K917" s="246"/>
      <c r="L917" s="246"/>
      <c r="M917" s="246"/>
    </row>
    <row r="918" spans="1:13">
      <c r="A918" t="str">
        <f t="shared" si="32"/>
        <v/>
      </c>
      <c r="K918" s="246"/>
      <c r="L918" s="246"/>
      <c r="M918" s="246"/>
    </row>
    <row r="919" spans="1:13">
      <c r="A919" t="str">
        <f t="shared" si="32"/>
        <v/>
      </c>
      <c r="K919" s="246"/>
      <c r="L919" s="246"/>
      <c r="M919" s="246"/>
    </row>
    <row r="920" spans="1:13">
      <c r="A920" t="str">
        <f t="shared" si="32"/>
        <v/>
      </c>
      <c r="K920" s="246"/>
      <c r="L920" s="246"/>
      <c r="M920" s="246"/>
    </row>
    <row r="921" spans="1:13">
      <c r="A921" t="str">
        <f t="shared" si="32"/>
        <v/>
      </c>
      <c r="K921" s="246"/>
      <c r="L921" s="246"/>
      <c r="M921" s="246"/>
    </row>
    <row r="922" spans="1:13">
      <c r="A922" t="str">
        <f t="shared" si="32"/>
        <v/>
      </c>
      <c r="K922" s="246"/>
      <c r="L922" s="246"/>
      <c r="M922" s="246"/>
    </row>
    <row r="923" spans="1:13">
      <c r="A923" t="str">
        <f t="shared" si="32"/>
        <v/>
      </c>
      <c r="K923" s="246"/>
      <c r="L923" s="246"/>
      <c r="M923" s="246"/>
    </row>
    <row r="924" spans="1:13">
      <c r="A924" t="str">
        <f t="shared" si="32"/>
        <v/>
      </c>
      <c r="K924" s="246"/>
      <c r="L924" s="246"/>
      <c r="M924" s="246"/>
    </row>
    <row r="925" spans="1:13">
      <c r="A925" t="str">
        <f t="shared" si="32"/>
        <v/>
      </c>
      <c r="K925" s="246"/>
      <c r="L925" s="246"/>
      <c r="M925" s="246"/>
    </row>
    <row r="926" spans="1:13">
      <c r="A926" t="str">
        <f t="shared" si="32"/>
        <v/>
      </c>
      <c r="K926" s="246"/>
      <c r="L926" s="246"/>
      <c r="M926" s="246"/>
    </row>
    <row r="927" spans="1:13">
      <c r="A927" t="str">
        <f t="shared" si="32"/>
        <v/>
      </c>
      <c r="K927" s="246"/>
      <c r="L927" s="246"/>
      <c r="M927" s="246"/>
    </row>
    <row r="928" spans="1:13">
      <c r="A928" t="str">
        <f t="shared" si="32"/>
        <v/>
      </c>
      <c r="K928" s="246"/>
      <c r="L928" s="246"/>
      <c r="M928" s="246"/>
    </row>
    <row r="929" spans="1:13">
      <c r="A929" t="str">
        <f t="shared" si="32"/>
        <v/>
      </c>
      <c r="K929" s="246"/>
      <c r="L929" s="246"/>
      <c r="M929" s="246"/>
    </row>
    <row r="930" spans="1:13">
      <c r="A930" t="str">
        <f t="shared" si="32"/>
        <v/>
      </c>
      <c r="K930" s="246"/>
      <c r="L930" s="246"/>
      <c r="M930" s="246"/>
    </row>
    <row r="931" spans="1:13">
      <c r="A931" t="str">
        <f t="shared" si="32"/>
        <v/>
      </c>
      <c r="K931" s="246"/>
      <c r="L931" s="246"/>
      <c r="M931" s="246"/>
    </row>
    <row r="932" spans="1:13">
      <c r="A932" t="str">
        <f t="shared" si="32"/>
        <v/>
      </c>
      <c r="K932" s="246"/>
      <c r="L932" s="246"/>
      <c r="M932" s="246"/>
    </row>
    <row r="933" spans="1:13">
      <c r="A933" t="str">
        <f t="shared" si="32"/>
        <v/>
      </c>
      <c r="K933" s="246"/>
      <c r="L933" s="246"/>
      <c r="M933" s="246"/>
    </row>
    <row r="934" spans="1:13">
      <c r="A934" t="str">
        <f t="shared" si="32"/>
        <v/>
      </c>
      <c r="K934" s="246"/>
      <c r="L934" s="246"/>
      <c r="M934" s="246"/>
    </row>
    <row r="935" spans="1:13">
      <c r="A935" t="str">
        <f t="shared" si="32"/>
        <v/>
      </c>
      <c r="K935" s="246"/>
      <c r="L935" s="246"/>
      <c r="M935" s="246"/>
    </row>
    <row r="936" spans="1:13">
      <c r="A936" t="str">
        <f t="shared" si="32"/>
        <v/>
      </c>
      <c r="K936" s="246"/>
      <c r="L936" s="246"/>
      <c r="M936" s="246"/>
    </row>
    <row r="937" spans="1:13">
      <c r="A937" t="str">
        <f t="shared" si="32"/>
        <v/>
      </c>
      <c r="K937" s="246"/>
      <c r="L937" s="246"/>
      <c r="M937" s="246"/>
    </row>
    <row r="938" spans="1:13">
      <c r="A938" t="str">
        <f t="shared" si="32"/>
        <v/>
      </c>
      <c r="K938" s="246"/>
      <c r="L938" s="246"/>
      <c r="M938" s="246"/>
    </row>
    <row r="939" spans="1:13">
      <c r="A939" t="str">
        <f t="shared" si="32"/>
        <v/>
      </c>
      <c r="K939" s="246"/>
      <c r="L939" s="246"/>
      <c r="M939" s="246"/>
    </row>
    <row r="940" spans="1:13">
      <c r="A940" t="str">
        <f t="shared" si="32"/>
        <v/>
      </c>
      <c r="K940" s="246"/>
      <c r="L940" s="246"/>
      <c r="M940" s="246"/>
    </row>
    <row r="941" spans="1:13">
      <c r="A941" t="str">
        <f t="shared" si="32"/>
        <v/>
      </c>
      <c r="K941" s="246"/>
      <c r="L941" s="246"/>
      <c r="M941" s="246"/>
    </row>
    <row r="942" spans="1:13">
      <c r="A942" t="str">
        <f t="shared" si="32"/>
        <v/>
      </c>
      <c r="K942" s="246"/>
      <c r="L942" s="246"/>
      <c r="M942" s="246"/>
    </row>
    <row r="943" spans="1:13">
      <c r="A943" t="str">
        <f t="shared" si="32"/>
        <v/>
      </c>
      <c r="K943" s="246"/>
      <c r="L943" s="246"/>
      <c r="M943" s="246"/>
    </row>
    <row r="944" spans="1:13">
      <c r="A944" t="str">
        <f t="shared" si="32"/>
        <v/>
      </c>
      <c r="K944" s="246"/>
      <c r="L944" s="246"/>
      <c r="M944" s="246"/>
    </row>
    <row r="945" spans="1:13">
      <c r="A945" t="str">
        <f t="shared" si="32"/>
        <v/>
      </c>
      <c r="K945" s="246"/>
      <c r="L945" s="246"/>
      <c r="M945" s="246"/>
    </row>
    <row r="946" spans="1:13">
      <c r="A946" t="str">
        <f t="shared" si="32"/>
        <v/>
      </c>
      <c r="K946" s="246"/>
      <c r="L946" s="246"/>
      <c r="M946" s="246"/>
    </row>
    <row r="947" spans="1:13">
      <c r="A947" t="str">
        <f t="shared" si="32"/>
        <v/>
      </c>
      <c r="K947" s="246"/>
      <c r="L947" s="246"/>
      <c r="M947" s="246"/>
    </row>
    <row r="948" spans="1:13">
      <c r="A948" t="str">
        <f t="shared" si="32"/>
        <v/>
      </c>
      <c r="K948" s="246"/>
      <c r="L948" s="246"/>
      <c r="M948" s="246"/>
    </row>
    <row r="949" spans="1:13">
      <c r="A949" t="str">
        <f t="shared" si="32"/>
        <v/>
      </c>
      <c r="K949" s="246"/>
      <c r="L949" s="246"/>
      <c r="M949" s="246"/>
    </row>
    <row r="950" spans="1:13">
      <c r="A950" t="str">
        <f t="shared" si="32"/>
        <v/>
      </c>
      <c r="K950" s="246"/>
      <c r="L950" s="246"/>
      <c r="M950" s="246"/>
    </row>
    <row r="951" spans="1:13">
      <c r="A951" t="str">
        <f t="shared" si="32"/>
        <v/>
      </c>
      <c r="K951" s="246"/>
      <c r="L951" s="246"/>
      <c r="M951" s="246"/>
    </row>
    <row r="952" spans="1:13">
      <c r="A952" t="str">
        <f t="shared" si="32"/>
        <v/>
      </c>
      <c r="K952" s="246"/>
      <c r="L952" s="246"/>
      <c r="M952" s="246"/>
    </row>
    <row r="953" spans="1:13">
      <c r="A953" t="str">
        <f t="shared" si="32"/>
        <v/>
      </c>
      <c r="K953" s="246"/>
      <c r="L953" s="246"/>
      <c r="M953" s="246"/>
    </row>
    <row r="954" spans="1:13">
      <c r="A954" t="str">
        <f t="shared" si="32"/>
        <v/>
      </c>
      <c r="K954" s="246"/>
      <c r="L954" s="246"/>
      <c r="M954" s="246"/>
    </row>
    <row r="955" spans="1:13">
      <c r="A955" t="str">
        <f t="shared" si="32"/>
        <v/>
      </c>
      <c r="K955" s="246"/>
      <c r="L955" s="246"/>
      <c r="M955" s="246"/>
    </row>
    <row r="956" spans="1:13">
      <c r="A956" t="str">
        <f t="shared" si="32"/>
        <v/>
      </c>
      <c r="K956" s="246"/>
      <c r="L956" s="246"/>
      <c r="M956" s="246"/>
    </row>
    <row r="957" spans="1:13">
      <c r="A957" t="str">
        <f t="shared" si="32"/>
        <v/>
      </c>
      <c r="K957" s="246"/>
      <c r="L957" s="246"/>
      <c r="M957" s="246"/>
    </row>
    <row r="958" spans="1:13">
      <c r="A958" t="str">
        <f t="shared" si="32"/>
        <v/>
      </c>
      <c r="K958" s="246"/>
      <c r="L958" s="246"/>
      <c r="M958" s="246"/>
    </row>
    <row r="959" spans="1:13">
      <c r="A959" t="str">
        <f t="shared" si="32"/>
        <v/>
      </c>
      <c r="K959" s="246"/>
      <c r="L959" s="246"/>
      <c r="M959" s="246"/>
    </row>
    <row r="960" spans="1:13">
      <c r="A960" t="str">
        <f t="shared" si="32"/>
        <v/>
      </c>
      <c r="K960" s="246"/>
      <c r="L960" s="246"/>
      <c r="M960" s="246"/>
    </row>
    <row r="961" spans="1:13">
      <c r="A961" t="str">
        <f t="shared" si="32"/>
        <v/>
      </c>
      <c r="K961" s="246"/>
      <c r="L961" s="246"/>
      <c r="M961" s="246"/>
    </row>
    <row r="962" spans="1:13">
      <c r="A962" t="str">
        <f t="shared" si="32"/>
        <v/>
      </c>
      <c r="K962" s="246"/>
      <c r="L962" s="246"/>
      <c r="M962" s="246"/>
    </row>
    <row r="963" spans="1:13">
      <c r="A963" t="str">
        <f t="shared" ref="A963:A1026" si="33">IF(LEFT(B963)="x",ROW(A962),"")</f>
        <v/>
      </c>
      <c r="K963" s="246"/>
      <c r="L963" s="246"/>
      <c r="M963" s="246"/>
    </row>
    <row r="964" spans="1:13">
      <c r="A964" t="str">
        <f t="shared" si="33"/>
        <v/>
      </c>
      <c r="K964" s="246"/>
      <c r="L964" s="246"/>
      <c r="M964" s="246"/>
    </row>
    <row r="965" spans="1:13">
      <c r="A965" t="str">
        <f t="shared" si="33"/>
        <v/>
      </c>
      <c r="K965" s="246"/>
      <c r="L965" s="246"/>
      <c r="M965" s="246"/>
    </row>
    <row r="966" spans="1:13">
      <c r="A966" t="str">
        <f t="shared" si="33"/>
        <v/>
      </c>
      <c r="K966" s="246"/>
      <c r="L966" s="246"/>
      <c r="M966" s="246"/>
    </row>
    <row r="967" spans="1:13">
      <c r="A967" t="str">
        <f t="shared" si="33"/>
        <v/>
      </c>
      <c r="K967" s="246"/>
      <c r="L967" s="246"/>
      <c r="M967" s="246"/>
    </row>
    <row r="968" spans="1:13">
      <c r="A968" t="str">
        <f t="shared" si="33"/>
        <v/>
      </c>
      <c r="K968" s="246"/>
      <c r="L968" s="246"/>
      <c r="M968" s="246"/>
    </row>
    <row r="969" spans="1:13">
      <c r="A969" t="str">
        <f t="shared" si="33"/>
        <v/>
      </c>
      <c r="K969" s="246"/>
      <c r="L969" s="246"/>
      <c r="M969" s="246"/>
    </row>
    <row r="970" spans="1:13">
      <c r="A970" t="str">
        <f t="shared" si="33"/>
        <v/>
      </c>
      <c r="K970" s="246"/>
      <c r="L970" s="246"/>
      <c r="M970" s="246"/>
    </row>
    <row r="971" spans="1:13">
      <c r="A971" t="str">
        <f t="shared" si="33"/>
        <v/>
      </c>
      <c r="K971" s="246"/>
      <c r="L971" s="246"/>
      <c r="M971" s="246"/>
    </row>
    <row r="972" spans="1:13">
      <c r="A972" t="str">
        <f t="shared" si="33"/>
        <v/>
      </c>
      <c r="K972" s="246"/>
      <c r="L972" s="246"/>
      <c r="M972" s="246"/>
    </row>
    <row r="973" spans="1:13">
      <c r="A973" t="str">
        <f t="shared" si="33"/>
        <v/>
      </c>
      <c r="K973" s="246"/>
      <c r="L973" s="246"/>
      <c r="M973" s="246"/>
    </row>
    <row r="974" spans="1:13">
      <c r="A974" t="str">
        <f t="shared" si="33"/>
        <v/>
      </c>
      <c r="K974" s="246"/>
      <c r="L974" s="246"/>
      <c r="M974" s="246"/>
    </row>
    <row r="975" spans="1:13">
      <c r="A975" t="str">
        <f t="shared" si="33"/>
        <v/>
      </c>
      <c r="K975" s="246"/>
      <c r="L975" s="246"/>
      <c r="M975" s="246"/>
    </row>
    <row r="976" spans="1:13">
      <c r="A976" t="str">
        <f t="shared" si="33"/>
        <v/>
      </c>
      <c r="K976" s="246"/>
      <c r="L976" s="246"/>
      <c r="M976" s="246"/>
    </row>
    <row r="977" spans="1:13">
      <c r="A977" t="str">
        <f t="shared" si="33"/>
        <v/>
      </c>
      <c r="K977" s="246"/>
      <c r="L977" s="246"/>
      <c r="M977" s="246"/>
    </row>
    <row r="978" spans="1:13">
      <c r="A978" t="str">
        <f t="shared" si="33"/>
        <v/>
      </c>
      <c r="K978" s="246"/>
      <c r="L978" s="246"/>
      <c r="M978" s="246"/>
    </row>
    <row r="979" spans="1:13">
      <c r="A979" t="str">
        <f t="shared" si="33"/>
        <v/>
      </c>
      <c r="K979" s="246"/>
      <c r="L979" s="246"/>
      <c r="M979" s="246"/>
    </row>
    <row r="980" spans="1:13">
      <c r="A980" t="str">
        <f t="shared" si="33"/>
        <v/>
      </c>
      <c r="K980" s="246"/>
      <c r="L980" s="246"/>
      <c r="M980" s="246"/>
    </row>
    <row r="981" spans="1:13">
      <c r="A981" t="str">
        <f t="shared" si="33"/>
        <v/>
      </c>
      <c r="K981" s="246"/>
      <c r="L981" s="246"/>
      <c r="M981" s="246"/>
    </row>
    <row r="982" spans="1:13">
      <c r="A982" t="str">
        <f t="shared" si="33"/>
        <v/>
      </c>
      <c r="K982" s="246"/>
      <c r="L982" s="246"/>
      <c r="M982" s="246"/>
    </row>
    <row r="983" spans="1:13">
      <c r="A983" t="str">
        <f t="shared" si="33"/>
        <v/>
      </c>
      <c r="K983" s="246"/>
      <c r="L983" s="246"/>
      <c r="M983" s="246"/>
    </row>
    <row r="984" spans="1:13">
      <c r="A984" t="str">
        <f t="shared" si="33"/>
        <v/>
      </c>
      <c r="K984" s="246"/>
      <c r="L984" s="246"/>
      <c r="M984" s="246"/>
    </row>
    <row r="985" spans="1:13">
      <c r="A985" t="str">
        <f t="shared" si="33"/>
        <v/>
      </c>
      <c r="K985" s="246"/>
      <c r="L985" s="246"/>
      <c r="M985" s="246"/>
    </row>
    <row r="986" spans="1:13">
      <c r="A986" t="str">
        <f t="shared" si="33"/>
        <v/>
      </c>
      <c r="K986" s="246"/>
      <c r="L986" s="246"/>
      <c r="M986" s="246"/>
    </row>
    <row r="987" spans="1:13">
      <c r="A987" t="str">
        <f t="shared" si="33"/>
        <v/>
      </c>
      <c r="K987" s="246"/>
      <c r="L987" s="246"/>
      <c r="M987" s="246"/>
    </row>
    <row r="988" spans="1:13">
      <c r="A988" t="str">
        <f t="shared" si="33"/>
        <v/>
      </c>
      <c r="K988" s="246"/>
      <c r="L988" s="246"/>
      <c r="M988" s="246"/>
    </row>
    <row r="989" spans="1:13">
      <c r="A989" t="str">
        <f t="shared" si="33"/>
        <v/>
      </c>
      <c r="K989" s="246"/>
      <c r="L989" s="246"/>
      <c r="M989" s="246"/>
    </row>
    <row r="990" spans="1:13">
      <c r="A990" t="str">
        <f t="shared" si="33"/>
        <v/>
      </c>
      <c r="K990" s="246"/>
      <c r="L990" s="246"/>
      <c r="M990" s="246"/>
    </row>
    <row r="991" spans="1:13">
      <c r="A991" t="str">
        <f t="shared" si="33"/>
        <v/>
      </c>
      <c r="K991" s="246"/>
      <c r="L991" s="246"/>
      <c r="M991" s="246"/>
    </row>
    <row r="992" spans="1:13">
      <c r="A992" t="str">
        <f t="shared" si="33"/>
        <v/>
      </c>
      <c r="K992" s="246"/>
      <c r="L992" s="246"/>
      <c r="M992" s="246"/>
    </row>
    <row r="993" spans="1:13">
      <c r="A993" t="str">
        <f t="shared" si="33"/>
        <v/>
      </c>
      <c r="K993" s="246"/>
      <c r="L993" s="246"/>
      <c r="M993" s="246"/>
    </row>
    <row r="994" spans="1:13">
      <c r="A994" t="str">
        <f t="shared" si="33"/>
        <v/>
      </c>
      <c r="K994" s="246"/>
      <c r="L994" s="246"/>
      <c r="M994" s="246"/>
    </row>
    <row r="995" spans="1:13">
      <c r="A995" t="str">
        <f t="shared" si="33"/>
        <v/>
      </c>
      <c r="K995" s="246"/>
      <c r="L995" s="246"/>
      <c r="M995" s="246"/>
    </row>
    <row r="996" spans="1:13">
      <c r="A996" t="str">
        <f t="shared" si="33"/>
        <v/>
      </c>
      <c r="K996" s="246"/>
      <c r="L996" s="246"/>
      <c r="M996" s="246"/>
    </row>
    <row r="997" spans="1:13">
      <c r="A997" t="str">
        <f t="shared" si="33"/>
        <v/>
      </c>
      <c r="K997" s="246"/>
      <c r="L997" s="246"/>
      <c r="M997" s="246"/>
    </row>
    <row r="998" spans="1:13">
      <c r="A998" t="str">
        <f t="shared" si="33"/>
        <v/>
      </c>
      <c r="K998" s="246"/>
      <c r="L998" s="246"/>
      <c r="M998" s="246"/>
    </row>
    <row r="999" spans="1:13">
      <c r="A999" t="str">
        <f t="shared" si="33"/>
        <v/>
      </c>
      <c r="K999" s="246"/>
      <c r="L999" s="246"/>
      <c r="M999" s="246"/>
    </row>
    <row r="1000" spans="1:13">
      <c r="A1000" t="str">
        <f t="shared" si="33"/>
        <v/>
      </c>
      <c r="K1000" s="246"/>
      <c r="L1000" s="246"/>
      <c r="M1000" s="246"/>
    </row>
    <row r="1001" spans="1:13">
      <c r="A1001" t="str">
        <f t="shared" si="33"/>
        <v/>
      </c>
      <c r="K1001" s="246"/>
      <c r="L1001" s="246"/>
      <c r="M1001" s="246"/>
    </row>
    <row r="1002" spans="1:13">
      <c r="A1002" t="str">
        <f t="shared" si="33"/>
        <v/>
      </c>
      <c r="K1002" s="246"/>
      <c r="L1002" s="246"/>
      <c r="M1002" s="246"/>
    </row>
    <row r="1003" spans="1:13">
      <c r="A1003" t="str">
        <f t="shared" si="33"/>
        <v/>
      </c>
      <c r="K1003" s="246"/>
      <c r="L1003" s="246"/>
      <c r="M1003" s="246"/>
    </row>
    <row r="1004" spans="1:13">
      <c r="A1004" t="str">
        <f t="shared" si="33"/>
        <v/>
      </c>
      <c r="K1004" s="246"/>
      <c r="L1004" s="246"/>
      <c r="M1004" s="246"/>
    </row>
    <row r="1005" spans="1:13">
      <c r="A1005" t="str">
        <f t="shared" si="33"/>
        <v/>
      </c>
      <c r="K1005" s="246"/>
      <c r="L1005" s="246"/>
      <c r="M1005" s="246"/>
    </row>
    <row r="1006" spans="1:13">
      <c r="A1006" t="str">
        <f t="shared" si="33"/>
        <v/>
      </c>
      <c r="K1006" s="246"/>
      <c r="L1006" s="246"/>
      <c r="M1006" s="246"/>
    </row>
    <row r="1007" spans="1:13">
      <c r="A1007" t="str">
        <f t="shared" si="33"/>
        <v/>
      </c>
      <c r="K1007" s="246"/>
      <c r="L1007" s="246"/>
      <c r="M1007" s="246"/>
    </row>
    <row r="1008" spans="1:13">
      <c r="A1008" t="str">
        <f t="shared" si="33"/>
        <v/>
      </c>
      <c r="K1008" s="246"/>
      <c r="L1008" s="246"/>
      <c r="M1008" s="246"/>
    </row>
    <row r="1009" spans="1:13">
      <c r="A1009" t="str">
        <f t="shared" si="33"/>
        <v/>
      </c>
      <c r="K1009" s="246"/>
      <c r="L1009" s="246"/>
      <c r="M1009" s="246"/>
    </row>
    <row r="1010" spans="1:13">
      <c r="A1010" t="str">
        <f t="shared" si="33"/>
        <v/>
      </c>
      <c r="K1010" s="246"/>
      <c r="L1010" s="246"/>
      <c r="M1010" s="246"/>
    </row>
    <row r="1011" spans="1:13">
      <c r="A1011" t="str">
        <f t="shared" si="33"/>
        <v/>
      </c>
      <c r="K1011" s="246"/>
      <c r="L1011" s="246"/>
      <c r="M1011" s="246"/>
    </row>
    <row r="1012" spans="1:13">
      <c r="A1012" t="str">
        <f t="shared" si="33"/>
        <v/>
      </c>
      <c r="K1012" s="246"/>
      <c r="L1012" s="246"/>
      <c r="M1012" s="246"/>
    </row>
    <row r="1013" spans="1:13">
      <c r="A1013" t="str">
        <f t="shared" si="33"/>
        <v/>
      </c>
      <c r="K1013" s="246"/>
      <c r="L1013" s="246"/>
      <c r="M1013" s="246"/>
    </row>
    <row r="1014" spans="1:13">
      <c r="A1014" t="str">
        <f t="shared" si="33"/>
        <v/>
      </c>
      <c r="K1014" s="246"/>
      <c r="L1014" s="246"/>
      <c r="M1014" s="246"/>
    </row>
    <row r="1015" spans="1:13">
      <c r="A1015" t="str">
        <f t="shared" si="33"/>
        <v/>
      </c>
      <c r="K1015" s="246"/>
      <c r="L1015" s="246"/>
      <c r="M1015" s="246"/>
    </row>
    <row r="1016" spans="1:13">
      <c r="A1016" t="str">
        <f t="shared" si="33"/>
        <v/>
      </c>
      <c r="K1016" s="246"/>
      <c r="L1016" s="246"/>
      <c r="M1016" s="246"/>
    </row>
    <row r="1017" spans="1:13">
      <c r="A1017" t="str">
        <f t="shared" si="33"/>
        <v/>
      </c>
      <c r="K1017" s="246"/>
      <c r="L1017" s="246"/>
      <c r="M1017" s="246"/>
    </row>
    <row r="1018" spans="1:13">
      <c r="A1018" t="str">
        <f t="shared" si="33"/>
        <v/>
      </c>
      <c r="K1018" s="246"/>
      <c r="L1018" s="246"/>
      <c r="M1018" s="246"/>
    </row>
    <row r="1019" spans="1:13">
      <c r="A1019" t="str">
        <f t="shared" si="33"/>
        <v/>
      </c>
      <c r="K1019" s="246"/>
      <c r="L1019" s="246"/>
      <c r="M1019" s="246"/>
    </row>
    <row r="1020" spans="1:13">
      <c r="A1020" t="str">
        <f t="shared" si="33"/>
        <v/>
      </c>
      <c r="K1020" s="246"/>
      <c r="L1020" s="246"/>
      <c r="M1020" s="246"/>
    </row>
    <row r="1021" spans="1:13">
      <c r="A1021" t="str">
        <f t="shared" si="33"/>
        <v/>
      </c>
      <c r="K1021" s="246"/>
      <c r="L1021" s="246"/>
      <c r="M1021" s="246"/>
    </row>
    <row r="1022" spans="1:13">
      <c r="A1022" t="str">
        <f t="shared" si="33"/>
        <v/>
      </c>
      <c r="K1022" s="246"/>
      <c r="L1022" s="246"/>
      <c r="M1022" s="246"/>
    </row>
    <row r="1023" spans="1:13">
      <c r="A1023" t="str">
        <f t="shared" si="33"/>
        <v/>
      </c>
      <c r="K1023" s="246"/>
      <c r="L1023" s="246"/>
      <c r="M1023" s="246"/>
    </row>
    <row r="1024" spans="1:13">
      <c r="A1024" t="str">
        <f t="shared" si="33"/>
        <v/>
      </c>
      <c r="K1024" s="246"/>
      <c r="L1024" s="246"/>
      <c r="M1024" s="246"/>
    </row>
    <row r="1025" spans="1:13">
      <c r="A1025" t="str">
        <f t="shared" si="33"/>
        <v/>
      </c>
      <c r="K1025" s="246"/>
      <c r="L1025" s="246"/>
      <c r="M1025" s="246"/>
    </row>
    <row r="1026" spans="1:13">
      <c r="A1026" t="str">
        <f t="shared" si="33"/>
        <v/>
      </c>
      <c r="K1026" s="246"/>
      <c r="L1026" s="246"/>
      <c r="M1026" s="246"/>
    </row>
    <row r="1027" spans="1:13">
      <c r="A1027" t="str">
        <f t="shared" ref="A1027:A1090" si="34">IF(LEFT(B1027)="x",ROW(A1026),"")</f>
        <v/>
      </c>
      <c r="K1027" s="246"/>
      <c r="L1027" s="246"/>
      <c r="M1027" s="246"/>
    </row>
    <row r="1028" spans="1:13">
      <c r="A1028" t="str">
        <f t="shared" si="34"/>
        <v/>
      </c>
      <c r="K1028" s="246"/>
      <c r="L1028" s="246"/>
      <c r="M1028" s="246"/>
    </row>
    <row r="1029" spans="1:13">
      <c r="A1029" t="str">
        <f t="shared" si="34"/>
        <v/>
      </c>
      <c r="K1029" s="246"/>
      <c r="L1029" s="246"/>
      <c r="M1029" s="246"/>
    </row>
    <row r="1030" spans="1:13">
      <c r="A1030" t="str">
        <f t="shared" si="34"/>
        <v/>
      </c>
      <c r="K1030" s="246"/>
      <c r="L1030" s="246"/>
      <c r="M1030" s="246"/>
    </row>
    <row r="1031" spans="1:13">
      <c r="A1031" t="str">
        <f t="shared" si="34"/>
        <v/>
      </c>
      <c r="K1031" s="246"/>
      <c r="L1031" s="246"/>
      <c r="M1031" s="246"/>
    </row>
    <row r="1032" spans="1:13">
      <c r="A1032" t="str">
        <f t="shared" si="34"/>
        <v/>
      </c>
      <c r="K1032" s="246"/>
      <c r="L1032" s="246"/>
      <c r="M1032" s="246"/>
    </row>
    <row r="1033" spans="1:13">
      <c r="A1033" t="str">
        <f t="shared" si="34"/>
        <v/>
      </c>
      <c r="K1033" s="246"/>
      <c r="L1033" s="246"/>
      <c r="M1033" s="246"/>
    </row>
    <row r="1034" spans="1:13">
      <c r="A1034" t="str">
        <f t="shared" si="34"/>
        <v/>
      </c>
      <c r="K1034" s="246"/>
      <c r="L1034" s="246"/>
      <c r="M1034" s="246"/>
    </row>
    <row r="1035" spans="1:13">
      <c r="A1035" t="str">
        <f t="shared" si="34"/>
        <v/>
      </c>
      <c r="K1035" s="246"/>
      <c r="L1035" s="246"/>
      <c r="M1035" s="246"/>
    </row>
    <row r="1036" spans="1:13">
      <c r="A1036" t="str">
        <f t="shared" si="34"/>
        <v/>
      </c>
      <c r="K1036" s="246"/>
      <c r="L1036" s="246"/>
      <c r="M1036" s="246"/>
    </row>
    <row r="1037" spans="1:13">
      <c r="A1037" t="str">
        <f t="shared" si="34"/>
        <v/>
      </c>
      <c r="K1037" s="246"/>
      <c r="L1037" s="246"/>
      <c r="M1037" s="246"/>
    </row>
    <row r="1038" spans="1:13">
      <c r="A1038" t="str">
        <f t="shared" si="34"/>
        <v/>
      </c>
      <c r="K1038" s="246"/>
      <c r="L1038" s="246"/>
      <c r="M1038" s="246"/>
    </row>
    <row r="1039" spans="1:13">
      <c r="A1039" t="str">
        <f t="shared" si="34"/>
        <v/>
      </c>
      <c r="K1039" s="246"/>
      <c r="L1039" s="246"/>
      <c r="M1039" s="246"/>
    </row>
    <row r="1040" spans="1:13">
      <c r="A1040" t="str">
        <f t="shared" si="34"/>
        <v/>
      </c>
      <c r="K1040" s="246"/>
      <c r="L1040" s="246"/>
      <c r="M1040" s="246"/>
    </row>
    <row r="1041" spans="1:13">
      <c r="A1041" t="str">
        <f t="shared" si="34"/>
        <v/>
      </c>
      <c r="K1041" s="246"/>
      <c r="L1041" s="246"/>
      <c r="M1041" s="246"/>
    </row>
    <row r="1042" spans="1:13">
      <c r="A1042" t="str">
        <f t="shared" si="34"/>
        <v/>
      </c>
      <c r="K1042" s="246"/>
      <c r="L1042" s="246"/>
      <c r="M1042" s="246"/>
    </row>
    <row r="1043" spans="1:13">
      <c r="A1043" t="str">
        <f t="shared" si="34"/>
        <v/>
      </c>
      <c r="K1043" s="246"/>
      <c r="L1043" s="246"/>
      <c r="M1043" s="246"/>
    </row>
    <row r="1044" spans="1:13">
      <c r="A1044" t="str">
        <f t="shared" si="34"/>
        <v/>
      </c>
      <c r="K1044" s="246"/>
      <c r="L1044" s="246"/>
      <c r="M1044" s="246"/>
    </row>
    <row r="1045" spans="1:13">
      <c r="A1045" t="str">
        <f t="shared" si="34"/>
        <v/>
      </c>
      <c r="K1045" s="246"/>
      <c r="L1045" s="246"/>
      <c r="M1045" s="246"/>
    </row>
    <row r="1046" spans="1:13">
      <c r="A1046" t="str">
        <f t="shared" si="34"/>
        <v/>
      </c>
      <c r="K1046" s="246"/>
      <c r="L1046" s="246"/>
      <c r="M1046" s="246"/>
    </row>
    <row r="1047" spans="1:13">
      <c r="A1047" t="str">
        <f t="shared" si="34"/>
        <v/>
      </c>
      <c r="K1047" s="246"/>
      <c r="L1047" s="246"/>
      <c r="M1047" s="246"/>
    </row>
    <row r="1048" spans="1:13">
      <c r="A1048" t="str">
        <f t="shared" si="34"/>
        <v/>
      </c>
      <c r="K1048" s="246"/>
      <c r="L1048" s="246"/>
      <c r="M1048" s="246"/>
    </row>
    <row r="1049" spans="1:13">
      <c r="A1049" t="str">
        <f t="shared" si="34"/>
        <v/>
      </c>
      <c r="K1049" s="246"/>
      <c r="L1049" s="246"/>
      <c r="M1049" s="246"/>
    </row>
    <row r="1050" spans="1:13">
      <c r="A1050" t="str">
        <f t="shared" si="34"/>
        <v/>
      </c>
      <c r="K1050" s="246"/>
      <c r="L1050" s="246"/>
      <c r="M1050" s="246"/>
    </row>
    <row r="1051" spans="1:13">
      <c r="A1051" t="str">
        <f t="shared" si="34"/>
        <v/>
      </c>
      <c r="K1051" s="246"/>
      <c r="L1051" s="246"/>
      <c r="M1051" s="246"/>
    </row>
    <row r="1052" spans="1:13">
      <c r="A1052" t="str">
        <f t="shared" si="34"/>
        <v/>
      </c>
      <c r="K1052" s="246"/>
      <c r="L1052" s="246"/>
      <c r="M1052" s="246"/>
    </row>
    <row r="1053" spans="1:13">
      <c r="A1053" t="str">
        <f t="shared" si="34"/>
        <v/>
      </c>
      <c r="K1053" s="246"/>
      <c r="L1053" s="246"/>
      <c r="M1053" s="246"/>
    </row>
    <row r="1054" spans="1:13">
      <c r="A1054" t="str">
        <f t="shared" si="34"/>
        <v/>
      </c>
      <c r="K1054" s="246"/>
      <c r="L1054" s="246"/>
      <c r="M1054" s="246"/>
    </row>
    <row r="1055" spans="1:13">
      <c r="A1055" t="str">
        <f t="shared" si="34"/>
        <v/>
      </c>
      <c r="K1055" s="246"/>
      <c r="L1055" s="246"/>
      <c r="M1055" s="246"/>
    </row>
    <row r="1056" spans="1:13">
      <c r="A1056" t="str">
        <f t="shared" si="34"/>
        <v/>
      </c>
      <c r="K1056" s="246"/>
      <c r="L1056" s="246"/>
      <c r="M1056" s="246"/>
    </row>
    <row r="1057" spans="1:13">
      <c r="A1057" t="str">
        <f t="shared" si="34"/>
        <v/>
      </c>
      <c r="K1057" s="246"/>
      <c r="L1057" s="246"/>
      <c r="M1057" s="246"/>
    </row>
    <row r="1058" spans="1:13">
      <c r="A1058" t="str">
        <f t="shared" si="34"/>
        <v/>
      </c>
      <c r="K1058" s="246"/>
      <c r="L1058" s="246"/>
      <c r="M1058" s="246"/>
    </row>
    <row r="1059" spans="1:13">
      <c r="A1059" t="str">
        <f t="shared" si="34"/>
        <v/>
      </c>
      <c r="K1059" s="246"/>
      <c r="L1059" s="246"/>
      <c r="M1059" s="246"/>
    </row>
    <row r="1060" spans="1:13">
      <c r="A1060" t="str">
        <f t="shared" si="34"/>
        <v/>
      </c>
      <c r="K1060" s="246"/>
      <c r="L1060" s="246"/>
      <c r="M1060" s="246"/>
    </row>
    <row r="1061" spans="1:13">
      <c r="A1061" t="str">
        <f t="shared" si="34"/>
        <v/>
      </c>
      <c r="K1061" s="246"/>
      <c r="L1061" s="246"/>
      <c r="M1061" s="246"/>
    </row>
    <row r="1062" spans="1:13">
      <c r="A1062" t="str">
        <f t="shared" si="34"/>
        <v/>
      </c>
      <c r="K1062" s="246"/>
      <c r="L1062" s="246"/>
      <c r="M1062" s="246"/>
    </row>
    <row r="1063" spans="1:13">
      <c r="A1063" t="str">
        <f t="shared" si="34"/>
        <v/>
      </c>
      <c r="K1063" s="246"/>
      <c r="L1063" s="246"/>
      <c r="M1063" s="246"/>
    </row>
    <row r="1064" spans="1:13">
      <c r="A1064" t="str">
        <f t="shared" si="34"/>
        <v/>
      </c>
      <c r="K1064" s="246"/>
      <c r="L1064" s="246"/>
      <c r="M1064" s="246"/>
    </row>
    <row r="1065" spans="1:13">
      <c r="A1065" t="str">
        <f t="shared" si="34"/>
        <v/>
      </c>
      <c r="K1065" s="246"/>
      <c r="L1065" s="246"/>
      <c r="M1065" s="246"/>
    </row>
    <row r="1066" spans="1:13">
      <c r="A1066" t="str">
        <f t="shared" si="34"/>
        <v/>
      </c>
      <c r="K1066" s="246"/>
      <c r="L1066" s="246"/>
      <c r="M1066" s="246"/>
    </row>
    <row r="1067" spans="1:13">
      <c r="A1067" t="str">
        <f t="shared" si="34"/>
        <v/>
      </c>
      <c r="K1067" s="246"/>
      <c r="L1067" s="246"/>
      <c r="M1067" s="246"/>
    </row>
    <row r="1068" spans="1:13">
      <c r="A1068" t="str">
        <f t="shared" si="34"/>
        <v/>
      </c>
      <c r="K1068" s="246"/>
      <c r="L1068" s="246"/>
      <c r="M1068" s="246"/>
    </row>
    <row r="1069" spans="1:13">
      <c r="A1069" t="str">
        <f t="shared" si="34"/>
        <v/>
      </c>
      <c r="K1069" s="246"/>
      <c r="L1069" s="246"/>
      <c r="M1069" s="246"/>
    </row>
    <row r="1070" spans="1:13">
      <c r="A1070" t="str">
        <f t="shared" si="34"/>
        <v/>
      </c>
      <c r="K1070" s="246"/>
      <c r="L1070" s="246"/>
      <c r="M1070" s="246"/>
    </row>
    <row r="1071" spans="1:13">
      <c r="A1071" t="str">
        <f t="shared" si="34"/>
        <v/>
      </c>
      <c r="K1071" s="246"/>
      <c r="L1071" s="246"/>
      <c r="M1071" s="246"/>
    </row>
    <row r="1072" spans="1:13">
      <c r="A1072" t="str">
        <f t="shared" si="34"/>
        <v/>
      </c>
      <c r="K1072" s="246"/>
      <c r="L1072" s="246"/>
      <c r="M1072" s="246"/>
    </row>
    <row r="1073" spans="1:13">
      <c r="A1073" t="str">
        <f t="shared" si="34"/>
        <v/>
      </c>
      <c r="K1073" s="246"/>
      <c r="L1073" s="246"/>
      <c r="M1073" s="246"/>
    </row>
    <row r="1074" spans="1:13">
      <c r="A1074" t="str">
        <f t="shared" si="34"/>
        <v/>
      </c>
      <c r="K1074" s="246"/>
      <c r="L1074" s="246"/>
      <c r="M1074" s="246"/>
    </row>
    <row r="1075" spans="1:13">
      <c r="A1075" t="str">
        <f t="shared" si="34"/>
        <v/>
      </c>
      <c r="K1075" s="246"/>
      <c r="L1075" s="246"/>
      <c r="M1075" s="246"/>
    </row>
    <row r="1076" spans="1:13">
      <c r="A1076" t="str">
        <f t="shared" si="34"/>
        <v/>
      </c>
      <c r="K1076" s="246"/>
      <c r="L1076" s="246"/>
      <c r="M1076" s="246"/>
    </row>
    <row r="1077" spans="1:13">
      <c r="A1077" t="str">
        <f t="shared" si="34"/>
        <v/>
      </c>
      <c r="K1077" s="246"/>
      <c r="L1077" s="246"/>
      <c r="M1077" s="246"/>
    </row>
    <row r="1078" spans="1:13">
      <c r="A1078" t="str">
        <f t="shared" si="34"/>
        <v/>
      </c>
      <c r="K1078" s="246"/>
      <c r="L1078" s="246"/>
      <c r="M1078" s="246"/>
    </row>
    <row r="1079" spans="1:13">
      <c r="A1079" t="str">
        <f t="shared" si="34"/>
        <v/>
      </c>
      <c r="K1079" s="246"/>
      <c r="L1079" s="246"/>
      <c r="M1079" s="246"/>
    </row>
    <row r="1080" spans="1:13">
      <c r="A1080" t="str">
        <f t="shared" si="34"/>
        <v/>
      </c>
      <c r="K1080" s="246"/>
      <c r="L1080" s="246"/>
      <c r="M1080" s="246"/>
    </row>
    <row r="1081" spans="1:13">
      <c r="A1081" t="str">
        <f t="shared" si="34"/>
        <v/>
      </c>
      <c r="K1081" s="246"/>
      <c r="L1081" s="246"/>
      <c r="M1081" s="246"/>
    </row>
    <row r="1082" spans="1:13">
      <c r="A1082" t="str">
        <f t="shared" si="34"/>
        <v/>
      </c>
      <c r="K1082" s="246"/>
      <c r="L1082" s="246"/>
      <c r="M1082" s="246"/>
    </row>
    <row r="1083" spans="1:13">
      <c r="A1083" t="str">
        <f t="shared" si="34"/>
        <v/>
      </c>
      <c r="K1083" s="246"/>
      <c r="L1083" s="246"/>
      <c r="M1083" s="246"/>
    </row>
    <row r="1084" spans="1:13">
      <c r="A1084" t="str">
        <f t="shared" si="34"/>
        <v/>
      </c>
      <c r="K1084" s="246"/>
      <c r="L1084" s="246"/>
      <c r="M1084" s="246"/>
    </row>
    <row r="1085" spans="1:13">
      <c r="A1085" t="str">
        <f t="shared" si="34"/>
        <v/>
      </c>
      <c r="K1085" s="246"/>
      <c r="L1085" s="246"/>
      <c r="M1085" s="246"/>
    </row>
    <row r="1086" spans="1:13">
      <c r="A1086" t="str">
        <f t="shared" si="34"/>
        <v/>
      </c>
      <c r="K1086" s="246"/>
      <c r="L1086" s="246"/>
      <c r="M1086" s="246"/>
    </row>
    <row r="1087" spans="1:13">
      <c r="A1087" t="str">
        <f t="shared" si="34"/>
        <v/>
      </c>
      <c r="K1087" s="246"/>
      <c r="L1087" s="246"/>
      <c r="M1087" s="246"/>
    </row>
    <row r="1088" spans="1:13">
      <c r="A1088" t="str">
        <f t="shared" si="34"/>
        <v/>
      </c>
      <c r="K1088" s="246"/>
      <c r="L1088" s="246"/>
      <c r="M1088" s="246"/>
    </row>
    <row r="1089" spans="1:13">
      <c r="A1089" t="str">
        <f t="shared" si="34"/>
        <v/>
      </c>
      <c r="K1089" s="246"/>
      <c r="L1089" s="246"/>
      <c r="M1089" s="246"/>
    </row>
    <row r="1090" spans="1:13">
      <c r="A1090" t="str">
        <f t="shared" si="34"/>
        <v/>
      </c>
      <c r="K1090" s="246"/>
      <c r="L1090" s="246"/>
      <c r="M1090" s="246"/>
    </row>
    <row r="1091" spans="1:13">
      <c r="A1091" t="str">
        <f t="shared" ref="A1091:A1115" si="35">IF(LEFT(B1091)="x",ROW(A1090),"")</f>
        <v/>
      </c>
      <c r="K1091" s="246"/>
      <c r="L1091" s="246"/>
      <c r="M1091" s="246"/>
    </row>
    <row r="1092" spans="1:13">
      <c r="A1092" t="str">
        <f t="shared" si="35"/>
        <v/>
      </c>
      <c r="K1092" s="246"/>
      <c r="L1092" s="246"/>
      <c r="M1092" s="246"/>
    </row>
    <row r="1093" spans="1:13">
      <c r="A1093" t="str">
        <f t="shared" si="35"/>
        <v/>
      </c>
      <c r="K1093" s="246"/>
      <c r="L1093" s="246"/>
      <c r="M1093" s="246"/>
    </row>
    <row r="1094" spans="1:13">
      <c r="A1094" t="str">
        <f t="shared" si="35"/>
        <v/>
      </c>
      <c r="K1094" s="246"/>
      <c r="L1094" s="246"/>
      <c r="M1094" s="246"/>
    </row>
    <row r="1095" spans="1:13">
      <c r="A1095" t="str">
        <f t="shared" si="35"/>
        <v/>
      </c>
      <c r="K1095" s="246"/>
      <c r="L1095" s="246"/>
      <c r="M1095" s="246"/>
    </row>
    <row r="1096" spans="1:13">
      <c r="A1096" t="str">
        <f t="shared" si="35"/>
        <v/>
      </c>
      <c r="K1096" s="246"/>
      <c r="L1096" s="246"/>
      <c r="M1096" s="246"/>
    </row>
    <row r="1097" spans="1:13">
      <c r="A1097" t="str">
        <f t="shared" si="35"/>
        <v/>
      </c>
      <c r="K1097" s="246"/>
      <c r="L1097" s="246"/>
      <c r="M1097" s="246"/>
    </row>
    <row r="1098" spans="1:13">
      <c r="A1098" t="str">
        <f t="shared" si="35"/>
        <v/>
      </c>
      <c r="K1098" s="246"/>
      <c r="L1098" s="246"/>
      <c r="M1098" s="246"/>
    </row>
    <row r="1099" spans="1:13">
      <c r="A1099" t="str">
        <f t="shared" si="35"/>
        <v/>
      </c>
      <c r="K1099" s="246"/>
      <c r="L1099" s="246"/>
      <c r="M1099" s="246"/>
    </row>
    <row r="1100" spans="1:13">
      <c r="A1100" t="str">
        <f t="shared" si="35"/>
        <v/>
      </c>
      <c r="K1100" s="246"/>
      <c r="L1100" s="246"/>
      <c r="M1100" s="246"/>
    </row>
    <row r="1101" spans="1:13">
      <c r="A1101" t="str">
        <f t="shared" si="35"/>
        <v/>
      </c>
      <c r="K1101" s="246"/>
      <c r="L1101" s="246"/>
      <c r="M1101" s="246"/>
    </row>
    <row r="1102" spans="1:13">
      <c r="A1102" t="str">
        <f t="shared" si="35"/>
        <v/>
      </c>
      <c r="K1102" s="246"/>
      <c r="L1102" s="246"/>
      <c r="M1102" s="246"/>
    </row>
    <row r="1103" spans="1:13">
      <c r="A1103" t="str">
        <f t="shared" si="35"/>
        <v/>
      </c>
      <c r="K1103" s="246"/>
      <c r="L1103" s="246"/>
      <c r="M1103" s="246"/>
    </row>
    <row r="1104" spans="1:13">
      <c r="A1104" t="str">
        <f t="shared" si="35"/>
        <v/>
      </c>
      <c r="K1104" s="246"/>
      <c r="L1104" s="246"/>
      <c r="M1104" s="246"/>
    </row>
    <row r="1105" spans="1:13">
      <c r="A1105" t="str">
        <f t="shared" si="35"/>
        <v/>
      </c>
      <c r="K1105" s="246"/>
      <c r="L1105" s="246"/>
      <c r="M1105" s="246"/>
    </row>
    <row r="1106" spans="1:13">
      <c r="A1106" t="str">
        <f t="shared" si="35"/>
        <v/>
      </c>
      <c r="K1106" s="246"/>
      <c r="L1106" s="246"/>
      <c r="M1106" s="246"/>
    </row>
    <row r="1107" spans="1:13">
      <c r="A1107" t="str">
        <f t="shared" si="35"/>
        <v/>
      </c>
      <c r="K1107" s="246"/>
      <c r="L1107" s="246"/>
      <c r="M1107" s="246"/>
    </row>
    <row r="1108" spans="1:13">
      <c r="A1108" t="str">
        <f t="shared" si="35"/>
        <v/>
      </c>
      <c r="K1108" s="246"/>
      <c r="L1108" s="246"/>
      <c r="M1108" s="246"/>
    </row>
    <row r="1109" spans="1:13">
      <c r="A1109" t="str">
        <f t="shared" si="35"/>
        <v/>
      </c>
      <c r="K1109" s="246"/>
      <c r="L1109" s="246"/>
      <c r="M1109" s="246"/>
    </row>
    <row r="1110" spans="1:13">
      <c r="A1110" t="str">
        <f t="shared" si="35"/>
        <v/>
      </c>
      <c r="K1110" s="246"/>
      <c r="L1110" s="246"/>
      <c r="M1110" s="246"/>
    </row>
    <row r="1111" spans="1:13">
      <c r="A1111" t="str">
        <f t="shared" si="35"/>
        <v/>
      </c>
      <c r="K1111" s="246"/>
      <c r="L1111" s="246"/>
      <c r="M1111" s="246"/>
    </row>
    <row r="1112" spans="1:13">
      <c r="A1112" t="str">
        <f t="shared" si="35"/>
        <v/>
      </c>
      <c r="K1112" s="246"/>
      <c r="L1112" s="246"/>
      <c r="M1112" s="246"/>
    </row>
    <row r="1113" spans="1:13">
      <c r="A1113" t="str">
        <f t="shared" si="35"/>
        <v/>
      </c>
      <c r="K1113" s="246"/>
      <c r="L1113" s="246"/>
      <c r="M1113" s="246"/>
    </row>
    <row r="1114" spans="1:13">
      <c r="A1114" t="str">
        <f t="shared" si="35"/>
        <v/>
      </c>
      <c r="K1114" s="246"/>
      <c r="L1114" s="246"/>
      <c r="M1114" s="246"/>
    </row>
    <row r="1115" spans="1:13">
      <c r="A1115" t="str">
        <f t="shared" si="35"/>
        <v/>
      </c>
      <c r="K1115" s="246"/>
      <c r="L1115" s="246"/>
      <c r="M1115" s="246"/>
    </row>
    <row r="1116" spans="1:13">
      <c r="K1116" s="246"/>
      <c r="L1116" s="246"/>
      <c r="M1116" s="246"/>
    </row>
    <row r="1117" spans="1:13">
      <c r="K1117" s="246"/>
      <c r="L1117" s="246"/>
      <c r="M1117" s="246"/>
    </row>
    <row r="1118" spans="1:13">
      <c r="K1118" s="246"/>
      <c r="L1118" s="246"/>
      <c r="M1118" s="246"/>
    </row>
    <row r="1119" spans="1:13">
      <c r="K1119" s="246"/>
      <c r="L1119" s="246"/>
      <c r="M1119" s="246"/>
    </row>
    <row r="1120" spans="1:13">
      <c r="K1120" s="246"/>
      <c r="L1120" s="246"/>
      <c r="M1120" s="246"/>
    </row>
    <row r="1121" spans="11:13">
      <c r="K1121" s="246"/>
      <c r="L1121" s="246"/>
      <c r="M1121" s="246"/>
    </row>
    <row r="1122" spans="11:13">
      <c r="K1122" s="246"/>
      <c r="L1122" s="246"/>
      <c r="M1122" s="246"/>
    </row>
    <row r="1123" spans="11:13">
      <c r="K1123" s="246"/>
      <c r="L1123" s="246"/>
      <c r="M1123" s="246"/>
    </row>
    <row r="1124" spans="11:13">
      <c r="K1124" s="246"/>
      <c r="L1124" s="246"/>
      <c r="M1124" s="246"/>
    </row>
    <row r="1125" spans="11:13">
      <c r="K1125" s="246"/>
      <c r="L1125" s="246"/>
      <c r="M1125" s="246"/>
    </row>
    <row r="1126" spans="11:13">
      <c r="K1126" s="246"/>
      <c r="L1126" s="246"/>
      <c r="M1126" s="246"/>
    </row>
    <row r="1127" spans="11:13">
      <c r="K1127" s="246"/>
      <c r="L1127" s="246"/>
      <c r="M1127" s="246"/>
    </row>
    <row r="1128" spans="11:13">
      <c r="K1128" s="246"/>
      <c r="L1128" s="246"/>
      <c r="M1128" s="246"/>
    </row>
    <row r="1129" spans="11:13">
      <c r="K1129" s="246"/>
      <c r="L1129" s="246"/>
      <c r="M1129" s="246"/>
    </row>
    <row r="1130" spans="11:13">
      <c r="K1130" s="246"/>
      <c r="L1130" s="246"/>
      <c r="M1130" s="246"/>
    </row>
    <row r="1131" spans="11:13">
      <c r="K1131" s="246"/>
      <c r="L1131" s="246"/>
      <c r="M1131" s="246"/>
    </row>
    <row r="1132" spans="11:13">
      <c r="K1132" s="246"/>
      <c r="L1132" s="246"/>
      <c r="M1132" s="246"/>
    </row>
    <row r="1133" spans="11:13">
      <c r="K1133" s="246"/>
      <c r="L1133" s="246"/>
      <c r="M1133" s="246"/>
    </row>
    <row r="1134" spans="11:13">
      <c r="K1134" s="246"/>
      <c r="L1134" s="246"/>
      <c r="M1134" s="246"/>
    </row>
    <row r="1135" spans="11:13">
      <c r="K1135" s="246"/>
      <c r="L1135" s="246"/>
      <c r="M1135" s="246"/>
    </row>
    <row r="1136" spans="11:13">
      <c r="K1136" s="246"/>
      <c r="L1136" s="246"/>
      <c r="M1136" s="246"/>
    </row>
    <row r="1137" spans="11:13">
      <c r="K1137" s="246"/>
      <c r="L1137" s="246"/>
      <c r="M1137" s="246"/>
    </row>
    <row r="1138" spans="11:13">
      <c r="K1138" s="246"/>
      <c r="L1138" s="246"/>
      <c r="M1138" s="246"/>
    </row>
    <row r="1139" spans="11:13">
      <c r="K1139" s="246"/>
      <c r="L1139" s="246"/>
      <c r="M1139" s="246"/>
    </row>
    <row r="1140" spans="11:13">
      <c r="K1140" s="246"/>
      <c r="L1140" s="246"/>
      <c r="M1140" s="246"/>
    </row>
    <row r="1141" spans="11:13">
      <c r="K1141" s="246"/>
      <c r="L1141" s="246"/>
      <c r="M1141" s="246"/>
    </row>
    <row r="1142" spans="11:13">
      <c r="K1142" s="246"/>
      <c r="L1142" s="246"/>
      <c r="M1142" s="246"/>
    </row>
    <row r="1143" spans="11:13">
      <c r="K1143" s="246"/>
      <c r="L1143" s="246"/>
      <c r="M1143" s="246"/>
    </row>
    <row r="1144" spans="11:13">
      <c r="K1144" s="246"/>
      <c r="L1144" s="246"/>
      <c r="M1144" s="246"/>
    </row>
    <row r="1145" spans="11:13">
      <c r="K1145" s="246"/>
      <c r="L1145" s="246"/>
      <c r="M1145" s="246"/>
    </row>
    <row r="1146" spans="11:13">
      <c r="K1146" s="246"/>
      <c r="L1146" s="246"/>
      <c r="M1146" s="246"/>
    </row>
    <row r="1147" spans="11:13">
      <c r="K1147" s="246"/>
      <c r="L1147" s="246"/>
      <c r="M1147" s="246"/>
    </row>
    <row r="1148" spans="11:13">
      <c r="K1148" s="246"/>
      <c r="L1148" s="246"/>
      <c r="M1148" s="246"/>
    </row>
    <row r="1149" spans="11:13">
      <c r="K1149" s="246"/>
      <c r="L1149" s="246"/>
      <c r="M1149" s="246"/>
    </row>
    <row r="1150" spans="11:13">
      <c r="K1150" s="246"/>
      <c r="L1150" s="246"/>
      <c r="M1150" s="246"/>
    </row>
    <row r="1151" spans="11:13">
      <c r="K1151" s="246"/>
      <c r="L1151" s="246"/>
      <c r="M1151" s="246"/>
    </row>
  </sheetData>
  <dataValidations disablePrompts="1" count="1">
    <dataValidation type="list" allowBlank="1" showInputMessage="1" showErrorMessage="1" sqref="J294 B1">
      <formula1>$B$2:$B$294</formula1>
    </dataValidation>
  </dataValidations>
  <pageMargins left="0.70866141732283472" right="0.70866141732283472" top="0.74803149606299213" bottom="0.74803149606299213" header="0.31496062992125984" footer="0.31496062992125984"/>
  <pageSetup paperSize="9" scale="56" fitToWidth="0" fitToHeight="2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F43"/>
  <sheetViews>
    <sheetView topLeftCell="A16" workbookViewId="0">
      <selection activeCell="D45" sqref="D45"/>
    </sheetView>
  </sheetViews>
  <sheetFormatPr baseColWidth="10" defaultColWidth="11.453125" defaultRowHeight="14.5"/>
  <cols>
    <col min="1" max="1" width="59.7265625" customWidth="1"/>
    <col min="2" max="2" width="20.1796875" customWidth="1"/>
    <col min="3" max="3" width="11.453125" style="106" customWidth="1"/>
    <col min="4" max="4" width="11.453125" customWidth="1"/>
  </cols>
  <sheetData>
    <row r="1" spans="1:3">
      <c r="A1" s="16" t="s">
        <v>101</v>
      </c>
      <c r="B1" s="16" t="s">
        <v>102</v>
      </c>
      <c r="C1" s="104">
        <v>0</v>
      </c>
    </row>
    <row r="2" spans="1:3">
      <c r="A2" s="16" t="s">
        <v>86</v>
      </c>
      <c r="B2" s="16"/>
      <c r="C2" s="104"/>
    </row>
    <row r="3" spans="1:3">
      <c r="A3" s="16" t="s">
        <v>137</v>
      </c>
      <c r="B3" s="16" t="s">
        <v>552</v>
      </c>
      <c r="C3" s="104">
        <v>22</v>
      </c>
    </row>
    <row r="4" spans="1:3">
      <c r="A4" s="16" t="s">
        <v>152</v>
      </c>
      <c r="B4" s="16" t="s">
        <v>553</v>
      </c>
      <c r="C4" s="104">
        <v>32</v>
      </c>
    </row>
    <row r="5" spans="1:3">
      <c r="A5" s="16" t="s">
        <v>165</v>
      </c>
      <c r="B5" s="16" t="s">
        <v>554</v>
      </c>
      <c r="C5" s="104">
        <v>42</v>
      </c>
    </row>
    <row r="6" spans="1:3">
      <c r="A6" s="16" t="s">
        <v>166</v>
      </c>
      <c r="B6" s="16" t="s">
        <v>555</v>
      </c>
      <c r="C6" s="104">
        <v>52</v>
      </c>
    </row>
    <row r="7" spans="1:3">
      <c r="A7" s="16" t="s">
        <v>154</v>
      </c>
      <c r="B7" s="16" t="s">
        <v>153</v>
      </c>
      <c r="C7" s="104">
        <v>215</v>
      </c>
    </row>
    <row r="8" spans="1:3">
      <c r="A8" s="16" t="s">
        <v>86</v>
      </c>
      <c r="B8" s="16"/>
      <c r="C8" s="104"/>
    </row>
    <row r="9" spans="1:3">
      <c r="A9" s="16" t="s">
        <v>133</v>
      </c>
      <c r="B9" s="16" t="s">
        <v>553</v>
      </c>
      <c r="C9" s="104">
        <v>32</v>
      </c>
    </row>
    <row r="10" spans="1:3">
      <c r="A10" s="16" t="s">
        <v>134</v>
      </c>
      <c r="B10" s="16" t="s">
        <v>554</v>
      </c>
      <c r="C10" s="104">
        <v>42</v>
      </c>
    </row>
    <row r="11" spans="1:3">
      <c r="A11" s="16" t="s">
        <v>135</v>
      </c>
      <c r="B11" s="16" t="s">
        <v>555</v>
      </c>
      <c r="C11" s="104">
        <v>52</v>
      </c>
    </row>
    <row r="12" spans="1:3">
      <c r="A12" s="16" t="s">
        <v>136</v>
      </c>
      <c r="B12" s="16" t="s">
        <v>556</v>
      </c>
      <c r="C12" s="104">
        <v>62</v>
      </c>
    </row>
    <row r="13" spans="1:3">
      <c r="A13" s="16" t="s">
        <v>88</v>
      </c>
      <c r="B13" s="16" t="s">
        <v>557</v>
      </c>
      <c r="C13" s="104">
        <v>72</v>
      </c>
    </row>
    <row r="14" spans="1:3">
      <c r="A14" s="16" t="s">
        <v>66</v>
      </c>
      <c r="B14" s="16" t="s">
        <v>67</v>
      </c>
      <c r="C14" s="104">
        <v>190</v>
      </c>
    </row>
    <row r="15" spans="1:3">
      <c r="A15" s="16" t="s">
        <v>96</v>
      </c>
      <c r="B15" s="16" t="s">
        <v>68</v>
      </c>
      <c r="C15" s="104">
        <v>200</v>
      </c>
    </row>
    <row r="16" spans="1:3">
      <c r="A16" s="16" t="s">
        <v>97</v>
      </c>
      <c r="B16" s="16" t="s">
        <v>69</v>
      </c>
      <c r="C16" s="104">
        <v>210</v>
      </c>
    </row>
    <row r="17" spans="1:6">
      <c r="A17" s="16" t="s">
        <v>86</v>
      </c>
      <c r="B17" s="16"/>
      <c r="C17" s="104"/>
    </row>
    <row r="18" spans="1:6">
      <c r="A18" s="16" t="s">
        <v>410</v>
      </c>
      <c r="B18" s="103" t="s">
        <v>411</v>
      </c>
      <c r="C18" s="104">
        <v>0</v>
      </c>
      <c r="D18" s="192"/>
      <c r="E18" s="28"/>
      <c r="F18" s="4"/>
    </row>
    <row r="19" spans="1:6">
      <c r="A19" s="100" t="s">
        <v>412</v>
      </c>
      <c r="B19" s="102" t="s">
        <v>413</v>
      </c>
      <c r="C19" s="105">
        <v>16</v>
      </c>
      <c r="D19" s="192"/>
      <c r="E19" s="28"/>
      <c r="F19" s="4"/>
    </row>
    <row r="20" spans="1:6">
      <c r="A20" s="100" t="s">
        <v>414</v>
      </c>
      <c r="B20" s="102" t="s">
        <v>413</v>
      </c>
      <c r="C20" s="105">
        <v>16</v>
      </c>
      <c r="D20" s="192"/>
      <c r="E20" s="28"/>
      <c r="F20" s="4"/>
    </row>
    <row r="21" spans="1:6">
      <c r="A21" s="100" t="s">
        <v>415</v>
      </c>
      <c r="B21" s="102" t="s">
        <v>413</v>
      </c>
      <c r="C21" s="105">
        <v>16</v>
      </c>
      <c r="D21" s="193"/>
      <c r="E21" s="28"/>
      <c r="F21" s="4"/>
    </row>
    <row r="22" spans="1:6">
      <c r="A22" s="100" t="s">
        <v>406</v>
      </c>
      <c r="B22" s="102" t="s">
        <v>396</v>
      </c>
      <c r="C22" s="105">
        <v>20</v>
      </c>
    </row>
    <row r="23" spans="1:6">
      <c r="A23" s="100" t="s">
        <v>409</v>
      </c>
      <c r="B23" s="102" t="s">
        <v>397</v>
      </c>
      <c r="C23" s="105">
        <v>30</v>
      </c>
    </row>
    <row r="24" spans="1:6">
      <c r="A24" s="100" t="s">
        <v>407</v>
      </c>
      <c r="B24" s="102" t="s">
        <v>398</v>
      </c>
      <c r="C24" s="105">
        <v>48</v>
      </c>
    </row>
    <row r="25" spans="1:6">
      <c r="A25" s="100" t="s">
        <v>408</v>
      </c>
      <c r="B25" s="102" t="s">
        <v>399</v>
      </c>
      <c r="C25" s="105">
        <v>60</v>
      </c>
    </row>
    <row r="26" spans="1:6">
      <c r="A26" s="16" t="s">
        <v>86</v>
      </c>
      <c r="B26" s="16"/>
      <c r="C26" s="104"/>
    </row>
    <row r="27" spans="1:6">
      <c r="A27" s="16" t="s">
        <v>27</v>
      </c>
      <c r="B27" s="16" t="s">
        <v>36</v>
      </c>
      <c r="C27" s="104">
        <v>70</v>
      </c>
    </row>
    <row r="28" spans="1:6">
      <c r="A28" s="16" t="s">
        <v>28</v>
      </c>
      <c r="B28" s="16" t="s">
        <v>42</v>
      </c>
      <c r="C28" s="104">
        <v>57</v>
      </c>
    </row>
    <row r="29" spans="1:6">
      <c r="A29" s="16" t="s">
        <v>86</v>
      </c>
      <c r="B29" s="16"/>
      <c r="C29" s="104"/>
    </row>
    <row r="30" spans="1:6">
      <c r="A30" s="16" t="s">
        <v>87</v>
      </c>
      <c r="B30" s="16" t="s">
        <v>552</v>
      </c>
      <c r="C30" s="104">
        <v>22</v>
      </c>
    </row>
    <row r="31" spans="1:6">
      <c r="A31" s="16" t="s">
        <v>98</v>
      </c>
      <c r="B31" s="16" t="s">
        <v>553</v>
      </c>
      <c r="C31" s="104">
        <v>32</v>
      </c>
    </row>
    <row r="32" spans="1:6">
      <c r="A32" s="16" t="s">
        <v>99</v>
      </c>
      <c r="B32" s="16" t="s">
        <v>554</v>
      </c>
      <c r="C32" s="104">
        <v>42</v>
      </c>
    </row>
    <row r="33" spans="1:6">
      <c r="A33" s="16" t="s">
        <v>86</v>
      </c>
      <c r="B33" s="16"/>
      <c r="C33" s="104"/>
    </row>
    <row r="34" spans="1:6">
      <c r="A34" s="16" t="s">
        <v>138</v>
      </c>
      <c r="B34" s="16" t="s">
        <v>37</v>
      </c>
      <c r="C34" s="104">
        <v>20</v>
      </c>
    </row>
    <row r="35" spans="1:6">
      <c r="A35" s="16" t="s">
        <v>139</v>
      </c>
      <c r="B35" s="16" t="s">
        <v>35</v>
      </c>
      <c r="C35" s="104">
        <v>30</v>
      </c>
    </row>
    <row r="36" spans="1:6">
      <c r="A36" s="16" t="s">
        <v>140</v>
      </c>
      <c r="B36" s="16" t="s">
        <v>58</v>
      </c>
      <c r="C36" s="104">
        <v>40</v>
      </c>
      <c r="D36" s="192"/>
      <c r="E36" s="28"/>
      <c r="F36" s="4"/>
    </row>
    <row r="37" spans="1:6">
      <c r="A37" s="16" t="s">
        <v>139</v>
      </c>
      <c r="B37" s="16" t="s">
        <v>59</v>
      </c>
      <c r="C37" s="104">
        <v>50</v>
      </c>
      <c r="D37" s="192"/>
      <c r="E37" s="28"/>
      <c r="F37" s="4"/>
    </row>
    <row r="38" spans="1:6">
      <c r="A38" s="16" t="s">
        <v>141</v>
      </c>
      <c r="B38" s="16" t="s">
        <v>60</v>
      </c>
      <c r="C38" s="104">
        <v>60</v>
      </c>
      <c r="D38" s="192"/>
      <c r="E38" s="28"/>
      <c r="F38" s="4"/>
    </row>
    <row r="39" spans="1:6">
      <c r="A39" s="16"/>
      <c r="B39" s="16"/>
      <c r="C39" s="104"/>
      <c r="D39" s="193"/>
      <c r="E39" s="28"/>
      <c r="F39" s="4"/>
    </row>
    <row r="40" spans="1:6">
      <c r="A40" s="100"/>
      <c r="B40" s="101"/>
      <c r="C40" s="105"/>
    </row>
    <row r="41" spans="1:6">
      <c r="A41" s="100"/>
      <c r="B41" s="101"/>
      <c r="C41" s="105"/>
    </row>
    <row r="42" spans="1:6">
      <c r="A42" s="100"/>
      <c r="B42" s="101"/>
      <c r="C42" s="105"/>
    </row>
    <row r="43" spans="1:6">
      <c r="A43" s="100"/>
      <c r="B43" s="101"/>
      <c r="C43" s="105"/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>
    <pageSetUpPr fitToPage="1"/>
  </sheetPr>
  <dimension ref="A1:G10"/>
  <sheetViews>
    <sheetView workbookViewId="0">
      <selection activeCell="F14" sqref="F14"/>
    </sheetView>
  </sheetViews>
  <sheetFormatPr baseColWidth="10" defaultColWidth="9.1796875" defaultRowHeight="14.5"/>
  <cols>
    <col min="1" max="1" width="6" customWidth="1"/>
    <col min="2" max="2" width="34.453125" customWidth="1"/>
    <col min="3" max="6" width="18" bestFit="1" customWidth="1"/>
    <col min="7" max="7" width="11.81640625" customWidth="1"/>
  </cols>
  <sheetData>
    <row r="1" spans="1:7">
      <c r="C1" s="31"/>
      <c r="D1" s="22"/>
      <c r="E1" s="26" t="e">
        <f>MATCH(L.O.A,DUREE_LOA,0)</f>
        <v>#N/A</v>
      </c>
      <c r="F1" s="29" t="e">
        <f>'Devis Client'!B45*'Devis Client'!C45</f>
        <v>#N/A</v>
      </c>
      <c r="G1" s="4"/>
    </row>
    <row r="2" spans="1:7">
      <c r="C2" s="31"/>
      <c r="D2" s="22"/>
      <c r="E2" s="22"/>
      <c r="F2" s="28"/>
      <c r="G2" s="4"/>
    </row>
    <row r="3" spans="1:7">
      <c r="A3" s="8" t="s">
        <v>9</v>
      </c>
      <c r="B3" s="8" t="s">
        <v>583</v>
      </c>
      <c r="C3" s="8" t="s">
        <v>131</v>
      </c>
      <c r="D3" s="23" t="s">
        <v>130</v>
      </c>
      <c r="E3" s="23" t="s">
        <v>129</v>
      </c>
      <c r="F3" s="30" t="s">
        <v>132</v>
      </c>
      <c r="G3" s="4"/>
    </row>
    <row r="4" spans="1:7">
      <c r="A4" s="10">
        <v>300</v>
      </c>
      <c r="B4" s="32">
        <v>2.7009999999999999E-2</v>
      </c>
      <c r="C4" s="32">
        <v>4.8750000000000002E-2</v>
      </c>
      <c r="D4" s="32">
        <v>3.3779999999999998E-2</v>
      </c>
      <c r="E4" s="32">
        <v>2.7009999999999999E-2</v>
      </c>
      <c r="F4" s="32">
        <v>2.3E-2</v>
      </c>
      <c r="G4" s="19" t="s">
        <v>122</v>
      </c>
    </row>
    <row r="5" spans="1:7">
      <c r="A5" s="9">
        <v>3000</v>
      </c>
      <c r="B5" s="12">
        <v>2.7009999999999999E-2</v>
      </c>
      <c r="C5" s="12">
        <v>4.8750000000000002E-2</v>
      </c>
      <c r="D5" s="33">
        <v>3.3779999999999998E-2</v>
      </c>
      <c r="E5" s="33">
        <v>2.7009999999999999E-2</v>
      </c>
      <c r="F5" s="24">
        <v>2.3E-2</v>
      </c>
      <c r="G5" s="19" t="s">
        <v>122</v>
      </c>
    </row>
    <row r="6" spans="1:7">
      <c r="A6" s="10">
        <v>5000</v>
      </c>
      <c r="B6" s="32">
        <v>2.7009999999999999E-2</v>
      </c>
      <c r="C6" s="32">
        <v>4.8169999999999998E-2</v>
      </c>
      <c r="D6" s="34">
        <v>3.2439999999999997E-2</v>
      </c>
      <c r="E6" s="34">
        <v>2.5610000000000001E-2</v>
      </c>
      <c r="F6" s="25">
        <v>2.154E-2</v>
      </c>
      <c r="G6" s="19" t="s">
        <v>18</v>
      </c>
    </row>
    <row r="7" spans="1:7">
      <c r="A7" s="9">
        <v>8000</v>
      </c>
      <c r="B7" s="12"/>
      <c r="C7" s="12">
        <v>4.7739999999999998E-2</v>
      </c>
      <c r="D7" s="33">
        <v>3.2000000000000001E-2</v>
      </c>
      <c r="E7" s="33">
        <v>2.5149999999999999E-2</v>
      </c>
      <c r="F7" s="24">
        <v>2.1069999999999998E-2</v>
      </c>
      <c r="G7" s="19" t="s">
        <v>19</v>
      </c>
    </row>
    <row r="8" spans="1:7">
      <c r="A8" s="10">
        <v>12000</v>
      </c>
      <c r="B8" s="32"/>
      <c r="C8" s="32">
        <v>4.7539999999999999E-2</v>
      </c>
      <c r="D8" s="34">
        <v>3.1780000000000003E-2</v>
      </c>
      <c r="E8" s="34">
        <v>2.4930000000000001E-2</v>
      </c>
      <c r="F8" s="25">
        <v>2.0840000000000001E-2</v>
      </c>
      <c r="G8" s="19" t="s">
        <v>20</v>
      </c>
    </row>
    <row r="9" spans="1:7">
      <c r="A9" s="11">
        <v>12001</v>
      </c>
      <c r="B9" s="140"/>
      <c r="C9" s="140">
        <v>4.7539999999999999E-2</v>
      </c>
      <c r="D9" s="140">
        <v>3.1780000000000003E-2</v>
      </c>
      <c r="E9" s="140">
        <v>2.4930000000000001E-2</v>
      </c>
      <c r="F9" s="140">
        <v>2.0840000000000001E-2</v>
      </c>
      <c r="G9" s="19" t="s">
        <v>17</v>
      </c>
    </row>
    <row r="10" spans="1:7">
      <c r="A10" s="4"/>
      <c r="B10" s="139"/>
      <c r="C10" s="31"/>
      <c r="D10" s="22"/>
      <c r="E10" s="22"/>
      <c r="F10" s="28"/>
      <c r="G10" s="4"/>
    </row>
  </sheetData>
  <pageMargins left="0.7" right="0.7" top="0.75" bottom="0.75" header="0.3" footer="0.3"/>
  <pageSetup paperSize="9" scale="9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5</vt:i4>
      </vt:variant>
      <vt:variant>
        <vt:lpstr>Graphiques</vt:lpstr>
      </vt:variant>
      <vt:variant>
        <vt:i4>1</vt:i4>
      </vt:variant>
      <vt:variant>
        <vt:lpstr>Plages nommées</vt:lpstr>
      </vt:variant>
      <vt:variant>
        <vt:i4>25</vt:i4>
      </vt:variant>
    </vt:vector>
  </HeadingPairs>
  <TitlesOfParts>
    <vt:vector size="31" baseType="lpstr">
      <vt:lpstr>Devis Client</vt:lpstr>
      <vt:lpstr>Feuille X</vt:lpstr>
      <vt:lpstr>Produits</vt:lpstr>
      <vt:lpstr>Contrat DUSAM</vt:lpstr>
      <vt:lpstr>Locam</vt:lpstr>
      <vt:lpstr>Graphique1</vt:lpstr>
      <vt:lpstr>COMMERCIAL</vt:lpstr>
      <vt:lpstr>dept</vt:lpstr>
      <vt:lpstr>'Feuille X'!Désignation</vt:lpstr>
      <vt:lpstr>Désignation</vt:lpstr>
      <vt:lpstr>'Feuille X'!DUREE_LOA</vt:lpstr>
      <vt:lpstr>DUREE_LOA</vt:lpstr>
      <vt:lpstr>'Feuille X'!DUSAM</vt:lpstr>
      <vt:lpstr>DUSAM</vt:lpstr>
      <vt:lpstr>'Feuille X'!DUSAM2</vt:lpstr>
      <vt:lpstr>DUSAM2</vt:lpstr>
      <vt:lpstr>'Feuille X'!L.O.A</vt:lpstr>
      <vt:lpstr>L.O.A</vt:lpstr>
      <vt:lpstr>'Feuille X'!LOCATION</vt:lpstr>
      <vt:lpstr>LOCATION</vt:lpstr>
      <vt:lpstr>P.A_x_Qté</vt:lpstr>
      <vt:lpstr>'Devis Client'!Print_Area</vt:lpstr>
      <vt:lpstr>Produits</vt:lpstr>
      <vt:lpstr>'Feuille X'!TOTAL.L.O.A</vt:lpstr>
      <vt:lpstr>TOTAL.L.O.A</vt:lpstr>
      <vt:lpstr>'Feuille X'!TOTALHT</vt:lpstr>
      <vt:lpstr>TOTALHT</vt:lpstr>
      <vt:lpstr>Vendeur</vt:lpstr>
      <vt:lpstr>'Devis Client'!Zone_d_impression</vt:lpstr>
      <vt:lpstr>'Feuille X'!Zone_d_impression</vt:lpstr>
      <vt:lpstr>Produits!Zone_d_impression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Matthews</dc:creator>
  <cp:lastModifiedBy>tulipe</cp:lastModifiedBy>
  <cp:lastPrinted>2018-12-18T09:22:53Z</cp:lastPrinted>
  <dcterms:created xsi:type="dcterms:W3CDTF">2014-03-27T16:32:56Z</dcterms:created>
  <dcterms:modified xsi:type="dcterms:W3CDTF">2020-05-07T18:29:33Z</dcterms:modified>
</cp:coreProperties>
</file>