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50" windowWidth="19420" windowHeight="11020" activeTab="1"/>
  </bookViews>
  <sheets>
    <sheet name="CommandesClients" sheetId="1" r:id="rId1"/>
    <sheet name="EntréesMatières" sheetId="2" r:id="rId2"/>
    <sheet name="Feuil3" sheetId="3" r:id="rId3"/>
  </sheets>
  <definedNames>
    <definedName name="client">OFFSET(CommandesClients!$B$3,,,COUNT(CommandesClients!$B:$B))</definedName>
    <definedName name="colf">OFFSET(CommandesClients!$F$3,,,COUNT(CommandesClients!$B:$B))</definedName>
    <definedName name="desi">OFFSET(client,,2,)</definedName>
    <definedName name="produit">OFFSET(client,,1,)</definedName>
    <definedName name="quantité">OFFSET(client,,3,)</definedName>
  </definedNames>
  <calcPr calcId="124519"/>
</workbook>
</file>

<file path=xl/calcChain.xml><?xml version="1.0" encoding="utf-8"?>
<calcChain xmlns="http://schemas.openxmlformats.org/spreadsheetml/2006/main">
  <c r="B5" i="2" a="1"/>
  <c r="B5" s="1"/>
  <c r="B6" a="1"/>
  <c r="B6" s="1"/>
  <c r="B7" a="1"/>
  <c r="B7" s="1"/>
  <c r="B8" a="1"/>
  <c r="B8" s="1"/>
  <c r="B9" a="1"/>
  <c r="B9" s="1"/>
  <c r="B10" a="1"/>
  <c r="B10" s="1"/>
  <c r="B11" a="1"/>
  <c r="B11" s="1"/>
  <c r="B12" a="1"/>
  <c r="B12" s="1"/>
  <c r="B13" a="1"/>
  <c r="B13" s="1"/>
  <c r="B14" a="1"/>
  <c r="B14" s="1"/>
  <c r="B15" a="1"/>
  <c r="B15" s="1"/>
  <c r="B16" a="1"/>
  <c r="B16" s="1"/>
  <c r="B17" a="1"/>
  <c r="B17" s="1"/>
  <c r="B18" a="1"/>
  <c r="B18" s="1"/>
  <c r="B19" a="1"/>
  <c r="B19" s="1"/>
  <c r="B20" a="1"/>
  <c r="B20" s="1"/>
  <c r="B21" a="1"/>
  <c r="B21" s="1"/>
  <c r="B22" a="1"/>
  <c r="B22" s="1"/>
  <c r="B23" a="1"/>
  <c r="B23" s="1"/>
  <c r="B24" a="1"/>
  <c r="B24" s="1"/>
  <c r="B25" a="1"/>
  <c r="B25" s="1"/>
  <c r="B26" a="1"/>
  <c r="B26" s="1"/>
  <c r="B27" a="1"/>
  <c r="B27" s="1"/>
  <c r="B28" a="1"/>
  <c r="B28" s="1"/>
  <c r="B29" a="1"/>
  <c r="B29" s="1"/>
  <c r="B30" a="1"/>
  <c r="B30" s="1"/>
  <c r="B31" a="1"/>
  <c r="B31" s="1"/>
  <c r="B32" a="1"/>
  <c r="B32" s="1"/>
  <c r="D32" s="1"/>
  <c r="B4" a="1"/>
  <c r="B4" s="1"/>
  <c r="C4" s="1" a="1"/>
  <c r="C4" s="1"/>
  <c r="F25" i="1"/>
  <c r="G25"/>
  <c r="G4"/>
  <c r="G5"/>
  <c r="G6"/>
  <c r="G7"/>
  <c r="G8"/>
  <c r="G9"/>
  <c r="G10"/>
  <c r="G11"/>
  <c r="G12"/>
  <c r="G13"/>
  <c r="G14"/>
  <c r="G15"/>
  <c r="G16"/>
  <c r="G17"/>
  <c r="G18"/>
  <c r="G19"/>
  <c r="G20"/>
  <c r="G21"/>
  <c r="G22"/>
  <c r="G23"/>
  <c r="G24"/>
  <c r="G3"/>
  <c r="F4"/>
  <c r="F5"/>
  <c r="F6"/>
  <c r="F7"/>
  <c r="F8"/>
  <c r="F9"/>
  <c r="F10"/>
  <c r="F11"/>
  <c r="F12"/>
  <c r="F13"/>
  <c r="F14"/>
  <c r="F15"/>
  <c r="F16"/>
  <c r="F17"/>
  <c r="F18"/>
  <c r="F19"/>
  <c r="F20"/>
  <c r="F21"/>
  <c r="F22"/>
  <c r="F23"/>
  <c r="F24"/>
  <c r="F3"/>
  <c r="C25" i="2" l="1" a="1"/>
  <c r="C25" s="1"/>
  <c r="E25" s="1"/>
  <c r="C21" a="1"/>
  <c r="C21" s="1"/>
  <c r="C17" a="1"/>
  <c r="C17" s="1"/>
  <c r="C15" a="1"/>
  <c r="C15" s="1"/>
  <c r="C13" a="1"/>
  <c r="C13" s="1"/>
  <c r="C11" a="1"/>
  <c r="C11" s="1"/>
  <c r="C9" a="1"/>
  <c r="C9" s="1"/>
  <c r="C7" a="1"/>
  <c r="C7" s="1"/>
  <c r="C5" a="1"/>
  <c r="C5" s="1"/>
  <c r="C27" a="1"/>
  <c r="C27" s="1"/>
  <c r="E27" s="1"/>
  <c r="C23" a="1"/>
  <c r="C23" s="1"/>
  <c r="C19" a="1"/>
  <c r="C19" s="1"/>
  <c r="C31" a="1"/>
  <c r="C31" s="1"/>
  <c r="D31" s="1"/>
  <c r="C28" a="1"/>
  <c r="C28" s="1"/>
  <c r="E28" s="1"/>
  <c r="C18" a="1"/>
  <c r="C18" s="1"/>
  <c r="C16" a="1"/>
  <c r="C16" s="1"/>
  <c r="C14" a="1"/>
  <c r="C14" s="1"/>
  <c r="C12" a="1"/>
  <c r="C12" s="1"/>
  <c r="C10" a="1"/>
  <c r="C10" s="1"/>
  <c r="C8" a="1"/>
  <c r="C8" s="1"/>
  <c r="C6" a="1"/>
  <c r="C6" s="1"/>
  <c r="C30" a="1"/>
  <c r="C30" s="1"/>
  <c r="E30" s="1"/>
  <c r="C29" a="1"/>
  <c r="C29" s="1"/>
  <c r="D29" s="1"/>
  <c r="C26" a="1"/>
  <c r="C26" s="1"/>
  <c r="E26" s="1"/>
  <c r="C24" a="1"/>
  <c r="C24" s="1"/>
  <c r="C22" a="1"/>
  <c r="C22" s="1"/>
  <c r="C20" a="1"/>
  <c r="C20" s="1"/>
  <c r="E20" s="1"/>
  <c r="D30"/>
  <c r="D28"/>
  <c r="A31"/>
  <c r="A29"/>
  <c r="A27"/>
  <c r="A25"/>
  <c r="A23"/>
  <c r="A21"/>
  <c r="D4"/>
  <c r="A32"/>
  <c r="A30"/>
  <c r="A28"/>
  <c r="A20"/>
  <c r="A18"/>
  <c r="A16"/>
  <c r="A14"/>
  <c r="A12"/>
  <c r="A10"/>
  <c r="A8"/>
  <c r="A6"/>
  <c r="A19"/>
  <c r="A17"/>
  <c r="A15"/>
  <c r="A13"/>
  <c r="A11"/>
  <c r="A9"/>
  <c r="A7"/>
  <c r="A26"/>
  <c r="A24"/>
  <c r="A22"/>
  <c r="A5"/>
  <c r="G4"/>
  <c r="G19"/>
  <c r="E17"/>
  <c r="E19"/>
  <c r="E15"/>
  <c r="D27"/>
  <c r="E4"/>
  <c r="E13"/>
  <c r="E11"/>
  <c r="D26"/>
  <c r="E9"/>
  <c r="E7"/>
  <c r="E21"/>
  <c r="E24"/>
  <c r="E22"/>
  <c r="E12"/>
  <c r="E10"/>
  <c r="E8"/>
  <c r="E6"/>
  <c r="E18"/>
  <c r="E16"/>
  <c r="E14"/>
  <c r="E5"/>
  <c r="E23"/>
  <c r="E31" l="1"/>
  <c r="E29"/>
  <c r="D6"/>
  <c r="D12"/>
  <c r="D20"/>
  <c r="D5"/>
  <c r="D9"/>
  <c r="D13"/>
  <c r="D17"/>
  <c r="D21"/>
  <c r="D25"/>
  <c r="D10"/>
  <c r="D18"/>
  <c r="D8"/>
  <c r="D16"/>
  <c r="D24"/>
  <c r="D7"/>
  <c r="D11"/>
  <c r="D15"/>
  <c r="D19"/>
  <c r="D23"/>
  <c r="D14"/>
  <c r="D22"/>
  <c r="G23"/>
  <c r="G8"/>
  <c r="G12"/>
  <c r="G16"/>
  <c r="G20"/>
  <c r="G24"/>
  <c r="G7"/>
  <c r="G11"/>
  <c r="G15"/>
  <c r="G21"/>
  <c r="G6"/>
  <c r="G10"/>
  <c r="G14"/>
  <c r="G18"/>
  <c r="G22"/>
  <c r="G5"/>
  <c r="G9"/>
  <c r="G13"/>
  <c r="G17"/>
</calcChain>
</file>

<file path=xl/sharedStrings.xml><?xml version="1.0" encoding="utf-8"?>
<sst xmlns="http://schemas.openxmlformats.org/spreadsheetml/2006/main" count="56" uniqueCount="39">
  <si>
    <t xml:space="preserve">Code produit  </t>
  </si>
  <si>
    <t xml:space="preserve">Description Produit  </t>
  </si>
  <si>
    <t xml:space="preserve">Qté Commandée  </t>
  </si>
  <si>
    <t>01602418</t>
  </si>
  <si>
    <t xml:space="preserve">BOULON H,M22-70,ECROU H GALV,  </t>
  </si>
  <si>
    <t>01022156</t>
  </si>
  <si>
    <t xml:space="preserve">PLAT DE 30MM X 6MM  </t>
  </si>
  <si>
    <t>01601891</t>
  </si>
  <si>
    <t xml:space="preserve">BOULON H,M18-180/100,2 ECRS H  </t>
  </si>
  <si>
    <t>01601998</t>
  </si>
  <si>
    <t xml:space="preserve">BOULON H,M20-60,2 ECRS,H GALV  </t>
  </si>
  <si>
    <t>01602035</t>
  </si>
  <si>
    <t xml:space="preserve">BOULON H,M20-70,2 ECRS H GALV,  </t>
  </si>
  <si>
    <t>01602108</t>
  </si>
  <si>
    <t xml:space="preserve">BOULON H,M20-90,2 ECRS H GALV,  </t>
  </si>
  <si>
    <t>01602450</t>
  </si>
  <si>
    <t xml:space="preserve">BOULON H,M22-80,ECROU H GALV,  </t>
  </si>
  <si>
    <t>01601724</t>
  </si>
  <si>
    <t xml:space="preserve">BOULON H,M18-75,ECROU H GALV,  </t>
  </si>
  <si>
    <t>01601668</t>
  </si>
  <si>
    <t xml:space="preserve">BOULON H,M18-65/25,ECROU H GAL  </t>
  </si>
  <si>
    <t>01601671</t>
  </si>
  <si>
    <t xml:space="preserve">BOULON H,M18-60,2 ECROUS H GAL  </t>
  </si>
  <si>
    <t>01601761</t>
  </si>
  <si>
    <t xml:space="preserve">BOULON H,M18-90,ECROU H GALV,  </t>
  </si>
  <si>
    <t>01335430</t>
  </si>
  <si>
    <t xml:space="preserve">FIL RESSORT GALVA D=3 MM  </t>
  </si>
  <si>
    <t>01602416</t>
  </si>
  <si>
    <t xml:space="preserve">BOULON H,M22-65,ECROU H GALV,  </t>
  </si>
  <si>
    <t>01335435</t>
  </si>
  <si>
    <t xml:space="preserve">FIL RESSORT GALVA D=4 MM  </t>
  </si>
  <si>
    <t xml:space="preserve">Client </t>
  </si>
  <si>
    <t>Client demandeur</t>
  </si>
  <si>
    <t>Code pdt</t>
  </si>
  <si>
    <t>Designation produit</t>
  </si>
  <si>
    <t>Nb cdes pdt</t>
  </si>
  <si>
    <t>Nb cdes/
client</t>
  </si>
  <si>
    <t>Qté commandée/client</t>
  </si>
  <si>
    <t>…</t>
  </si>
</sst>
</file>

<file path=xl/styles.xml><?xml version="1.0" encoding="utf-8"?>
<styleSheet xmlns="http://schemas.openxmlformats.org/spreadsheetml/2006/main">
  <numFmts count="1">
    <numFmt numFmtId="164" formatCode="General;s\t\d;&quot;&quot;"/>
  </numFmts>
  <fonts count="19">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2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6">
    <xf numFmtId="0" fontId="0" fillId="0" borderId="0" xfId="0"/>
    <xf numFmtId="0" fontId="0" fillId="0" borderId="16" xfId="0" applyBorder="1"/>
    <xf numFmtId="0" fontId="0" fillId="0" borderId="17" xfId="0" applyBorder="1"/>
    <xf numFmtId="0" fontId="0" fillId="0" borderId="18" xfId="0" applyBorder="1"/>
    <xf numFmtId="0" fontId="0" fillId="0" borderId="21" xfId="0" applyBorder="1" applyAlignment="1">
      <alignment horizontal="right"/>
    </xf>
    <xf numFmtId="0" fontId="0" fillId="0" borderId="22" xfId="0" applyBorder="1"/>
    <xf numFmtId="0" fontId="0" fillId="0" borderId="14" xfId="0" applyBorder="1"/>
    <xf numFmtId="0" fontId="0" fillId="0" borderId="19" xfId="0" applyBorder="1" applyAlignment="1">
      <alignment horizontal="right"/>
    </xf>
    <xf numFmtId="0" fontId="0" fillId="0" borderId="20" xfId="0" applyBorder="1" applyAlignment="1">
      <alignment horizontal="right"/>
    </xf>
    <xf numFmtId="0" fontId="16" fillId="0" borderId="24" xfId="0" applyFont="1" applyBorder="1" applyAlignment="1">
      <alignment horizontal="center" vertical="center" wrapText="1"/>
    </xf>
    <xf numFmtId="0" fontId="0" fillId="0" borderId="13" xfId="0" applyBorder="1"/>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0" fillId="0" borderId="15" xfId="0" applyBorder="1"/>
    <xf numFmtId="0" fontId="0" fillId="0" borderId="23" xfId="0" applyBorder="1"/>
    <xf numFmtId="0" fontId="0" fillId="0" borderId="10" xfId="0" applyBorder="1"/>
    <xf numFmtId="0" fontId="18" fillId="33" borderId="12" xfId="0" applyFont="1" applyFill="1" applyBorder="1" applyAlignment="1">
      <alignment horizontal="center" vertical="center" wrapText="1"/>
    </xf>
    <xf numFmtId="0" fontId="18" fillId="33" borderId="11" xfId="0" applyFont="1" applyFill="1" applyBorder="1" applyAlignment="1">
      <alignment horizontal="center" vertical="center" wrapText="1"/>
    </xf>
    <xf numFmtId="164" fontId="0" fillId="0" borderId="0" xfId="0" applyNumberFormat="1"/>
    <xf numFmtId="164" fontId="0" fillId="0" borderId="15" xfId="0" applyNumberFormat="1" applyBorder="1"/>
    <xf numFmtId="164" fontId="0" fillId="0" borderId="16" xfId="0" applyNumberFormat="1" applyBorder="1"/>
    <xf numFmtId="164" fontId="18" fillId="33" borderId="25" xfId="0" applyNumberFormat="1" applyFont="1" applyFill="1" applyBorder="1" applyAlignment="1">
      <alignment horizontal="center" vertical="center" wrapText="1"/>
    </xf>
    <xf numFmtId="164" fontId="0" fillId="0" borderId="10" xfId="0" applyNumberFormat="1" applyBorder="1" applyAlignment="1">
      <alignment horizontal="center"/>
    </xf>
    <xf numFmtId="164" fontId="16" fillId="0" borderId="0" xfId="0" applyNumberFormat="1" applyFont="1" applyAlignment="1">
      <alignment horizontal="center"/>
    </xf>
    <xf numFmtId="164" fontId="16" fillId="0" borderId="10" xfId="0" applyNumberFormat="1" applyFont="1" applyBorder="1" applyAlignment="1">
      <alignment horizontal="center"/>
    </xf>
    <xf numFmtId="164" fontId="16" fillId="0" borderId="16" xfId="0" applyNumberFormat="1" applyFont="1" applyBorder="1" applyAlignment="1">
      <alignment horizontal="center"/>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63500</xdr:colOff>
      <xdr:row>7</xdr:row>
      <xdr:rowOff>95250</xdr:rowOff>
    </xdr:from>
    <xdr:to>
      <xdr:col>14</xdr:col>
      <xdr:colOff>361950</xdr:colOff>
      <xdr:row>13</xdr:row>
      <xdr:rowOff>171450</xdr:rowOff>
    </xdr:to>
    <xdr:sp macro="" textlink="">
      <xdr:nvSpPr>
        <xdr:cNvPr id="1025" name="Text Box 1"/>
        <xdr:cNvSpPr txBox="1">
          <a:spLocks noChangeArrowheads="1"/>
        </xdr:cNvSpPr>
      </xdr:nvSpPr>
      <xdr:spPr bwMode="auto">
        <a:xfrm>
          <a:off x="6756400" y="1803400"/>
          <a:ext cx="4870450" cy="1181100"/>
        </a:xfrm>
        <a:prstGeom prst="rect">
          <a:avLst/>
        </a:prstGeom>
        <a:solidFill>
          <a:srgbClr val="FFFFFF"/>
        </a:solidFill>
        <a:ln w="9525">
          <a:solidFill>
            <a:srgbClr val="000000"/>
          </a:solidFill>
          <a:miter lim="800000"/>
          <a:headEnd/>
          <a:tailEnd/>
        </a:ln>
      </xdr:spPr>
      <xdr:txBody>
        <a:bodyPr vertOverflow="clip" wrap="square" lIns="36576" tIns="36576" rIns="0" bIns="0" anchor="t" upright="1"/>
        <a:lstStyle/>
        <a:p>
          <a:pPr algn="l" rtl="1">
            <a:defRPr sz="1000"/>
          </a:pPr>
          <a:r>
            <a:rPr lang="fr-FR" sz="1100" b="0" i="0" strike="noStrike">
              <a:solidFill>
                <a:srgbClr val="000000"/>
              </a:solidFill>
              <a:latin typeface="Calibri"/>
            </a:rPr>
            <a:t>J'aimerai créer une macro qui compte dans l'onglet "EntréesMatières" le nb de commandes (en utilisant NB SI et RechercheV) et la somme des quantités commandées (en utilisant SOMME SI et RechercheV) par rapport à deux critères dans l'onglet "CommandesClients" (Client Demandeur en colonne A et Code Produit en colonne B). </a:t>
          </a:r>
        </a:p>
        <a:p>
          <a:pPr algn="l" rtl="1">
            <a:defRPr sz="1000"/>
          </a:pPr>
          <a:endParaRPr lang="fr-FR" sz="1100" b="0" i="0" strike="noStrike">
            <a:solidFill>
              <a:srgbClr val="000000"/>
            </a:solidFill>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1:G25"/>
  <sheetViews>
    <sheetView workbookViewId="0">
      <selection activeCell="I6" sqref="I6"/>
    </sheetView>
  </sheetViews>
  <sheetFormatPr baseColWidth="10" defaultRowHeight="14.5"/>
  <cols>
    <col min="4" max="4" width="38.7265625" customWidth="1"/>
    <col min="5" max="5" width="12.7265625" customWidth="1"/>
    <col min="6" max="6" width="21.90625" customWidth="1"/>
    <col min="8" max="8" width="24.1796875" customWidth="1"/>
  </cols>
  <sheetData>
    <row r="1" spans="2:7" ht="15" thickBot="1"/>
    <row r="2" spans="2:7" ht="29.5" thickBot="1">
      <c r="B2" s="12" t="s">
        <v>31</v>
      </c>
      <c r="C2" s="11" t="s">
        <v>0</v>
      </c>
      <c r="D2" s="11" t="s">
        <v>1</v>
      </c>
      <c r="E2" s="9" t="s">
        <v>2</v>
      </c>
    </row>
    <row r="3" spans="2:7">
      <c r="B3" s="5">
        <v>35780</v>
      </c>
      <c r="C3" s="10" t="s">
        <v>3</v>
      </c>
      <c r="D3" s="10" t="s">
        <v>4</v>
      </c>
      <c r="E3" s="14">
        <v>6</v>
      </c>
      <c r="F3" t="str">
        <f>B3&amp;C3</f>
        <v>3578001602418</v>
      </c>
      <c r="G3">
        <f>COUNTIF(F$3:F$25,F3)</f>
        <v>1</v>
      </c>
    </row>
    <row r="4" spans="2:7">
      <c r="B4" s="2">
        <v>35780</v>
      </c>
      <c r="C4" s="15" t="s">
        <v>5</v>
      </c>
      <c r="D4" s="15" t="s">
        <v>6</v>
      </c>
      <c r="E4" s="3">
        <v>1</v>
      </c>
      <c r="F4" t="str">
        <f t="shared" ref="F4:F25" si="0">B4&amp;C4</f>
        <v>3578001022156</v>
      </c>
      <c r="G4">
        <f t="shared" ref="G4:G24" si="1">COUNTIF(F$3:F$25,F4)</f>
        <v>2</v>
      </c>
    </row>
    <row r="5" spans="2:7">
      <c r="B5" s="2">
        <v>20664</v>
      </c>
      <c r="C5" s="15" t="s">
        <v>5</v>
      </c>
      <c r="D5" s="15" t="s">
        <v>6</v>
      </c>
      <c r="E5" s="3">
        <v>2</v>
      </c>
      <c r="F5" t="str">
        <f t="shared" si="0"/>
        <v>2066401022156</v>
      </c>
      <c r="G5">
        <f t="shared" si="1"/>
        <v>1</v>
      </c>
    </row>
    <row r="6" spans="2:7">
      <c r="B6" s="2">
        <v>20664</v>
      </c>
      <c r="C6" s="15" t="s">
        <v>7</v>
      </c>
      <c r="D6" s="15" t="s">
        <v>8</v>
      </c>
      <c r="E6" s="3">
        <v>1</v>
      </c>
      <c r="F6" t="str">
        <f t="shared" si="0"/>
        <v>2066401601891</v>
      </c>
      <c r="G6">
        <f t="shared" si="1"/>
        <v>1</v>
      </c>
    </row>
    <row r="7" spans="2:7">
      <c r="B7" s="2">
        <v>20664</v>
      </c>
      <c r="C7" s="15" t="s">
        <v>9</v>
      </c>
      <c r="D7" s="15" t="s">
        <v>10</v>
      </c>
      <c r="E7" s="3">
        <v>1</v>
      </c>
      <c r="F7" t="str">
        <f t="shared" si="0"/>
        <v>2066401601998</v>
      </c>
      <c r="G7">
        <f t="shared" si="1"/>
        <v>1</v>
      </c>
    </row>
    <row r="8" spans="2:7">
      <c r="B8" s="2">
        <v>20664</v>
      </c>
      <c r="C8" s="15" t="s">
        <v>11</v>
      </c>
      <c r="D8" s="15" t="s">
        <v>12</v>
      </c>
      <c r="E8" s="3">
        <v>1</v>
      </c>
      <c r="F8" t="str">
        <f t="shared" si="0"/>
        <v>2066401602035</v>
      </c>
      <c r="G8">
        <f t="shared" si="1"/>
        <v>1</v>
      </c>
    </row>
    <row r="9" spans="2:7">
      <c r="B9" s="2">
        <v>20664</v>
      </c>
      <c r="C9" s="15" t="s">
        <v>13</v>
      </c>
      <c r="D9" s="15" t="s">
        <v>14</v>
      </c>
      <c r="E9" s="3">
        <v>1</v>
      </c>
      <c r="F9" t="str">
        <f t="shared" si="0"/>
        <v>2066401602108</v>
      </c>
      <c r="G9">
        <f t="shared" si="1"/>
        <v>2</v>
      </c>
    </row>
    <row r="10" spans="2:7">
      <c r="B10" s="2">
        <v>20664</v>
      </c>
      <c r="C10" s="15" t="s">
        <v>15</v>
      </c>
      <c r="D10" s="15" t="s">
        <v>16</v>
      </c>
      <c r="E10" s="3">
        <v>1</v>
      </c>
      <c r="F10" t="str">
        <f t="shared" si="0"/>
        <v>2066401602450</v>
      </c>
      <c r="G10">
        <f t="shared" si="1"/>
        <v>2</v>
      </c>
    </row>
    <row r="11" spans="2:7">
      <c r="B11" s="2">
        <v>20664</v>
      </c>
      <c r="C11" s="15" t="s">
        <v>17</v>
      </c>
      <c r="D11" s="15" t="s">
        <v>18</v>
      </c>
      <c r="E11" s="3">
        <v>1</v>
      </c>
      <c r="F11" t="str">
        <f t="shared" si="0"/>
        <v>2066401601724</v>
      </c>
      <c r="G11">
        <f t="shared" si="1"/>
        <v>4</v>
      </c>
    </row>
    <row r="12" spans="2:7">
      <c r="B12" s="2">
        <v>35780</v>
      </c>
      <c r="C12" s="15" t="s">
        <v>19</v>
      </c>
      <c r="D12" s="15" t="s">
        <v>20</v>
      </c>
      <c r="E12" s="3">
        <v>8</v>
      </c>
      <c r="F12" t="str">
        <f t="shared" si="0"/>
        <v>3578001601668</v>
      </c>
      <c r="G12">
        <f t="shared" si="1"/>
        <v>1</v>
      </c>
    </row>
    <row r="13" spans="2:7">
      <c r="B13" s="2">
        <v>35780</v>
      </c>
      <c r="C13" s="15" t="s">
        <v>21</v>
      </c>
      <c r="D13" s="15" t="s">
        <v>22</v>
      </c>
      <c r="E13" s="3">
        <v>1</v>
      </c>
      <c r="F13" t="str">
        <f t="shared" si="0"/>
        <v>3578001601671</v>
      </c>
      <c r="G13">
        <f t="shared" si="1"/>
        <v>1</v>
      </c>
    </row>
    <row r="14" spans="2:7">
      <c r="B14" s="2">
        <v>20664</v>
      </c>
      <c r="C14" s="15" t="s">
        <v>17</v>
      </c>
      <c r="D14" s="15" t="s">
        <v>18</v>
      </c>
      <c r="E14" s="3">
        <v>2</v>
      </c>
      <c r="F14" t="str">
        <f t="shared" si="0"/>
        <v>2066401601724</v>
      </c>
      <c r="G14">
        <f t="shared" si="1"/>
        <v>4</v>
      </c>
    </row>
    <row r="15" spans="2:7">
      <c r="B15" s="2">
        <v>20664</v>
      </c>
      <c r="C15" s="15" t="s">
        <v>23</v>
      </c>
      <c r="D15" s="15" t="s">
        <v>24</v>
      </c>
      <c r="E15" s="3">
        <v>1</v>
      </c>
      <c r="F15" t="str">
        <f t="shared" si="0"/>
        <v>2066401601761</v>
      </c>
      <c r="G15">
        <f t="shared" si="1"/>
        <v>1</v>
      </c>
    </row>
    <row r="16" spans="2:7">
      <c r="B16" s="2">
        <v>20664</v>
      </c>
      <c r="C16" s="15" t="s">
        <v>13</v>
      </c>
      <c r="D16" s="15" t="s">
        <v>14</v>
      </c>
      <c r="E16" s="3">
        <v>1</v>
      </c>
      <c r="F16" t="str">
        <f t="shared" si="0"/>
        <v>2066401602108</v>
      </c>
      <c r="G16">
        <f t="shared" si="1"/>
        <v>2</v>
      </c>
    </row>
    <row r="17" spans="2:7">
      <c r="B17" s="2">
        <v>20664</v>
      </c>
      <c r="C17" s="15" t="s">
        <v>15</v>
      </c>
      <c r="D17" s="15" t="s">
        <v>16</v>
      </c>
      <c r="E17" s="3">
        <v>1</v>
      </c>
      <c r="F17" t="str">
        <f t="shared" si="0"/>
        <v>2066401602450</v>
      </c>
      <c r="G17">
        <f t="shared" si="1"/>
        <v>2</v>
      </c>
    </row>
    <row r="18" spans="2:7">
      <c r="B18" s="2">
        <v>35780</v>
      </c>
      <c r="C18" s="15" t="s">
        <v>25</v>
      </c>
      <c r="D18" s="15" t="s">
        <v>26</v>
      </c>
      <c r="E18" s="3">
        <v>3</v>
      </c>
      <c r="F18" t="str">
        <f t="shared" si="0"/>
        <v>3578001335430</v>
      </c>
      <c r="G18">
        <f t="shared" si="1"/>
        <v>2</v>
      </c>
    </row>
    <row r="19" spans="2:7">
      <c r="B19" s="2">
        <v>20664</v>
      </c>
      <c r="C19" s="15" t="s">
        <v>17</v>
      </c>
      <c r="D19" s="15" t="s">
        <v>18</v>
      </c>
      <c r="E19" s="3">
        <v>1</v>
      </c>
      <c r="F19" t="str">
        <f t="shared" si="0"/>
        <v>2066401601724</v>
      </c>
      <c r="G19">
        <f t="shared" si="1"/>
        <v>4</v>
      </c>
    </row>
    <row r="20" spans="2:7">
      <c r="B20" s="2">
        <v>35780</v>
      </c>
      <c r="C20" s="15" t="s">
        <v>27</v>
      </c>
      <c r="D20" s="15" t="s">
        <v>28</v>
      </c>
      <c r="E20" s="3">
        <v>100</v>
      </c>
      <c r="F20" t="str">
        <f t="shared" si="0"/>
        <v>3578001602416</v>
      </c>
      <c r="G20">
        <f t="shared" si="1"/>
        <v>1</v>
      </c>
    </row>
    <row r="21" spans="2:7">
      <c r="B21" s="2">
        <v>35780</v>
      </c>
      <c r="C21" s="15" t="s">
        <v>25</v>
      </c>
      <c r="D21" s="15" t="s">
        <v>26</v>
      </c>
      <c r="E21" s="3">
        <v>1</v>
      </c>
      <c r="F21" t="str">
        <f t="shared" si="0"/>
        <v>3578001335430</v>
      </c>
      <c r="G21">
        <f t="shared" si="1"/>
        <v>2</v>
      </c>
    </row>
    <row r="22" spans="2:7">
      <c r="B22" s="2">
        <v>35780</v>
      </c>
      <c r="C22" s="15" t="s">
        <v>29</v>
      </c>
      <c r="D22" s="15" t="s">
        <v>30</v>
      </c>
      <c r="E22" s="3">
        <v>1</v>
      </c>
      <c r="F22" t="str">
        <f t="shared" si="0"/>
        <v>3578001335435</v>
      </c>
      <c r="G22">
        <f t="shared" si="1"/>
        <v>1</v>
      </c>
    </row>
    <row r="23" spans="2:7">
      <c r="B23" s="2">
        <v>35780</v>
      </c>
      <c r="C23" s="15" t="s">
        <v>5</v>
      </c>
      <c r="D23" s="15" t="s">
        <v>6</v>
      </c>
      <c r="E23" s="3">
        <v>10</v>
      </c>
      <c r="F23" t="str">
        <f t="shared" si="0"/>
        <v>3578001022156</v>
      </c>
      <c r="G23">
        <f t="shared" si="1"/>
        <v>2</v>
      </c>
    </row>
    <row r="24" spans="2:7">
      <c r="B24" s="2">
        <v>20664</v>
      </c>
      <c r="C24" s="15" t="s">
        <v>17</v>
      </c>
      <c r="D24" s="15" t="s">
        <v>18</v>
      </c>
      <c r="E24" s="3">
        <v>1</v>
      </c>
      <c r="F24" t="str">
        <f t="shared" si="0"/>
        <v>2066401601724</v>
      </c>
      <c r="G24">
        <f t="shared" si="1"/>
        <v>4</v>
      </c>
    </row>
    <row r="25" spans="2:7" ht="15" thickBot="1">
      <c r="B25" s="7"/>
      <c r="C25" s="8"/>
      <c r="D25" s="8" t="s">
        <v>38</v>
      </c>
      <c r="E25" s="4" t="s">
        <v>38</v>
      </c>
      <c r="F25" t="str">
        <f t="shared" si="0"/>
        <v/>
      </c>
      <c r="G25">
        <f>COUNTIF(F$3:F$25,F25)</f>
        <v>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G32"/>
  <sheetViews>
    <sheetView tabSelected="1" workbookViewId="0">
      <selection activeCell="A3" sqref="A3"/>
    </sheetView>
  </sheetViews>
  <sheetFormatPr baseColWidth="10" defaultRowHeight="14.5"/>
  <cols>
    <col min="1" max="1" width="14.36328125" customWidth="1"/>
    <col min="2" max="2" width="15.26953125" customWidth="1"/>
    <col min="3" max="3" width="14.7265625" customWidth="1"/>
    <col min="4" max="4" width="39.36328125" customWidth="1"/>
    <col min="5" max="5" width="10.90625" style="18"/>
    <col min="6" max="6" width="23.54296875" customWidth="1"/>
    <col min="7" max="7" width="10.90625" style="23"/>
  </cols>
  <sheetData>
    <row r="2" spans="1:7" ht="15" thickBot="1"/>
    <row r="3" spans="1:7" ht="47" thickBot="1">
      <c r="B3" s="17" t="s">
        <v>32</v>
      </c>
      <c r="C3" s="16" t="s">
        <v>33</v>
      </c>
      <c r="D3" s="16" t="s">
        <v>34</v>
      </c>
      <c r="E3" s="21" t="s">
        <v>35</v>
      </c>
      <c r="F3" s="17" t="s">
        <v>36</v>
      </c>
      <c r="G3" s="21" t="s">
        <v>37</v>
      </c>
    </row>
    <row r="4" spans="1:7" ht="15" thickBot="1">
      <c r="B4" s="6">
        <f t="array" aca="1" ref="B4" ca="1">IFERROR(SMALL(IF(MATCH(colf,colf,0)=ROW(client)-2,client,""),ROW(A1)),"")</f>
        <v>20664</v>
      </c>
      <c r="C4" s="13" t="str">
        <f t="array" aca="1" ref="C4" ca="1">IFERROR(INDEX(produit,SMALL(IF((MATCH(colf,colf,0)=ROW(client)-2)*(client=B4),ROW(client)-2,""),COUNTIF(B$4:B4,B4))),"")</f>
        <v>01022156</v>
      </c>
      <c r="D4" s="13" t="str">
        <f ca="1">IFERROR(INDEX(desi,MATCH(B4&amp;C4,colf,0)),"")</f>
        <v xml:space="preserve">PLAT DE 30MM X 6MM  </v>
      </c>
      <c r="E4" s="22">
        <f ca="1">SUMPRODUCT((client=B4)*(produit=C4))</f>
        <v>1</v>
      </c>
      <c r="F4" s="19"/>
      <c r="G4" s="24">
        <f ca="1">SUMPRODUCT((client=B4)*(produit=C4)*(quantité))</f>
        <v>2</v>
      </c>
    </row>
    <row r="5" spans="1:7" ht="15" thickBot="1">
      <c r="A5" t="str">
        <f ca="1">IFERROR(IF(B4=B5,"","client suivant"),"")</f>
        <v/>
      </c>
      <c r="B5" s="6">
        <f t="array" aca="1" ref="B5" ca="1">IFERROR(SMALL(IF(MATCH(colf,colf,0)=ROW(client)-2,client,""),ROW(A2)),"")</f>
        <v>20664</v>
      </c>
      <c r="C5" s="13" t="str">
        <f t="array" aca="1" ref="C5" ca="1">IFERROR(INDEX(produit,SMALL(IF((MATCH(colf,colf,0)=ROW(client)-2)*(client=B5),ROW(client)-2,""),COUNTIF(B$4:B5,B5))),"")</f>
        <v>01601891</v>
      </c>
      <c r="D5" s="13" t="str">
        <f ca="1">IFERROR(INDEX(desi,MATCH(B5&amp;C5,colf,0)),"")</f>
        <v xml:space="preserve">BOULON H,M18-180/100,2 ECRS H  </v>
      </c>
      <c r="E5" s="22">
        <f ca="1">SUMPRODUCT((client=B5)*(produit=C5))</f>
        <v>1</v>
      </c>
      <c r="F5" s="19"/>
      <c r="G5" s="24">
        <f ca="1">SUMPRODUCT((client=B5)*(produit=C5)*(quantité))</f>
        <v>1</v>
      </c>
    </row>
    <row r="6" spans="1:7" ht="15" thickBot="1">
      <c r="A6" t="str">
        <f t="shared" ref="A6:A32" ca="1" si="0">IFERROR(IF(B5=B6,"","client suivant"),"")</f>
        <v/>
      </c>
      <c r="B6" s="6">
        <f t="array" aca="1" ref="B6" ca="1">IFERROR(SMALL(IF(MATCH(colf,colf,0)=ROW(client)-2,client,""),ROW(A3)),"")</f>
        <v>20664</v>
      </c>
      <c r="C6" s="13" t="str">
        <f t="array" aca="1" ref="C6" ca="1">IFERROR(INDEX(produit,SMALL(IF((MATCH(colf,colf,0)=ROW(client)-2)*(client=B6),ROW(client)-2,""),COUNTIF(B$4:B6,B6))),"")</f>
        <v>01601998</v>
      </c>
      <c r="D6" s="13" t="str">
        <f ca="1">IFERROR(INDEX(desi,MATCH(B6&amp;C6,colf,0)),"")</f>
        <v xml:space="preserve">BOULON H,M20-60,2 ECRS,H GALV  </v>
      </c>
      <c r="E6" s="22">
        <f ca="1">SUMPRODUCT((client=B6)*(produit=C6))</f>
        <v>1</v>
      </c>
      <c r="F6" s="19"/>
      <c r="G6" s="24">
        <f ca="1">SUMPRODUCT((client=B6)*(produit=C6)*(quantité))</f>
        <v>1</v>
      </c>
    </row>
    <row r="7" spans="1:7" ht="15" thickBot="1">
      <c r="A7" t="str">
        <f t="shared" ca="1" si="0"/>
        <v/>
      </c>
      <c r="B7" s="6">
        <f t="array" aca="1" ref="B7" ca="1">IFERROR(SMALL(IF(MATCH(colf,colf,0)=ROW(client)-2,client,""),ROW(A4)),"")</f>
        <v>20664</v>
      </c>
      <c r="C7" s="13" t="str">
        <f t="array" aca="1" ref="C7" ca="1">IFERROR(INDEX(produit,SMALL(IF((MATCH(colf,colf,0)=ROW(client)-2)*(client=B7),ROW(client)-2,""),COUNTIF(B$4:B7,B7))),"")</f>
        <v>01602035</v>
      </c>
      <c r="D7" s="13" t="str">
        <f ca="1">IFERROR(INDEX(desi,MATCH(B7&amp;C7,colf,0)),"")</f>
        <v xml:space="preserve">BOULON H,M20-70,2 ECRS H GALV,  </v>
      </c>
      <c r="E7" s="22">
        <f ca="1">SUMPRODUCT((client=B7)*(produit=C7))</f>
        <v>1</v>
      </c>
      <c r="F7" s="19"/>
      <c r="G7" s="24">
        <f ca="1">SUMPRODUCT((client=B7)*(produit=C7)*(quantité))</f>
        <v>1</v>
      </c>
    </row>
    <row r="8" spans="1:7" ht="15" thickBot="1">
      <c r="A8" t="str">
        <f t="shared" ca="1" si="0"/>
        <v/>
      </c>
      <c r="B8" s="6">
        <f t="array" aca="1" ref="B8" ca="1">IFERROR(SMALL(IF(MATCH(colf,colf,0)=ROW(client)-2,client,""),ROW(A5)),"")</f>
        <v>20664</v>
      </c>
      <c r="C8" s="13" t="str">
        <f t="array" aca="1" ref="C8" ca="1">IFERROR(INDEX(produit,SMALL(IF((MATCH(colf,colf,0)=ROW(client)-2)*(client=B8),ROW(client)-2,""),COUNTIF(B$4:B8,B8))),"")</f>
        <v>01602108</v>
      </c>
      <c r="D8" s="13" t="str">
        <f ca="1">IFERROR(INDEX(desi,MATCH(B8&amp;C8,colf,0)),"")</f>
        <v xml:space="preserve">BOULON H,M20-90,2 ECRS H GALV,  </v>
      </c>
      <c r="E8" s="22">
        <f ca="1">SUMPRODUCT((client=B8)*(produit=C8))</f>
        <v>2</v>
      </c>
      <c r="F8" s="19"/>
      <c r="G8" s="24">
        <f ca="1">SUMPRODUCT((client=B8)*(produit=C8)*(quantité))</f>
        <v>2</v>
      </c>
    </row>
    <row r="9" spans="1:7" ht="15" thickBot="1">
      <c r="A9" t="str">
        <f t="shared" ca="1" si="0"/>
        <v/>
      </c>
      <c r="B9" s="6">
        <f t="array" aca="1" ref="B9" ca="1">IFERROR(SMALL(IF(MATCH(colf,colf,0)=ROW(client)-2,client,""),ROW(A6)),"")</f>
        <v>20664</v>
      </c>
      <c r="C9" s="13" t="str">
        <f t="array" aca="1" ref="C9" ca="1">IFERROR(INDEX(produit,SMALL(IF((MATCH(colf,colf,0)=ROW(client)-2)*(client=B9),ROW(client)-2,""),COUNTIF(B$4:B9,B9))),"")</f>
        <v>01602450</v>
      </c>
      <c r="D9" s="13" t="str">
        <f ca="1">IFERROR(INDEX(desi,MATCH(B9&amp;C9,colf,0)),"")</f>
        <v xml:space="preserve">BOULON H,M22-80,ECROU H GALV,  </v>
      </c>
      <c r="E9" s="22">
        <f ca="1">SUMPRODUCT((client=B9)*(produit=C9))</f>
        <v>2</v>
      </c>
      <c r="F9" s="19"/>
      <c r="G9" s="24">
        <f ca="1">SUMPRODUCT((client=B9)*(produit=C9)*(quantité))</f>
        <v>2</v>
      </c>
    </row>
    <row r="10" spans="1:7" ht="15" thickBot="1">
      <c r="A10" t="str">
        <f t="shared" ca="1" si="0"/>
        <v/>
      </c>
      <c r="B10" s="6">
        <f t="array" aca="1" ref="B10" ca="1">IFERROR(SMALL(IF(MATCH(colf,colf,0)=ROW(client)-2,client,""),ROW(A7)),"")</f>
        <v>20664</v>
      </c>
      <c r="C10" s="13" t="str">
        <f t="array" aca="1" ref="C10" ca="1">IFERROR(INDEX(produit,SMALL(IF((MATCH(colf,colf,0)=ROW(client)-2)*(client=B10),ROW(client)-2,""),COUNTIF(B$4:B10,B10))),"")</f>
        <v>01601724</v>
      </c>
      <c r="D10" s="13" t="str">
        <f ca="1">IFERROR(INDEX(desi,MATCH(B10&amp;C10,colf,0)),"")</f>
        <v xml:space="preserve">BOULON H,M18-75,ECROU H GALV,  </v>
      </c>
      <c r="E10" s="22">
        <f ca="1">SUMPRODUCT((client=B10)*(produit=C10))</f>
        <v>4</v>
      </c>
      <c r="F10" s="19"/>
      <c r="G10" s="24">
        <f ca="1">SUMPRODUCT((client=B10)*(produit=C10)*(quantité))</f>
        <v>5</v>
      </c>
    </row>
    <row r="11" spans="1:7" ht="15" thickBot="1">
      <c r="A11" t="str">
        <f t="shared" ca="1" si="0"/>
        <v/>
      </c>
      <c r="B11" s="6">
        <f t="array" aca="1" ref="B11" ca="1">IFERROR(SMALL(IF(MATCH(colf,colf,0)=ROW(client)-2,client,""),ROW(A8)),"")</f>
        <v>20664</v>
      </c>
      <c r="C11" s="13" t="str">
        <f t="array" aca="1" ref="C11" ca="1">IFERROR(INDEX(produit,SMALL(IF((MATCH(colf,colf,0)=ROW(client)-2)*(client=B11),ROW(client)-2,""),COUNTIF(B$4:B11,B11))),"")</f>
        <v>01601761</v>
      </c>
      <c r="D11" s="13" t="str">
        <f ca="1">IFERROR(INDEX(desi,MATCH(B11&amp;C11,colf,0)),"")</f>
        <v xml:space="preserve">BOULON H,M18-90,ECROU H GALV,  </v>
      </c>
      <c r="E11" s="22">
        <f ca="1">SUMPRODUCT((client=B11)*(produit=C11))</f>
        <v>1</v>
      </c>
      <c r="F11" s="19"/>
      <c r="G11" s="24">
        <f ca="1">SUMPRODUCT((client=B11)*(produit=C11)*(quantité))</f>
        <v>1</v>
      </c>
    </row>
    <row r="12" spans="1:7" ht="15" thickBot="1">
      <c r="A12" t="str">
        <f t="shared" ca="1" si="0"/>
        <v>client suivant</v>
      </c>
      <c r="B12" s="6">
        <f t="array" aca="1" ref="B12" ca="1">IFERROR(SMALL(IF(MATCH(colf,colf,0)=ROW(client)-2,client,""),ROW(A9)),"")</f>
        <v>35780</v>
      </c>
      <c r="C12" s="13" t="str">
        <f t="array" aca="1" ref="C12" ca="1">IFERROR(INDEX(produit,SMALL(IF((MATCH(colf,colf,0)=ROW(client)-2)*(client=B12),ROW(client)-2,""),COUNTIF(B$4:B12,B12))),"")</f>
        <v>01602418</v>
      </c>
      <c r="D12" s="13" t="str">
        <f ca="1">IFERROR(INDEX(desi,MATCH(B12&amp;C12,colf,0)),"")</f>
        <v xml:space="preserve">BOULON H,M22-70,ECROU H GALV,  </v>
      </c>
      <c r="E12" s="22">
        <f ca="1">SUMPRODUCT((client=B12)*(produit=C12))</f>
        <v>1</v>
      </c>
      <c r="F12" s="19"/>
      <c r="G12" s="24">
        <f ca="1">SUMPRODUCT((client=B12)*(produit=C12)*(quantité))</f>
        <v>6</v>
      </c>
    </row>
    <row r="13" spans="1:7" ht="15" thickBot="1">
      <c r="A13" t="str">
        <f t="shared" ca="1" si="0"/>
        <v/>
      </c>
      <c r="B13" s="6">
        <f t="array" aca="1" ref="B13" ca="1">IFERROR(SMALL(IF(MATCH(colf,colf,0)=ROW(client)-2,client,""),ROW(A10)),"")</f>
        <v>35780</v>
      </c>
      <c r="C13" s="13" t="str">
        <f t="array" aca="1" ref="C13" ca="1">IFERROR(INDEX(produit,SMALL(IF((MATCH(colf,colf,0)=ROW(client)-2)*(client=B13),ROW(client)-2,""),COUNTIF(B$4:B13,B13))),"")</f>
        <v>01022156</v>
      </c>
      <c r="D13" s="13" t="str">
        <f ca="1">IFERROR(INDEX(desi,MATCH(B13&amp;C13,colf,0)),"")</f>
        <v xml:space="preserve">PLAT DE 30MM X 6MM  </v>
      </c>
      <c r="E13" s="22">
        <f ca="1">SUMPRODUCT((client=B13)*(produit=C13))</f>
        <v>2</v>
      </c>
      <c r="F13" s="19"/>
      <c r="G13" s="24">
        <f ca="1">SUMPRODUCT((client=B13)*(produit=C13)*(quantité))</f>
        <v>11</v>
      </c>
    </row>
    <row r="14" spans="1:7" ht="15" thickBot="1">
      <c r="A14" t="str">
        <f t="shared" ca="1" si="0"/>
        <v/>
      </c>
      <c r="B14" s="6">
        <f t="array" aca="1" ref="B14" ca="1">IFERROR(SMALL(IF(MATCH(colf,colf,0)=ROW(client)-2,client,""),ROW(A11)),"")</f>
        <v>35780</v>
      </c>
      <c r="C14" s="13" t="str">
        <f t="array" aca="1" ref="C14" ca="1">IFERROR(INDEX(produit,SMALL(IF((MATCH(colf,colf,0)=ROW(client)-2)*(client=B14),ROW(client)-2,""),COUNTIF(B$4:B14,B14))),"")</f>
        <v>01601668</v>
      </c>
      <c r="D14" s="13" t="str">
        <f ca="1">IFERROR(INDEX(desi,MATCH(B14&amp;C14,colf,0)),"")</f>
        <v xml:space="preserve">BOULON H,M18-65/25,ECROU H GAL  </v>
      </c>
      <c r="E14" s="22">
        <f ca="1">SUMPRODUCT((client=B14)*(produit=C14))</f>
        <v>1</v>
      </c>
      <c r="F14" s="19"/>
      <c r="G14" s="24">
        <f ca="1">SUMPRODUCT((client=B14)*(produit=C14)*(quantité))</f>
        <v>8</v>
      </c>
    </row>
    <row r="15" spans="1:7" ht="15" thickBot="1">
      <c r="A15" t="str">
        <f t="shared" ca="1" si="0"/>
        <v/>
      </c>
      <c r="B15" s="6">
        <f t="array" aca="1" ref="B15" ca="1">IFERROR(SMALL(IF(MATCH(colf,colf,0)=ROW(client)-2,client,""),ROW(A12)),"")</f>
        <v>35780</v>
      </c>
      <c r="C15" s="13" t="str">
        <f t="array" aca="1" ref="C15" ca="1">IFERROR(INDEX(produit,SMALL(IF((MATCH(colf,colf,0)=ROW(client)-2)*(client=B15),ROW(client)-2,""),COUNTIF(B$4:B15,B15))),"")</f>
        <v>01601671</v>
      </c>
      <c r="D15" s="13" t="str">
        <f ca="1">IFERROR(INDEX(desi,MATCH(B15&amp;C15,colf,0)),"")</f>
        <v xml:space="preserve">BOULON H,M18-60,2 ECROUS H GAL  </v>
      </c>
      <c r="E15" s="22">
        <f ca="1">SUMPRODUCT((client=B15)*(produit=C15))</f>
        <v>1</v>
      </c>
      <c r="F15" s="19"/>
      <c r="G15" s="24">
        <f ca="1">SUMPRODUCT((client=B15)*(produit=C15)*(quantité))</f>
        <v>1</v>
      </c>
    </row>
    <row r="16" spans="1:7" ht="15" thickBot="1">
      <c r="A16" t="str">
        <f t="shared" ca="1" si="0"/>
        <v/>
      </c>
      <c r="B16" s="6">
        <f t="array" aca="1" ref="B16" ca="1">IFERROR(SMALL(IF(MATCH(colf,colf,0)=ROW(client)-2,client,""),ROW(A13)),"")</f>
        <v>35780</v>
      </c>
      <c r="C16" s="13" t="str">
        <f t="array" aca="1" ref="C16" ca="1">IFERROR(INDEX(produit,SMALL(IF((MATCH(colf,colf,0)=ROW(client)-2)*(client=B16),ROW(client)-2,""),COUNTIF(B$4:B16,B16))),"")</f>
        <v>01335430</v>
      </c>
      <c r="D16" s="13" t="str">
        <f ca="1">IFERROR(INDEX(desi,MATCH(B16&amp;C16,colf,0)),"")</f>
        <v xml:space="preserve">FIL RESSORT GALVA D=3 MM  </v>
      </c>
      <c r="E16" s="22">
        <f ca="1">SUMPRODUCT((client=B16)*(produit=C16))</f>
        <v>2</v>
      </c>
      <c r="F16" s="19"/>
      <c r="G16" s="24">
        <f ca="1">SUMPRODUCT((client=B16)*(produit=C16)*(quantité))</f>
        <v>4</v>
      </c>
    </row>
    <row r="17" spans="1:7" ht="15" thickBot="1">
      <c r="A17" t="str">
        <f t="shared" ca="1" si="0"/>
        <v/>
      </c>
      <c r="B17" s="6">
        <f t="array" aca="1" ref="B17" ca="1">IFERROR(SMALL(IF(MATCH(colf,colf,0)=ROW(client)-2,client,""),ROW(A14)),"")</f>
        <v>35780</v>
      </c>
      <c r="C17" s="13" t="str">
        <f t="array" aca="1" ref="C17" ca="1">IFERROR(INDEX(produit,SMALL(IF((MATCH(colf,colf,0)=ROW(client)-2)*(client=B17),ROW(client)-2,""),COUNTIF(B$4:B17,B17))),"")</f>
        <v>01602416</v>
      </c>
      <c r="D17" s="13" t="str">
        <f ca="1">IFERROR(INDEX(desi,MATCH(B17&amp;C17,colf,0)),"")</f>
        <v xml:space="preserve">BOULON H,M22-65,ECROU H GALV,  </v>
      </c>
      <c r="E17" s="22">
        <f ca="1">SUMPRODUCT((client=B17)*(produit=C17))</f>
        <v>1</v>
      </c>
      <c r="F17" s="19"/>
      <c r="G17" s="24">
        <f ca="1">SUMPRODUCT((client=B17)*(produit=C17)*(quantité))</f>
        <v>100</v>
      </c>
    </row>
    <row r="18" spans="1:7" ht="15" thickBot="1">
      <c r="A18" t="str">
        <f t="shared" ca="1" si="0"/>
        <v/>
      </c>
      <c r="B18" s="6">
        <f t="array" aca="1" ref="B18" ca="1">IFERROR(SMALL(IF(MATCH(colf,colf,0)=ROW(client)-2,client,""),ROW(A15)),"")</f>
        <v>35780</v>
      </c>
      <c r="C18" s="13" t="str">
        <f t="array" aca="1" ref="C18" ca="1">IFERROR(INDEX(produit,SMALL(IF((MATCH(colf,colf,0)=ROW(client)-2)*(client=B18),ROW(client)-2,""),COUNTIF(B$4:B18,B18))),"")</f>
        <v>01335435</v>
      </c>
      <c r="D18" s="13" t="str">
        <f ca="1">IFERROR(INDEX(desi,MATCH(B18&amp;C18,colf,0)),"")</f>
        <v xml:space="preserve">FIL RESSORT GALVA D=4 MM  </v>
      </c>
      <c r="E18" s="22">
        <f ca="1">SUMPRODUCT((client=B18)*(produit=C18))</f>
        <v>1</v>
      </c>
      <c r="F18" s="19"/>
      <c r="G18" s="24">
        <f ca="1">SUMPRODUCT((client=B18)*(produit=C18)*(quantité))</f>
        <v>1</v>
      </c>
    </row>
    <row r="19" spans="1:7" ht="15" thickBot="1">
      <c r="A19" t="str">
        <f t="shared" ca="1" si="0"/>
        <v>client suivant</v>
      </c>
      <c r="B19" s="6" t="str">
        <f t="array" aca="1" ref="B19" ca="1">IFERROR(SMALL(IF(MATCH(colf,colf,0)=ROW(client)-2,client,""),ROW(A16)),"")</f>
        <v/>
      </c>
      <c r="C19" s="13" t="str">
        <f t="array" aca="1" ref="C19" ca="1">IFERROR(INDEX(produit,SMALL(IF((MATCH(colf,colf,0)=ROW(client)-2)*(client=B19),ROW(client)-2,""),COUNTIF(B$4:B19,B19))),"")</f>
        <v/>
      </c>
      <c r="D19" s="13" t="str">
        <f ca="1">IFERROR(INDEX(desi,MATCH(B19&amp;C19,colf,0)),"")</f>
        <v/>
      </c>
      <c r="E19" s="22">
        <f ca="1">SUMPRODUCT((client=B19)*(produit=C19))</f>
        <v>0</v>
      </c>
      <c r="F19" s="19"/>
      <c r="G19" s="24">
        <f ca="1">SUMPRODUCT((client=B19)*(produit=C19)*(quantité))</f>
        <v>0</v>
      </c>
    </row>
    <row r="20" spans="1:7" ht="15" thickBot="1">
      <c r="A20" t="str">
        <f t="shared" ca="1" si="0"/>
        <v/>
      </c>
      <c r="B20" s="6" t="str">
        <f t="array" aca="1" ref="B20" ca="1">IFERROR(SMALL(IF(MATCH(colf,colf,0)=ROW(client)-2,client,""),ROW(A17)),"")</f>
        <v/>
      </c>
      <c r="C20" s="13" t="str">
        <f t="array" aca="1" ref="C20" ca="1">IFERROR(INDEX(produit,SMALL(IF((MATCH(colf,colf,0)=ROW(client)-2)*(client=B20),ROW(client)-2,""),COUNTIF(B$4:B20,B20))),"")</f>
        <v/>
      </c>
      <c r="D20" s="13" t="str">
        <f ca="1">IFERROR(INDEX(desi,MATCH(B20&amp;C20,colf,0)),"")</f>
        <v/>
      </c>
      <c r="E20" s="22">
        <f ca="1">SUMPRODUCT((client=B20)*(produit=C20))</f>
        <v>0</v>
      </c>
      <c r="F20" s="19"/>
      <c r="G20" s="24">
        <f ca="1">SUMPRODUCT((client=B20)*(produit=C20)*(quantité))</f>
        <v>0</v>
      </c>
    </row>
    <row r="21" spans="1:7" ht="15" thickBot="1">
      <c r="A21" t="str">
        <f t="shared" ca="1" si="0"/>
        <v/>
      </c>
      <c r="B21" s="6" t="str">
        <f t="array" aca="1" ref="B21" ca="1">IFERROR(SMALL(IF(MATCH(colf,colf,0)=ROW(client)-2,client,""),ROW(A18)),"")</f>
        <v/>
      </c>
      <c r="C21" s="13" t="str">
        <f t="array" aca="1" ref="C21" ca="1">IFERROR(INDEX(produit,SMALL(IF((MATCH(colf,colf,0)=ROW(client)-2)*(client=B21),ROW(client)-2,""),COUNTIF(B$4:B21,B21))),"")</f>
        <v/>
      </c>
      <c r="D21" s="13" t="str">
        <f ca="1">IFERROR(INDEX(desi,MATCH(B21&amp;C21,colf,0)),"")</f>
        <v/>
      </c>
      <c r="E21" s="22">
        <f ca="1">SUMPRODUCT((client=B21)*(produit=C21))</f>
        <v>0</v>
      </c>
      <c r="F21" s="19"/>
      <c r="G21" s="24">
        <f ca="1">SUMPRODUCT((client=B21)*(produit=C21)*(quantité))</f>
        <v>0</v>
      </c>
    </row>
    <row r="22" spans="1:7" ht="15" thickBot="1">
      <c r="A22" t="str">
        <f t="shared" ca="1" si="0"/>
        <v/>
      </c>
      <c r="B22" s="6" t="str">
        <f t="array" aca="1" ref="B22" ca="1">IFERROR(SMALL(IF(MATCH(colf,colf,0)=ROW(client)-2,client,""),ROW(A19)),"")</f>
        <v/>
      </c>
      <c r="C22" s="13" t="str">
        <f t="array" aca="1" ref="C22" ca="1">IFERROR(INDEX(produit,SMALL(IF((MATCH(colf,colf,0)=ROW(client)-2)*(client=B22),ROW(client)-2,""),COUNTIF(B$4:B22,B22))),"")</f>
        <v/>
      </c>
      <c r="D22" s="13" t="str">
        <f ca="1">IFERROR(INDEX(desi,MATCH(B22&amp;C22,colf,0)),"")</f>
        <v/>
      </c>
      <c r="E22" s="22">
        <f ca="1">SUMPRODUCT((client=B22)*(produit=C22))</f>
        <v>0</v>
      </c>
      <c r="F22" s="19"/>
      <c r="G22" s="24">
        <f ca="1">SUMPRODUCT((client=B22)*(produit=C22)*(quantité))</f>
        <v>0</v>
      </c>
    </row>
    <row r="23" spans="1:7" ht="15" thickBot="1">
      <c r="A23" t="str">
        <f t="shared" ca="1" si="0"/>
        <v/>
      </c>
      <c r="B23" s="6" t="str">
        <f t="array" aca="1" ref="B23" ca="1">IFERROR(SMALL(IF(MATCH(colf,colf,0)=ROW(client)-2,client,""),ROW(A20)),"")</f>
        <v/>
      </c>
      <c r="C23" s="13" t="str">
        <f t="array" aca="1" ref="C23" ca="1">IFERROR(INDEX(produit,SMALL(IF((MATCH(colf,colf,0)=ROW(client)-2)*(client=B23),ROW(client)-2,""),COUNTIF(B$4:B23,B23))),"")</f>
        <v/>
      </c>
      <c r="D23" s="13" t="str">
        <f ca="1">IFERROR(INDEX(desi,MATCH(B23&amp;C23,colf,0)),"")</f>
        <v/>
      </c>
      <c r="E23" s="22">
        <f ca="1">SUMPRODUCT((client=B23)*(produit=C23))</f>
        <v>0</v>
      </c>
      <c r="F23" s="19"/>
      <c r="G23" s="24">
        <f ca="1">SUMPRODUCT((client=B23)*(produit=C23)*(quantité))</f>
        <v>0</v>
      </c>
    </row>
    <row r="24" spans="1:7" ht="15" thickBot="1">
      <c r="A24" t="str">
        <f t="shared" ca="1" si="0"/>
        <v/>
      </c>
      <c r="B24" s="6" t="str">
        <f t="array" aca="1" ref="B24" ca="1">IFERROR(SMALL(IF(MATCH(colf,colf,0)=ROW(client)-2,client,""),ROW(A21)),"")</f>
        <v/>
      </c>
      <c r="C24" s="13" t="str">
        <f t="array" aca="1" ref="C24" ca="1">IFERROR(INDEX(produit,SMALL(IF((MATCH(colf,colf,0)=ROW(client)-2)*(client=B24),ROW(client)-2,""),COUNTIF(B$4:B24,B24))),"")</f>
        <v/>
      </c>
      <c r="D24" s="13" t="str">
        <f ca="1">IFERROR(INDEX(desi,MATCH(B24&amp;C24,colf,0)),"")</f>
        <v/>
      </c>
      <c r="E24" s="22">
        <f ca="1">SUMPRODUCT((client=B24)*(produit=C24))</f>
        <v>0</v>
      </c>
      <c r="F24" s="19"/>
      <c r="G24" s="24">
        <f ca="1">SUMPRODUCT((client=B24)*(produit=C24)*(quantité))</f>
        <v>0</v>
      </c>
    </row>
    <row r="25" spans="1:7" ht="15" thickBot="1">
      <c r="A25" t="str">
        <f t="shared" ca="1" si="0"/>
        <v/>
      </c>
      <c r="B25" s="6" t="str">
        <f t="array" aca="1" ref="B25" ca="1">IFERROR(SMALL(IF(MATCH(colf,colf,0)=ROW(client)-2,client,""),ROW(A22)),"")</f>
        <v/>
      </c>
      <c r="C25" s="13" t="str">
        <f t="array" aca="1" ref="C25" ca="1">IFERROR(INDEX(produit,SMALL(IF((MATCH(colf,colf,0)=ROW(client)-2)*(client=B25),ROW(client)-2,""),COUNTIF(B$4:B25,B25))),"")</f>
        <v/>
      </c>
      <c r="D25" s="13" t="str">
        <f ca="1">IFERROR(INDEX(desi,MATCH(B25&amp;C25,colf,0)),"")</f>
        <v/>
      </c>
      <c r="E25" s="22">
        <f ca="1">SUMPRODUCT((client=B25)*(produit=C25))</f>
        <v>0</v>
      </c>
      <c r="F25" s="19"/>
      <c r="G25" s="24"/>
    </row>
    <row r="26" spans="1:7" ht="15" thickBot="1">
      <c r="A26" t="str">
        <f t="shared" ca="1" si="0"/>
        <v/>
      </c>
      <c r="B26" s="6" t="str">
        <f t="array" aca="1" ref="B26" ca="1">IFERROR(SMALL(IF(MATCH(colf,colf,0)=ROW(client)-2,client,""),ROW(A23)),"")</f>
        <v/>
      </c>
      <c r="C26" s="13" t="str">
        <f t="array" aca="1" ref="C26" ca="1">IFERROR(INDEX(produit,SMALL(IF((MATCH(colf,colf,0)=ROW(client)-2)*(client=B26),ROW(client)-2,""),COUNTIF(B$4:B26,B26))),"")</f>
        <v/>
      </c>
      <c r="D26" s="13" t="str">
        <f ca="1">IFERROR(INDEX(desi,MATCH(B26&amp;C26,colf,0)),"")</f>
        <v/>
      </c>
      <c r="E26" s="22">
        <f ca="1">SUMPRODUCT((client=B26)*(produit=C26))</f>
        <v>0</v>
      </c>
      <c r="F26" s="19"/>
      <c r="G26" s="24"/>
    </row>
    <row r="27" spans="1:7" ht="15" thickBot="1">
      <c r="A27" t="str">
        <f t="shared" ca="1" si="0"/>
        <v/>
      </c>
      <c r="B27" s="6" t="str">
        <f t="array" aca="1" ref="B27" ca="1">IFERROR(SMALL(IF(MATCH(colf,colf,0)=ROW(client)-2,client,""),ROW(A24)),"")</f>
        <v/>
      </c>
      <c r="C27" s="13" t="str">
        <f t="array" aca="1" ref="C27" ca="1">IFERROR(INDEX(produit,SMALL(IF((MATCH(colf,colf,0)=ROW(client)-2)*(client=B27),ROW(client)-2,""),COUNTIF(B$4:B27,B27))),"")</f>
        <v/>
      </c>
      <c r="D27" s="13" t="str">
        <f ca="1">IFERROR(INDEX(desi,MATCH(B27&amp;C27,colf,0)),"")</f>
        <v/>
      </c>
      <c r="E27" s="22">
        <f ca="1">SUMPRODUCT((client=B27)*(produit=C27))</f>
        <v>0</v>
      </c>
      <c r="F27" s="19"/>
      <c r="G27" s="24"/>
    </row>
    <row r="28" spans="1:7" ht="15" thickBot="1">
      <c r="A28" t="str">
        <f t="shared" ca="1" si="0"/>
        <v/>
      </c>
      <c r="B28" s="6" t="str">
        <f t="array" aca="1" ref="B28" ca="1">IFERROR(SMALL(IF(MATCH(colf,colf,0)=ROW(client)-2,client,""),ROW(A25)),"")</f>
        <v/>
      </c>
      <c r="C28" s="13" t="str">
        <f t="array" aca="1" ref="C28" ca="1">IFERROR(INDEX(produit,SMALL(IF((MATCH(colf,colf,0)=ROW(client)-2)*(client=B28),ROW(client)-2,""),COUNTIF(B$4:B28,B28))),"")</f>
        <v/>
      </c>
      <c r="D28" s="13" t="str">
        <f ca="1">IFERROR(INDEX(desi,MATCH(B28&amp;C28,colf,0)),"")</f>
        <v/>
      </c>
      <c r="E28" s="22">
        <f ca="1">SUMPRODUCT((client=B28)*(produit=C28))</f>
        <v>0</v>
      </c>
      <c r="F28" s="19"/>
      <c r="G28" s="24"/>
    </row>
    <row r="29" spans="1:7" ht="15" thickBot="1">
      <c r="A29" t="str">
        <f t="shared" ca="1" si="0"/>
        <v/>
      </c>
      <c r="B29" s="6" t="str">
        <f t="array" aca="1" ref="B29" ca="1">IFERROR(SMALL(IF(MATCH(colf,colf,0)=ROW(client)-2,client,""),ROW(A26)),"")</f>
        <v/>
      </c>
      <c r="C29" s="13" t="str">
        <f t="array" aca="1" ref="C29" ca="1">IFERROR(INDEX(produit,SMALL(IF((MATCH(colf,colf,0)=ROW(client)-2)*(client=B29),ROW(client)-2,""),COUNTIF(B$4:B29,B29))),"")</f>
        <v/>
      </c>
      <c r="D29" s="13" t="str">
        <f ca="1">IFERROR(INDEX(desi,MATCH(B29&amp;C29,colf,0)),"")</f>
        <v/>
      </c>
      <c r="E29" s="22">
        <f ca="1">SUMPRODUCT((client=B29)*(produit=C29))</f>
        <v>0</v>
      </c>
      <c r="F29" s="19"/>
      <c r="G29" s="24"/>
    </row>
    <row r="30" spans="1:7" ht="15" thickBot="1">
      <c r="A30" t="str">
        <f t="shared" ca="1" si="0"/>
        <v/>
      </c>
      <c r="B30" s="6" t="str">
        <f t="array" aca="1" ref="B30" ca="1">IFERROR(SMALL(IF(MATCH(colf,colf,0)=ROW(client)-2,client,""),ROW(A27)),"")</f>
        <v/>
      </c>
      <c r="C30" s="13" t="str">
        <f t="array" aca="1" ref="C30" ca="1">IFERROR(INDEX(produit,SMALL(IF((MATCH(colf,colf,0)=ROW(client)-2)*(client=B30),ROW(client)-2,""),COUNTIF(B$4:B30,B30))),"")</f>
        <v/>
      </c>
      <c r="D30" s="13" t="str">
        <f ca="1">IFERROR(INDEX(desi,MATCH(B30&amp;C30,colf,0)),"")</f>
        <v/>
      </c>
      <c r="E30" s="22">
        <f ca="1">SUMPRODUCT((client=B30)*(produit=C30))</f>
        <v>0</v>
      </c>
      <c r="F30" s="19"/>
      <c r="G30" s="24"/>
    </row>
    <row r="31" spans="1:7" ht="15" thickBot="1">
      <c r="A31" t="str">
        <f t="shared" ca="1" si="0"/>
        <v/>
      </c>
      <c r="B31" s="6" t="str">
        <f t="array" aca="1" ref="B31" ca="1">IFERROR(SMALL(IF(MATCH(colf,colf,0)=ROW(client)-2,client,""),ROW(A28)),"")</f>
        <v/>
      </c>
      <c r="C31" s="13" t="str">
        <f t="array" aca="1" ref="C31" ca="1">IFERROR(INDEX(produit,SMALL(IF((MATCH(colf,colf,0)=ROW(client)-2)*(client=B31),ROW(client)-2,""),COUNTIF(B$4:B31,B31))),"")</f>
        <v/>
      </c>
      <c r="D31" s="13" t="str">
        <f ca="1">IFERROR(INDEX(desi,MATCH(B31&amp;C31,colf,0)),"")</f>
        <v/>
      </c>
      <c r="E31" s="22">
        <f ca="1">SUMPRODUCT((client=B31)*(produit=C31))</f>
        <v>0</v>
      </c>
      <c r="F31" s="19"/>
      <c r="G31" s="24"/>
    </row>
    <row r="32" spans="1:7" ht="15" thickBot="1">
      <c r="A32" t="str">
        <f t="shared" ca="1" si="0"/>
        <v/>
      </c>
      <c r="B32" s="6" t="str">
        <f t="array" aca="1" ref="B32" ca="1">IFERROR(SMALL(IF(MATCH(colf,colf,0)=ROW(client)-2,client,""),ROW(A29)),"")</f>
        <v/>
      </c>
      <c r="C32" s="1"/>
      <c r="D32" s="13" t="str">
        <f ca="1">IFERROR(INDEX(desi,MATCH(B32&amp;C32,colf,0)),"")</f>
        <v/>
      </c>
      <c r="E32" s="20"/>
      <c r="F32" s="19"/>
      <c r="G32" s="25"/>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CommandesClients</vt:lpstr>
      <vt:lpstr>EntréesMatières</vt:lpstr>
      <vt:lpstr>Feuil3</vt:lpstr>
    </vt:vector>
  </TitlesOfParts>
  <Company>SNCF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9404022N</dc:creator>
  <cp:lastModifiedBy>tulipe</cp:lastModifiedBy>
  <dcterms:created xsi:type="dcterms:W3CDTF">2017-02-20T10:23:37Z</dcterms:created>
  <dcterms:modified xsi:type="dcterms:W3CDTF">2017-02-20T19:15:20Z</dcterms:modified>
</cp:coreProperties>
</file>