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emf" ContentType="image/x-emf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0" yWindow="0" windowWidth="19420" windowHeight="3500" tabRatio="765" activeTab="4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</sheets>
  <externalReferences>
    <externalReference r:id="rId6"/>
  </externalReferences>
  <definedNames>
    <definedName name="_xlnm._FilterDatabase" localSheetId="2" hidden="1">'Historique des gardes'!$W$11:$X$14</definedName>
    <definedName name="_xlnm._FilterDatabase" localSheetId="3" hidden="1">'Paiement des médecins'!$A$4:$C$77</definedName>
    <definedName name="colc">OFFSET('Historique des gardes'!$C$6,,,ROWS(grotablo))</definedName>
    <definedName name="coll">OFFSET('Historique des gardes'!$L$6,,,ROWS(grotablo))</definedName>
    <definedName name="colm">OFFSET(coll,,1,)</definedName>
    <definedName name="coln">OFFSET(coll,,2,)</definedName>
    <definedName name="colo">OFFSET(coll,,3,)</definedName>
    <definedName name="colp">OFFSET(coll,,4,)</definedName>
    <definedName name="colq">OFFSET(coll,,5,)</definedName>
    <definedName name="grotablo">OFFSET('Historique des gardes'!$A$6:$U$6,,,COUNT('Historique des gardes'!$A:$A))</definedName>
    <definedName name="typesactes">'Encodage des gardes'!$T$25:$T$42</definedName>
    <definedName name="typesdactes">'[1]Encodage des gardes'!$S$31:$S$48</definedName>
  </definedNames>
  <calcPr calcId="124519"/>
  <pivotCaches>
    <pivotCache cacheId="0" r:id="rId7"/>
  </pivotCaches>
</workbook>
</file>

<file path=xl/calcChain.xml><?xml version="1.0" encoding="utf-8"?>
<calcChain xmlns="http://schemas.openxmlformats.org/spreadsheetml/2006/main">
  <c r="A6" i="5" a="1"/>
  <c r="A6" s="1"/>
  <c r="B6" s="1"/>
  <c r="A7" l="1" a="1"/>
  <c r="A7" s="1"/>
  <c r="B7" s="1"/>
  <c r="A8" l="1" a="1"/>
  <c r="A8" s="1"/>
  <c r="B8" s="1"/>
  <c r="S77" i="1"/>
  <c r="S78"/>
  <c r="A9" i="5" l="1" a="1"/>
  <c r="A9" s="1"/>
  <c r="B9" s="1"/>
  <c r="S75" i="1"/>
  <c r="S76"/>
  <c r="A10" i="5" l="1" a="1"/>
  <c r="A10" s="1"/>
  <c r="B10" s="1"/>
  <c r="S73" i="1"/>
  <c r="S74"/>
  <c r="A11" i="5" l="1" a="1"/>
  <c r="A11" s="1"/>
  <c r="B11" s="1"/>
  <c r="S65" i="1"/>
  <c r="S66"/>
  <c r="S67"/>
  <c r="S68"/>
  <c r="S69"/>
  <c r="S70"/>
  <c r="S71"/>
  <c r="S72"/>
  <c r="S57"/>
  <c r="S58"/>
  <c r="S59"/>
  <c r="S60"/>
  <c r="S61"/>
  <c r="S62"/>
  <c r="S63"/>
  <c r="S64"/>
  <c r="A12" i="5" l="1" a="1"/>
  <c r="A12" s="1"/>
  <c r="B12" s="1"/>
  <c r="S49" i="1"/>
  <c r="S50"/>
  <c r="S51"/>
  <c r="S52"/>
  <c r="S53"/>
  <c r="S54"/>
  <c r="S55"/>
  <c r="S56"/>
  <c r="S41"/>
  <c r="S42"/>
  <c r="S43"/>
  <c r="S44"/>
  <c r="S45"/>
  <c r="S46"/>
  <c r="S47"/>
  <c r="S48"/>
  <c r="S33"/>
  <c r="S34"/>
  <c r="S35"/>
  <c r="S36"/>
  <c r="S37"/>
  <c r="S38"/>
  <c r="S39"/>
  <c r="S40"/>
  <c r="S26"/>
  <c r="S27"/>
  <c r="S28"/>
  <c r="S29"/>
  <c r="S30"/>
  <c r="S31"/>
  <c r="S32"/>
  <c r="A13" i="5" l="1" a="1"/>
  <c r="A13" s="1"/>
  <c r="B13" s="1"/>
  <c r="S21" i="1"/>
  <c r="S22"/>
  <c r="S23"/>
  <c r="S24"/>
  <c r="S25"/>
  <c r="S13"/>
  <c r="S14"/>
  <c r="S15"/>
  <c r="S16"/>
  <c r="S17"/>
  <c r="S18"/>
  <c r="S19"/>
  <c r="S20"/>
  <c r="S6"/>
  <c r="S7"/>
  <c r="S8"/>
  <c r="S9"/>
  <c r="S10"/>
  <c r="S11"/>
  <c r="S12"/>
  <c r="A14" i="5" l="1" a="1"/>
  <c r="A14" s="1"/>
  <c r="B14" s="1"/>
  <c r="D10" i="3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A15" i="5" l="1" a="1"/>
  <c r="A15" s="1"/>
  <c r="B15" s="1"/>
  <c r="J57" i="3"/>
  <c r="P57" s="1"/>
  <c r="Q57" s="1"/>
  <c r="J56"/>
  <c r="P56" s="1"/>
  <c r="Q56" s="1"/>
  <c r="J55"/>
  <c r="P55" s="1"/>
  <c r="Q55" s="1"/>
  <c r="J54"/>
  <c r="P54" s="1"/>
  <c r="Q54" s="1"/>
  <c r="J53"/>
  <c r="P53" s="1"/>
  <c r="Q53" s="1"/>
  <c r="J52"/>
  <c r="P52" s="1"/>
  <c r="Q52" s="1"/>
  <c r="J51"/>
  <c r="P51" s="1"/>
  <c r="Q51" s="1"/>
  <c r="J50"/>
  <c r="P50" s="1"/>
  <c r="Q50" s="1"/>
  <c r="J49"/>
  <c r="P49" s="1"/>
  <c r="Q49" s="1"/>
  <c r="W42"/>
  <c r="J48"/>
  <c r="P48" s="1"/>
  <c r="Q48" s="1"/>
  <c r="W41"/>
  <c r="J47"/>
  <c r="P47" s="1"/>
  <c r="Q47" s="1"/>
  <c r="W40"/>
  <c r="J46"/>
  <c r="P46" s="1"/>
  <c r="Q46" s="1"/>
  <c r="W39"/>
  <c r="J45"/>
  <c r="P45" s="1"/>
  <c r="Q45" s="1"/>
  <c r="W38"/>
  <c r="J44"/>
  <c r="P44" s="1"/>
  <c r="Q44" s="1"/>
  <c r="W37"/>
  <c r="J43"/>
  <c r="P43" s="1"/>
  <c r="Q43" s="1"/>
  <c r="W36"/>
  <c r="J42"/>
  <c r="P42" s="1"/>
  <c r="Q42" s="1"/>
  <c r="W35"/>
  <c r="J41"/>
  <c r="P41" s="1"/>
  <c r="Q41" s="1"/>
  <c r="W34"/>
  <c r="J40"/>
  <c r="P40" s="1"/>
  <c r="Q40" s="1"/>
  <c r="W33"/>
  <c r="J39"/>
  <c r="P39" s="1"/>
  <c r="Q39" s="1"/>
  <c r="W32"/>
  <c r="J38"/>
  <c r="P38" s="1"/>
  <c r="Q38" s="1"/>
  <c r="W31"/>
  <c r="J37"/>
  <c r="P37" s="1"/>
  <c r="Q37" s="1"/>
  <c r="W30"/>
  <c r="J36"/>
  <c r="P36" s="1"/>
  <c r="Q36" s="1"/>
  <c r="W29"/>
  <c r="J35"/>
  <c r="P35" s="1"/>
  <c r="Q35" s="1"/>
  <c r="W28"/>
  <c r="J34"/>
  <c r="P34" s="1"/>
  <c r="Q34" s="1"/>
  <c r="W27"/>
  <c r="J33"/>
  <c r="P33" s="1"/>
  <c r="Q33" s="1"/>
  <c r="W26"/>
  <c r="J32"/>
  <c r="P32" s="1"/>
  <c r="Q32" s="1"/>
  <c r="W25"/>
  <c r="J31"/>
  <c r="P31" s="1"/>
  <c r="Q31" s="1"/>
  <c r="J30"/>
  <c r="P30" s="1"/>
  <c r="Q30" s="1"/>
  <c r="J29"/>
  <c r="P29" s="1"/>
  <c r="Q29" s="1"/>
  <c r="J28"/>
  <c r="P28" s="1"/>
  <c r="Q28" s="1"/>
  <c r="J27"/>
  <c r="P27" s="1"/>
  <c r="Q27" s="1"/>
  <c r="J26"/>
  <c r="P26" s="1"/>
  <c r="Q26" s="1"/>
  <c r="J25"/>
  <c r="P25" s="1"/>
  <c r="Q25" s="1"/>
  <c r="J24"/>
  <c r="P24" s="1"/>
  <c r="Q24" s="1"/>
  <c r="J23"/>
  <c r="P23" s="1"/>
  <c r="Q23" s="1"/>
  <c r="J22"/>
  <c r="P22" s="1"/>
  <c r="Q22" s="1"/>
  <c r="J21"/>
  <c r="P21" s="1"/>
  <c r="Q21" s="1"/>
  <c r="W20"/>
  <c r="U20"/>
  <c r="J20"/>
  <c r="P20" s="1"/>
  <c r="Q20" s="1"/>
  <c r="W19"/>
  <c r="U19"/>
  <c r="J19"/>
  <c r="P19" s="1"/>
  <c r="Q19" s="1"/>
  <c r="W18"/>
  <c r="U18"/>
  <c r="J18"/>
  <c r="P18" s="1"/>
  <c r="Q18" s="1"/>
  <c r="W17"/>
  <c r="J17"/>
  <c r="P17" s="1"/>
  <c r="Q17" s="1"/>
  <c r="W16"/>
  <c r="J16"/>
  <c r="P16" s="1"/>
  <c r="Q16" s="1"/>
  <c r="J15"/>
  <c r="P15" s="1"/>
  <c r="Q15" s="1"/>
  <c r="J14"/>
  <c r="P14" s="1"/>
  <c r="Q14" s="1"/>
  <c r="J13"/>
  <c r="P13" s="1"/>
  <c r="Q13" s="1"/>
  <c r="J12"/>
  <c r="P12" s="1"/>
  <c r="Q12" s="1"/>
  <c r="J11"/>
  <c r="P11" s="1"/>
  <c r="Q11" s="1"/>
  <c r="J10"/>
  <c r="P10" s="1"/>
  <c r="Q10" s="1"/>
  <c r="A16" i="5" l="1" a="1"/>
  <c r="A16" s="1"/>
  <c r="B16" s="1"/>
  <c r="U16" i="3"/>
  <c r="U21"/>
  <c r="U17"/>
  <c r="A17" i="5" l="1" a="1"/>
  <c r="A17" s="1"/>
  <c r="B17" s="1"/>
  <c r="A18" l="1" a="1"/>
  <c r="A18" s="1"/>
  <c r="B18" s="1"/>
  <c r="A19" l="1" a="1"/>
  <c r="A19" s="1"/>
  <c r="B19" s="1"/>
</calcChain>
</file>

<file path=xl/sharedStrings.xml><?xml version="1.0" encoding="utf-8"?>
<sst xmlns="http://schemas.openxmlformats.org/spreadsheetml/2006/main" count="680" uniqueCount="194">
  <si>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</si>
  <si>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</si>
  <si>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</si>
  <si>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</si>
  <si>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</si>
  <si>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</si>
  <si>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</si>
  <si>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</si>
  <si>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</si>
  <si>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</si>
  <si>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</si>
  <si>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</si>
  <si>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</si>
  <si>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</si>
  <si>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</si>
  <si>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</si>
  <si>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</si>
  <si>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</si>
  <si>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</si>
  <si>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</si>
  <si>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</si>
  <si>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</si>
  <si>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</si>
  <si>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</si>
  <si>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</si>
  <si>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</si>
  <si>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</si>
  <si>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</si>
  <si>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</si>
  <si>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</si>
  <si>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</si>
  <si>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</si>
  <si>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</si>
  <si>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</si>
  <si>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</si>
  <si>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</si>
  <si>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</si>
  <si>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</si>
  <si>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</si>
  <si>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</si>
  <si>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</si>
  <si>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</si>
  <si>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</si>
  <si>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</si>
  <si>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</si>
  <si>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</si>
  <si>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</si>
  <si>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</si>
  <si>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</si>
  <si>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</si>
  <si>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</si>
  <si>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</si>
  <si>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</si>
  <si>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</si>
  <si>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</si>
  <si>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</si>
  <si>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</si>
  <si>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</si>
  <si>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</si>
  <si>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</si>
  <si>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</si>
  <si>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</si>
  <si>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</si>
  <si>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</si>
  <si>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</si>
  <si>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</si>
  <si>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</si>
  <si>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</si>
  <si>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</si>
  <si>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</si>
  <si>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</si>
  <si>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</si>
  <si>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</si>
  <si>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</si>
  <si>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</si>
  <si>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</si>
  <si>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</si>
  <si>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</si>
  <si>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</si>
  <si>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</si>
  <si>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</si>
  <si>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</si>
  <si>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</si>
  <si>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</si>
  <si>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</si>
  <si>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</si>
  <si>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</si>
  <si>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</si>
  <si>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</si>
  <si>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</si>
  <si>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</si>
  <si>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</si>
  <si>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</si>
  <si>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</si>
  <si>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</si>
  <si>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</si>
  <si>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</si>
  <si>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</si>
  <si>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</si>
  <si>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</si>
  <si>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</si>
  <si>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</si>
  <si>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</si>
  <si>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</si>
  <si>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</si>
  <si>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</si>
  <si>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</si>
  <si>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</si>
  <si>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</si>
  <si>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</si>
  <si>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</si>
  <si>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</si>
  <si>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</si>
  <si>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</si>
  <si>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</si>
  <si>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</si>
  <si>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</si>
  <si>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</si>
  <si>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</si>
  <si>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</si>
  <si>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</si>
  <si>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</si>
  <si>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</si>
  <si>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</si>
  <si>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</si>
  <si>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</si>
  <si>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</si>
  <si>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</si>
  <si>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</si>
  <si>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</si>
  <si>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</si>
  <si>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</si>
  <si>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</si>
  <si>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</si>
  <si>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</si>
  <si>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</si>
  <si>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</si>
  <si>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</si>
  <si>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</si>
  <si>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</si>
  <si>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</si>
  <si>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</si>
  <si>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</si>
  <si>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</si>
  <si>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</si>
  <si>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</si>
  <si>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</si>
  <si>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</si>
  <si>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</si>
  <si>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</si>
  <si>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</si>
  <si>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</si>
  <si>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</si>
  <si>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</si>
  <si>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</si>
  <si>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</si>
  <si>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</si>
  <si>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</si>
  <si>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</si>
  <si>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</si>
  <si>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</si>
  <si>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</si>
  <si>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</si>
  <si>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</si>
  <si>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</si>
  <si>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</si>
  <si>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</si>
  <si>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</si>
  <si>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</si>
  <si>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</si>
  <si>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</si>
  <si>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</si>
  <si>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</si>
  <si>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</si>
  <si>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</si>
  <si>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</si>
  <si>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</si>
  <si>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</si>
  <si>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</si>
  <si>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</si>
  <si>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</si>
  <si>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</si>
  <si>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</si>
  <si>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Recherche:</t>
  </si>
  <si>
    <t>Médecins</t>
  </si>
  <si>
    <t>Montants</t>
  </si>
  <si>
    <t>2a</t>
  </si>
  <si>
    <t>Étiquettes de lignes</t>
  </si>
  <si>
    <t>Total général</t>
  </si>
  <si>
    <t>"Résultats ICI"</t>
  </si>
  <si>
    <t>"Nom du médecin/des médecins"</t>
  </si>
  <si>
    <t>tri sans double  
de colc</t>
  </si>
  <si>
    <t xml:space="preserve">c'est prêt a l'usage </t>
  </si>
  <si>
    <t xml:space="preserve">toutes les plges nessecaires aux calculs sont dynamiques (auto extensibles) 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</si>
</sst>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[$-80C]dddd\ d\ mmmm\ yyyy;@"/>
    <numFmt numFmtId="166" formatCode="&quot;€&quot;\ #,##0.00"/>
    <numFmt numFmtId="167" formatCode="dd/mm/yy"/>
  </numFmts>
  <fonts count="14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6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6" fillId="6" borderId="4" xfId="0" applyFont="1" applyFill="1" applyBorder="1" applyAlignment="1">
      <alignment horizontal="left" vertical="center" indent="1"/>
    </xf>
    <xf numFmtId="0" fontId="6" fillId="0" borderId="5" xfId="0" applyFont="1" applyFill="1" applyBorder="1" applyAlignment="1">
      <alignment horizontal="right" vertical="center"/>
    </xf>
    <xf numFmtId="165" fontId="6" fillId="0" borderId="6" xfId="0" applyNumberFormat="1" applyFont="1" applyBorder="1" applyAlignment="1" applyProtection="1">
      <alignment horizontal="right" vertical="center"/>
      <protection locked="0"/>
    </xf>
    <xf numFmtId="0" fontId="6" fillId="0" borderId="6" xfId="0" applyFont="1" applyBorder="1" applyAlignment="1" applyProtection="1">
      <alignment horizontal="right" vertical="center"/>
      <protection locked="0"/>
    </xf>
    <xf numFmtId="0" fontId="7" fillId="5" borderId="7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 wrapText="1"/>
    </xf>
    <xf numFmtId="0" fontId="8" fillId="0" borderId="0" xfId="0" applyFont="1"/>
    <xf numFmtId="0" fontId="8" fillId="6" borderId="10" xfId="0" applyFont="1" applyFill="1" applyBorder="1" applyAlignment="1">
      <alignment horizontal="center" vertical="center"/>
    </xf>
    <xf numFmtId="0" fontId="8" fillId="0" borderId="10" xfId="0" applyFont="1" applyBorder="1" applyAlignment="1" applyProtection="1">
      <alignment horizontal="right" vertical="center" indent="1"/>
      <protection locked="0"/>
    </xf>
    <xf numFmtId="0" fontId="8" fillId="0" borderId="11" xfId="0" applyFont="1" applyBorder="1" applyAlignment="1" applyProtection="1">
      <alignment horizontal="left" vertical="center" indent="1"/>
      <protection locked="0"/>
    </xf>
    <xf numFmtId="0" fontId="8" fillId="0" borderId="12" xfId="0" applyFont="1" applyBorder="1"/>
    <xf numFmtId="0" fontId="8" fillId="0" borderId="11" xfId="0" applyFont="1" applyBorder="1"/>
    <xf numFmtId="4" fontId="8" fillId="7" borderId="11" xfId="0" applyNumberFormat="1" applyFont="1" applyFill="1" applyBorder="1" applyAlignment="1">
      <alignment horizontal="right" vertical="center" indent="1"/>
    </xf>
    <xf numFmtId="4" fontId="8" fillId="0" borderId="11" xfId="0" applyNumberFormat="1" applyFont="1" applyFill="1" applyBorder="1" applyAlignment="1" applyProtection="1">
      <alignment horizontal="right" vertical="center" indent="1"/>
      <protection locked="0"/>
    </xf>
    <xf numFmtId="4" fontId="8" fillId="0" borderId="11" xfId="0" applyNumberFormat="1" applyFont="1" applyBorder="1" applyAlignment="1" applyProtection="1">
      <alignment horizontal="right" vertical="center" indent="1"/>
      <protection locked="0"/>
    </xf>
    <xf numFmtId="0" fontId="8" fillId="0" borderId="13" xfId="0" applyFont="1" applyBorder="1" applyAlignment="1" applyProtection="1">
      <alignment horizontal="left" vertical="center" indent="1"/>
      <protection locked="0"/>
    </xf>
    <xf numFmtId="2" fontId="8" fillId="7" borderId="11" xfId="0" applyNumberFormat="1" applyFont="1" applyFill="1" applyBorder="1" applyAlignment="1" applyProtection="1">
      <alignment horizontal="right" vertical="center" indent="1"/>
    </xf>
    <xf numFmtId="0" fontId="8" fillId="6" borderId="14" xfId="0" applyFont="1" applyFill="1" applyBorder="1" applyAlignment="1">
      <alignment horizontal="center" vertical="center"/>
    </xf>
    <xf numFmtId="0" fontId="8" fillId="0" borderId="14" xfId="0" applyFont="1" applyBorder="1" applyAlignment="1" applyProtection="1">
      <alignment horizontal="right" vertical="center" indent="1"/>
      <protection locked="0"/>
    </xf>
    <xf numFmtId="0" fontId="8" fillId="0" borderId="15" xfId="0" applyFont="1" applyBorder="1"/>
    <xf numFmtId="4" fontId="8" fillId="0" borderId="15" xfId="0" applyNumberFormat="1" applyFont="1" applyFill="1" applyBorder="1" applyAlignment="1" applyProtection="1">
      <alignment horizontal="right" vertical="center" indent="1"/>
      <protection locked="0"/>
    </xf>
    <xf numFmtId="4" fontId="8" fillId="0" borderId="15" xfId="0" applyNumberFormat="1" applyFont="1" applyBorder="1" applyAlignment="1" applyProtection="1">
      <alignment horizontal="right" vertical="center" indent="1"/>
      <protection locked="0"/>
    </xf>
    <xf numFmtId="0" fontId="8" fillId="0" borderId="16" xfId="0" applyFont="1" applyBorder="1" applyAlignment="1" applyProtection="1">
      <alignment horizontal="left" vertical="center" indent="1"/>
      <protection locked="0"/>
    </xf>
    <xf numFmtId="0" fontId="8" fillId="0" borderId="0" xfId="0" applyFont="1" applyFill="1"/>
    <xf numFmtId="0" fontId="8" fillId="0" borderId="0" xfId="0" applyFont="1" applyFill="1" applyBorder="1" applyAlignment="1">
      <alignment horizontal="left" vertical="center" indent="1"/>
    </xf>
    <xf numFmtId="0" fontId="9" fillId="0" borderId="0" xfId="0" applyFont="1" applyBorder="1" applyAlignment="1">
      <alignment vertical="center"/>
    </xf>
    <xf numFmtId="0" fontId="10" fillId="0" borderId="0" xfId="0" applyFont="1" applyAlignment="1">
      <alignment horizontal="center" vertical="center"/>
    </xf>
    <xf numFmtId="164" fontId="6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6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0" fillId="0" borderId="0" xfId="0" applyFont="1"/>
    <xf numFmtId="164" fontId="6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6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6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1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1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1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1" fillId="8" borderId="36" xfId="0" applyFont="1" applyFill="1" applyBorder="1" applyAlignment="1" applyProtection="1">
      <alignment horizontal="left" vertical="center" indent="1"/>
      <protection locked="0"/>
    </xf>
    <xf numFmtId="0" fontId="11" fillId="8" borderId="37" xfId="0" applyFont="1" applyFill="1" applyBorder="1" applyAlignment="1" applyProtection="1">
      <alignment horizontal="left" vertical="center" indent="1"/>
      <protection locked="0"/>
    </xf>
    <xf numFmtId="0" fontId="11" fillId="8" borderId="38" xfId="0" applyFont="1" applyFill="1" applyBorder="1" applyAlignment="1" applyProtection="1">
      <alignment horizontal="left" vertical="center" indent="1"/>
      <protection locked="0"/>
    </xf>
    <xf numFmtId="0" fontId="8" fillId="6" borderId="39" xfId="0" applyFont="1" applyFill="1" applyBorder="1" applyAlignment="1">
      <alignment horizontal="center" vertical="center"/>
    </xf>
    <xf numFmtId="0" fontId="8" fillId="0" borderId="39" xfId="0" applyFont="1" applyBorder="1" applyAlignment="1" applyProtection="1">
      <alignment horizontal="right" vertical="center" indent="1"/>
      <protection locked="0"/>
    </xf>
    <xf numFmtId="0" fontId="8" fillId="0" borderId="40" xfId="0" applyFont="1" applyBorder="1" applyAlignment="1" applyProtection="1">
      <alignment horizontal="left" vertical="center" indent="1"/>
      <protection locked="0"/>
    </xf>
    <xf numFmtId="0" fontId="8" fillId="0" borderId="40" xfId="0" applyFont="1" applyBorder="1"/>
    <xf numFmtId="4" fontId="8" fillId="0" borderId="40" xfId="0" applyNumberFormat="1" applyFont="1" applyFill="1" applyBorder="1" applyAlignment="1" applyProtection="1">
      <alignment horizontal="right" vertical="center" indent="1"/>
      <protection locked="0"/>
    </xf>
    <xf numFmtId="4" fontId="8" fillId="0" borderId="40" xfId="0" applyNumberFormat="1" applyFont="1" applyBorder="1" applyAlignment="1" applyProtection="1">
      <alignment horizontal="right" vertical="center" indent="1"/>
      <protection locked="0"/>
    </xf>
    <xf numFmtId="2" fontId="8" fillId="7" borderId="40" xfId="0" applyNumberFormat="1" applyFont="1" applyFill="1" applyBorder="1" applyAlignment="1" applyProtection="1">
      <alignment horizontal="right" vertical="center" indent="1"/>
    </xf>
    <xf numFmtId="4" fontId="8" fillId="7" borderId="40" xfId="0" applyNumberFormat="1" applyFont="1" applyFill="1" applyBorder="1" applyAlignment="1">
      <alignment horizontal="right" vertical="center" indent="1"/>
    </xf>
    <xf numFmtId="0" fontId="8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2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67" fontId="0" fillId="3" borderId="0" xfId="0" applyNumberFormat="1" applyFont="1" applyFill="1"/>
    <xf numFmtId="167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0" fontId="0" fillId="3" borderId="46" xfId="0" applyFont="1" applyFill="1" applyBorder="1"/>
    <xf numFmtId="14" fontId="0" fillId="0" borderId="0" xfId="0" applyNumberFormat="1"/>
    <xf numFmtId="0" fontId="0" fillId="3" borderId="50" xfId="0" applyFont="1" applyFill="1" applyBorder="1"/>
    <xf numFmtId="0" fontId="3" fillId="9" borderId="0" xfId="0" applyFont="1" applyFill="1" applyAlignment="1">
      <alignment horizontal="left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2" fillId="12" borderId="53" xfId="0" applyFont="1" applyFill="1" applyBorder="1"/>
    <xf numFmtId="0" fontId="12" fillId="12" borderId="55" xfId="0" applyFont="1" applyFill="1" applyBorder="1"/>
    <xf numFmtId="0" fontId="0" fillId="13" borderId="54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relativeIndent="255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relativeIndent="255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relativeIndent="255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relativeIndent="255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relativeIndent="255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916;688"/>
  <ax:ocxPr ax:name="FontName" ax:value="Calibri"/>
  <ax:ocxPr ax:name="FontHeight" ax:value="240"/>
  <ax:ocxPr ax:name="FontCharSet" ax:value="0"/>
  <ax:ocxPr ax:name="FontPitchAndFamily" ax:value="2"/>
</ax:ocx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Conception%20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5.640009374998" createdVersion="5" refreshedVersion="5" minRefreshableVersion="3" recordCount="73">
  <cacheSource type="worksheet">
    <worksheetSource name="tabpaie"/>
  </cacheSource>
  <cacheFields count="3">
    <cacheField name="Date" numFmtId="0">
      <sharedItems containsNonDate="0" containsDate="1" containsString="0" containsBlank="1" minDate="2016-01-10T00:00:00" maxDate="2017-02-18T00:00:00" count="16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0">
      <sharedItems containsBlank="1" count="6">
        <s v="Dederix Bertrand"/>
        <s v="Ivanov Alex"/>
        <s v="Bartin Claire"/>
        <s v="Alvarez Léa"/>
        <m u="1"/>
        <s v="Defoy Thomas" u="1"/>
      </sharedItems>
    </cacheField>
    <cacheField name="Solde" numFmtId="164">
      <sharedItems containsString="0" containsBlank="1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x v="0"/>
    <n v="37"/>
  </r>
  <r>
    <x v="1"/>
    <x v="0"/>
    <n v="37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3"/>
    <x v="1"/>
    <n v="2"/>
  </r>
  <r>
    <x v="3"/>
    <x v="1"/>
    <n v="2"/>
  </r>
  <r>
    <x v="3"/>
    <x v="1"/>
    <n v="37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3"/>
    <x v="2"/>
    <n v="0"/>
  </r>
  <r>
    <x v="2"/>
    <x v="2"/>
    <n v="37"/>
  </r>
  <r>
    <x v="4"/>
    <x v="0"/>
    <n v="50"/>
  </r>
  <r>
    <x v="4"/>
    <x v="0"/>
    <n v="39"/>
  </r>
  <r>
    <x v="4"/>
    <x v="0"/>
    <n v="38.5"/>
  </r>
  <r>
    <x v="4"/>
    <x v="0"/>
    <n v="29"/>
  </r>
  <r>
    <x v="4"/>
    <x v="0"/>
    <n v="29"/>
  </r>
  <r>
    <x v="4"/>
    <x v="0"/>
    <n v="38.5"/>
  </r>
  <r>
    <x v="4"/>
    <x v="0"/>
    <n v="29"/>
  </r>
  <r>
    <x v="5"/>
    <x v="0"/>
    <n v="29"/>
  </r>
  <r>
    <x v="5"/>
    <x v="0"/>
    <n v="29"/>
  </r>
  <r>
    <x v="5"/>
    <x v="0"/>
    <n v="29"/>
  </r>
  <r>
    <x v="5"/>
    <x v="0"/>
    <n v="38.5"/>
  </r>
  <r>
    <x v="5"/>
    <x v="0"/>
    <n v="38.5"/>
  </r>
  <r>
    <x v="5"/>
    <x v="0"/>
    <n v="42"/>
  </r>
  <r>
    <x v="5"/>
    <x v="0"/>
    <n v="29"/>
  </r>
  <r>
    <x v="5"/>
    <x v="0"/>
    <n v="42"/>
  </r>
  <r>
    <x v="6"/>
    <x v="0"/>
    <n v="29"/>
  </r>
  <r>
    <x v="6"/>
    <x v="0"/>
    <n v="29"/>
  </r>
  <r>
    <x v="3"/>
    <x v="0"/>
    <n v="2"/>
  </r>
  <r>
    <x v="6"/>
    <x v="0"/>
    <n v="44"/>
  </r>
  <r>
    <x v="6"/>
    <x v="0"/>
    <n v="44"/>
  </r>
  <r>
    <x v="6"/>
    <x v="0"/>
    <n v="29"/>
  </r>
  <r>
    <x v="3"/>
    <x v="0"/>
    <n v="2"/>
  </r>
  <r>
    <x v="6"/>
    <x v="0"/>
    <n v="29"/>
  </r>
  <r>
    <x v="7"/>
    <x v="0"/>
    <n v="42"/>
  </r>
  <r>
    <x v="3"/>
    <x v="0"/>
    <n v="0"/>
  </r>
  <r>
    <x v="7"/>
    <x v="0"/>
    <n v="38"/>
  </r>
  <r>
    <x v="3"/>
    <x v="0"/>
    <n v="0"/>
  </r>
  <r>
    <x v="7"/>
    <x v="0"/>
    <n v="29"/>
  </r>
  <r>
    <x v="7"/>
    <x v="0"/>
    <n v="29"/>
  </r>
  <r>
    <x v="7"/>
    <x v="0"/>
    <n v="29"/>
  </r>
  <r>
    <x v="7"/>
    <x v="0"/>
    <n v="29"/>
  </r>
  <r>
    <x v="3"/>
    <x v="2"/>
    <n v="2"/>
  </r>
  <r>
    <x v="3"/>
    <x v="2"/>
    <n v="0"/>
  </r>
  <r>
    <x v="3"/>
    <x v="2"/>
    <n v="2"/>
  </r>
  <r>
    <x v="8"/>
    <x v="2"/>
    <n v="41.5"/>
  </r>
  <r>
    <x v="8"/>
    <x v="2"/>
    <n v="41.5"/>
  </r>
  <r>
    <x v="9"/>
    <x v="2"/>
    <n v="25"/>
  </r>
  <r>
    <x v="8"/>
    <x v="2"/>
    <n v="25"/>
  </r>
  <r>
    <x v="8"/>
    <x v="2"/>
    <n v="25"/>
  </r>
  <r>
    <x v="10"/>
    <x v="1"/>
    <n v="29"/>
  </r>
  <r>
    <x v="10"/>
    <x v="1"/>
    <n v="29"/>
  </r>
  <r>
    <x v="10"/>
    <x v="1"/>
    <n v="29"/>
  </r>
  <r>
    <x v="10"/>
    <x v="1"/>
    <n v="29"/>
  </r>
  <r>
    <x v="10"/>
    <x v="1"/>
    <n v="25"/>
  </r>
  <r>
    <x v="10"/>
    <x v="1"/>
    <n v="39"/>
  </r>
  <r>
    <x v="3"/>
    <x v="1"/>
    <n v="1.5"/>
  </r>
  <r>
    <x v="3"/>
    <x v="1"/>
    <n v="0"/>
  </r>
  <r>
    <x v="3"/>
    <x v="0"/>
    <n v="2"/>
  </r>
  <r>
    <x v="3"/>
    <x v="0"/>
    <n v="0"/>
  </r>
  <r>
    <x v="3"/>
    <x v="2"/>
    <n v="2"/>
  </r>
  <r>
    <x v="3"/>
    <x v="2"/>
    <n v="0"/>
  </r>
  <r>
    <x v="3"/>
    <x v="3"/>
    <m/>
  </r>
  <r>
    <x v="3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G7" firstHeaderRow="1" firstDataRow="1" firstDataCol="1" rowPageCount="1" colPageCount="1"/>
  <pivotFields count="3">
    <pivotField axis="axisPage" showAll="0">
      <items count="17">
        <item m="1" x="12"/>
        <item m="1" x="15"/>
        <item m="1" x="11"/>
        <item m="1" x="13"/>
        <item x="3"/>
        <item m="1" x="14"/>
        <item x="0"/>
        <item x="2"/>
        <item x="4"/>
        <item x="5"/>
        <item x="6"/>
        <item x="7"/>
        <item x="8"/>
        <item x="9"/>
        <item x="10"/>
        <item x="1"/>
        <item t="default"/>
      </items>
    </pivotField>
    <pivotField axis="axisRow" showAll="0">
      <items count="7">
        <item x="3"/>
        <item x="2"/>
        <item m="1" x="5"/>
        <item m="1" x="4"/>
        <item x="0"/>
        <item x="1"/>
        <item t="default"/>
      </items>
    </pivotField>
    <pivotField dataField="1" showAll="0"/>
  </pivotFields>
  <rowFields count="1">
    <field x="1"/>
  </rowFields>
  <rowItems count="3">
    <i>
      <x v="1"/>
    </i>
    <i>
      <x v="5"/>
    </i>
    <i t="grand">
      <x/>
    </i>
  </rowItems>
  <colItems count="1">
    <i/>
  </colItems>
  <pageFields count="1">
    <pageField fld="0" item="7" hier="-1"/>
  </pageFields>
  <dataFields count="1">
    <dataField name="Somme de Solde" fld="2" baseField="0" baseItem="4" numFmtId="166"/>
  </dataFields>
  <formats count="1">
    <format dxfId="5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8" totalsRowShown="0">
  <autoFilter ref="A3:D8"/>
  <sortState ref="A4:D8">
    <sortCondition ref="A3:A8"/>
  </sortState>
  <tableColumns count="4">
    <tableColumn id="1" name="Nom &amp; Prénom" dataDxfId="55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52" headerRowBorderDxfId="51" tableBorderDxfId="50">
  <tableColumns count="18">
    <tableColumn id="1" name="N°" dataDxfId="49"/>
    <tableColumn id="18" name="Date" dataDxfId="48">
      <calculatedColumnFormula>IF(ISBLANK(Tabgardes[[#This Row],[Type d''Acte]]),"",$F$6)</calculatedColumnFormula>
    </tableColumn>
    <tableColumn id="19" name="Code" dataDxfId="47">
      <calculatedColumnFormula>IF(ISBLANK(Tabgardes[[#This Row],[Type d''Acte]]),"",$F$7)</calculatedColumnFormula>
    </tableColumn>
    <tableColumn id="20" name="Médecin" dataDxfId="46">
      <calculatedColumnFormula>IF(ISBLANK(Tabgardes[[#This Row],[Type d''Acte]]),"",$F$5)</calculatedColumnFormula>
    </tableColumn>
    <tableColumn id="2" name="Attestation" dataDxfId="45"/>
    <tableColumn id="3" name="Type d'Acte" dataDxfId="44"/>
    <tableColumn id="4" name="Nom et prénom du patient" dataDxfId="43"/>
    <tableColumn id="5" name="Coordonnées Institution" dataDxfId="42"/>
    <tableColumn id="6" name="Attestation récupérée" dataDxfId="41"/>
    <tableColumn id="7" name="Montant de base" dataDxfId="40">
      <calculatedColumnFormula>IF(F10="","",VLOOKUP(F10,$T$25:$U$42,2,FALSE))</calculatedColumnFormula>
    </tableColumn>
    <tableColumn id="8" name="Montant modifié" dataDxfId="39"/>
    <tableColumn id="9" name="Montant Dépl." dataDxfId="38"/>
    <tableColumn id="10" name="Montant TM" dataDxfId="37"/>
    <tableColumn id="11" name="Type de Paiement" dataDxfId="36"/>
    <tableColumn id="12" name="Type de différé" dataDxfId="35"/>
    <tableColumn id="13" name="Choix montant" dataDxfId="34">
      <calculatedColumnFormula xml:space="preserve"> IF(TRIM(K10)="",J10,K10)</calculatedColumnFormula>
    </tableColumn>
    <tableColumn id="14" name="Montant perçus" dataDxfId="33">
      <calculatedColumnFormula>IF(P10="","",    IF(N10&lt;&gt;"Différé",P10+L10,   L10+M10))</calculatedColumnFormula>
    </tableColumn>
    <tableColumn id="17" name="Commentaires éventuels" dataDxfId="3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78" totalsRowShown="0" headerRowDxfId="29" dataDxfId="28" tableBorderDxfId="27">
  <autoFilter ref="A5:U78"/>
  <tableColumns count="21">
    <tableColumn id="1" name="Date" dataDxfId="26"/>
    <tableColumn id="2" name="Code Garde" dataDxfId="25"/>
    <tableColumn id="3" name="Médecin" dataDxfId="24"/>
    <tableColumn id="4" name="Acte" dataDxfId="23"/>
    <tableColumn id="5" name="Montant de base" dataDxfId="22"/>
    <tableColumn id="6" name="Patient" dataDxfId="21"/>
    <tableColumn id="7" name="Coordonnées Institution" dataDxfId="20"/>
    <tableColumn id="8" name="Type de paiement" dataDxfId="19"/>
    <tableColumn id="9" name="Type de différé" dataDxfId="18"/>
    <tableColumn id="10" name="Attestation récupérée" dataDxfId="17"/>
    <tableColumn id="11" name="Montant disponible à la fin de la garde" dataDxfId="16"/>
    <tableColumn id="12" name="Ticket modérateur" dataDxfId="15"/>
    <tableColumn id="13" name="Date de paiement TM" dataDxfId="14"/>
    <tableColumn id="14" name="Montant mutuelle" dataDxfId="13"/>
    <tableColumn id="15" name="Date de paiement MM" dataDxfId="12"/>
    <tableColumn id="16" name="Honoraires complet" dataDxfId="11"/>
    <tableColumn id="17" name="Date de paiement Hon." dataDxfId="10"/>
    <tableColumn id="18" name="Date du dernier paiement" dataDxfId="9"/>
    <tableColumn id="19" name="Total reçu" dataDxfId="8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7"/>
    <tableColumn id="21" name="Remarques" dataDxfId="6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7" totalsRowShown="0" headerRowDxfId="4" tableBorderDxfId="3">
  <autoFilter ref="A4:C77"/>
  <tableColumns count="3">
    <tableColumn id="1" name="Date" dataDxfId="2"/>
    <tableColumn id="2" name="Médecin" dataDxfId="1"/>
    <tableColumn id="3" name="Sol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D8"/>
  <sheetViews>
    <sheetView workbookViewId="0">
      <selection activeCell="B7" sqref="B7"/>
    </sheetView>
  </sheetViews>
  <sheetFormatPr baseColWidth="10" defaultRowHeight="14.5"/>
  <cols>
    <col min="1" max="1" width="19.453125" customWidth="1"/>
    <col min="2" max="2" width="23.7265625" customWidth="1"/>
  </cols>
  <sheetData>
    <row r="1" spans="1:4">
      <c r="A1" s="122" t="s">
        <v>70</v>
      </c>
      <c r="B1" s="122"/>
      <c r="C1" s="122"/>
      <c r="D1" s="122"/>
    </row>
    <row r="2" spans="1:4">
      <c r="A2" s="122"/>
      <c r="B2" s="122"/>
      <c r="C2" s="122"/>
      <c r="D2" s="122"/>
    </row>
    <row r="3" spans="1:4">
      <c r="A3" t="s">
        <v>71</v>
      </c>
      <c r="B3" t="s">
        <v>72</v>
      </c>
      <c r="C3" t="s">
        <v>73</v>
      </c>
      <c r="D3" t="s">
        <v>74</v>
      </c>
    </row>
    <row r="4" spans="1:4">
      <c r="A4" t="s">
        <v>75</v>
      </c>
      <c r="B4" t="s">
        <v>76</v>
      </c>
      <c r="C4" t="s">
        <v>77</v>
      </c>
      <c r="D4">
        <v>4000</v>
      </c>
    </row>
    <row r="5" spans="1:4">
      <c r="A5" t="s">
        <v>22</v>
      </c>
      <c r="B5" t="s">
        <v>78</v>
      </c>
      <c r="C5" t="s">
        <v>77</v>
      </c>
      <c r="D5">
        <v>4000</v>
      </c>
    </row>
    <row r="6" spans="1:4">
      <c r="A6" s="92" t="s">
        <v>84</v>
      </c>
    </row>
    <row r="7" spans="1:4">
      <c r="A7" t="s">
        <v>23</v>
      </c>
      <c r="B7" t="s">
        <v>79</v>
      </c>
      <c r="C7" t="s">
        <v>80</v>
      </c>
      <c r="D7">
        <v>4000</v>
      </c>
    </row>
    <row r="8" spans="1:4">
      <c r="A8" s="92" t="s">
        <v>85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W57"/>
  <sheetViews>
    <sheetView zoomScale="80" zoomScaleNormal="80" workbookViewId="0">
      <selection activeCell="C5" sqref="C5"/>
    </sheetView>
  </sheetViews>
  <sheetFormatPr baseColWidth="10" defaultColWidth="9.1796875" defaultRowHeight="14.5"/>
  <cols>
    <col min="1" max="1" width="5.1796875" customWidth="1"/>
    <col min="2" max="2" width="5.26953125" hidden="1" customWidth="1"/>
    <col min="3" max="3" width="5.1796875" hidden="1" customWidth="1"/>
    <col min="4" max="4" width="5.26953125" hidden="1" customWidth="1"/>
    <col min="5" max="5" width="12" customWidth="1"/>
    <col min="6" max="6" width="44" customWidth="1"/>
    <col min="7" max="7" width="19.54296875" customWidth="1"/>
    <col min="8" max="8" width="17" customWidth="1"/>
    <col min="9" max="9" width="16.1796875" customWidth="1"/>
    <col min="14" max="14" width="13.54296875" customWidth="1"/>
    <col min="18" max="18" width="13.54296875" customWidth="1"/>
    <col min="19" max="19" width="2.7265625" customWidth="1"/>
    <col min="20" max="20" width="41" customWidth="1"/>
    <col min="21" max="21" width="13.453125" customWidth="1"/>
    <col min="22" max="22" width="2.1796875" customWidth="1"/>
    <col min="23" max="23" width="13" customWidth="1"/>
    <col min="24" max="24" width="1.453125" customWidth="1"/>
  </cols>
  <sheetData>
    <row r="1" spans="1:23" ht="15" customHeight="1">
      <c r="A1" s="125" t="s">
        <v>26</v>
      </c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</row>
    <row r="2" spans="1:23" ht="15" customHeight="1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</row>
    <row r="3" spans="1:23" ht="15.75" customHeight="1" thickBot="1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</row>
    <row r="4" spans="1:23" ht="16" thickBot="1">
      <c r="A4" s="130"/>
      <c r="B4" s="85"/>
      <c r="C4" s="85"/>
      <c r="D4" s="85"/>
      <c r="E4" s="126" t="s">
        <v>27</v>
      </c>
      <c r="F4" s="127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" thickBot="1">
      <c r="A5" s="130"/>
      <c r="B5" s="85"/>
      <c r="C5" s="85"/>
      <c r="D5" s="85"/>
      <c r="E5" s="3" t="s">
        <v>28</v>
      </c>
      <c r="F5" s="4"/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" thickBot="1">
      <c r="A6" s="130"/>
      <c r="B6" s="85"/>
      <c r="C6" s="85"/>
      <c r="D6" s="85"/>
      <c r="E6" s="3" t="s">
        <v>29</v>
      </c>
      <c r="F6" s="5"/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" thickBot="1">
      <c r="A7" s="130"/>
      <c r="B7" s="85"/>
      <c r="C7" s="85"/>
      <c r="D7" s="85"/>
      <c r="E7" s="3" t="s">
        <v>30</v>
      </c>
      <c r="F7" s="6"/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6.5" thickBot="1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4"/>
      <c r="H10" s="15"/>
      <c r="I10" s="15"/>
      <c r="J10" s="16" t="str">
        <f t="shared" ref="J10:J57" si="0">IF(F10="","",VLOOKUP(F10,$T$25:$U$42,2,FALSE))</f>
        <v/>
      </c>
      <c r="K10" s="17"/>
      <c r="L10" s="18"/>
      <c r="M10" s="18"/>
      <c r="N10" s="13"/>
      <c r="O10" s="19"/>
      <c r="P10" s="20" t="str">
        <f t="shared" ref="P10:P57" si="1" xml:space="preserve"> IF(TRIM(K10)="",J10,K10)</f>
        <v/>
      </c>
      <c r="Q10" s="16" t="str">
        <f t="shared" ref="Q10:Q57" si="2">IF(P10="","",    IF(N10&lt;&gt;"Différé",P10+L10,   L10+M10))</f>
        <v/>
      </c>
      <c r="R10" s="19"/>
      <c r="S10" s="10"/>
      <c r="V10" s="10"/>
    </row>
    <row r="11" spans="1:23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/>
      <c r="H11" s="15"/>
      <c r="I11" s="15"/>
      <c r="J11" s="16" t="str">
        <f t="shared" si="0"/>
        <v/>
      </c>
      <c r="K11" s="24"/>
      <c r="L11" s="25"/>
      <c r="M11" s="18"/>
      <c r="N11" s="13"/>
      <c r="O11" s="19"/>
      <c r="P11" s="20" t="str">
        <f t="shared" si="1"/>
        <v/>
      </c>
      <c r="Q11" s="16" t="str">
        <f t="shared" si="2"/>
        <v/>
      </c>
      <c r="R11" s="26"/>
      <c r="S11" s="10"/>
      <c r="V11" s="27"/>
    </row>
    <row r="12" spans="1:23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ht="15" thickBot="1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26" t="s">
        <v>44</v>
      </c>
      <c r="U14" s="127"/>
      <c r="V14" s="10"/>
      <c r="W14" s="123" t="s">
        <v>45</v>
      </c>
    </row>
    <row r="15" spans="1:23" ht="15" thickBot="1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28"/>
      <c r="U15" s="129"/>
      <c r="V15" s="29"/>
      <c r="W15" s="124"/>
    </row>
    <row r="16" spans="1:23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ht="15" thickBot="1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ht="15" thickBot="1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0</v>
      </c>
      <c r="V21" s="10"/>
      <c r="W21" s="45"/>
    </row>
    <row r="22" spans="1:23" ht="15" thickBot="1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23" t="s">
        <v>52</v>
      </c>
      <c r="U23" s="123" t="s">
        <v>53</v>
      </c>
      <c r="V23" s="10"/>
      <c r="W23" s="45"/>
    </row>
    <row r="24" spans="1:23" ht="15" thickBot="1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24"/>
      <c r="U24" s="124"/>
      <c r="V24" s="37"/>
      <c r="W24" s="45"/>
    </row>
    <row r="25" spans="1:23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0</v>
      </c>
    </row>
    <row r="26" spans="1:23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0</v>
      </c>
    </row>
    <row r="27" spans="1:23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0</v>
      </c>
    </row>
    <row r="33" spans="1:23" ht="15" thickBot="1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" thickBot="1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" thickBot="1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54" priority="1" operator="equal">
      <formula>"NON"</formula>
    </cfRule>
    <cfRule type="cellIs" dxfId="53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Z78"/>
  <sheetViews>
    <sheetView topLeftCell="J1" workbookViewId="0">
      <selection activeCell="Q6" sqref="Q6"/>
    </sheetView>
  </sheetViews>
  <sheetFormatPr baseColWidth="10" defaultColWidth="9.1796875" defaultRowHeight="14.5"/>
  <cols>
    <col min="1" max="1" width="13.1796875" customWidth="1"/>
    <col min="2" max="2" width="8.453125" customWidth="1"/>
    <col min="3" max="3" width="16.1796875" customWidth="1"/>
    <col min="4" max="4" width="43.26953125" customWidth="1"/>
    <col min="5" max="5" width="11" customWidth="1"/>
    <col min="6" max="6" width="21" customWidth="1"/>
    <col min="7" max="7" width="16.453125" customWidth="1"/>
    <col min="8" max="8" width="12.453125" customWidth="1"/>
    <col min="9" max="9" width="13.26953125" customWidth="1"/>
    <col min="10" max="10" width="11.1796875" customWidth="1"/>
    <col min="11" max="11" width="10.81640625" customWidth="1"/>
    <col min="12" max="12" width="11.26953125" customWidth="1"/>
    <col min="13" max="13" width="12.7265625" customWidth="1"/>
    <col min="14" max="14" width="10.453125" customWidth="1"/>
    <col min="15" max="15" width="11.7265625" customWidth="1"/>
    <col min="16" max="16" width="11" customWidth="1"/>
    <col min="17" max="17" width="10.81640625" customWidth="1"/>
    <col min="18" max="18" width="13" customWidth="1"/>
    <col min="19" max="19" width="11.26953125" customWidth="1"/>
    <col min="20" max="20" width="17.54296875" customWidth="1"/>
    <col min="21" max="21" width="13.1796875" customWidth="1"/>
    <col min="23" max="23" width="33.7265625" customWidth="1"/>
    <col min="24" max="24" width="13" customWidth="1"/>
    <col min="25" max="25" width="16.26953125" customWidth="1"/>
    <col min="26" max="26" width="11.26953125" customWidth="1"/>
    <col min="27" max="27" width="12.54296875" customWidth="1"/>
    <col min="28" max="30" width="23.81640625" customWidth="1"/>
    <col min="31" max="31" width="12.54296875" customWidth="1"/>
    <col min="32" max="32" width="13" customWidth="1"/>
    <col min="33" max="33" width="13" bestFit="1" customWidth="1"/>
    <col min="34" max="34" width="16.1796875" bestFit="1" customWidth="1"/>
    <col min="35" max="35" width="13" bestFit="1" customWidth="1"/>
    <col min="36" max="36" width="16.1796875" bestFit="1" customWidth="1"/>
    <col min="37" max="38" width="13" bestFit="1" customWidth="1"/>
    <col min="39" max="39" width="16.1796875" bestFit="1" customWidth="1"/>
    <col min="40" max="41" width="13" bestFit="1" customWidth="1"/>
    <col min="42" max="42" width="16.1796875" bestFit="1" customWidth="1"/>
    <col min="43" max="43" width="8.1796875" customWidth="1"/>
    <col min="44" max="44" width="11.1796875" bestFit="1" customWidth="1"/>
    <col min="45" max="45" width="12.54296875" bestFit="1" customWidth="1"/>
  </cols>
  <sheetData>
    <row r="1" spans="1:26" ht="15.75" customHeight="1">
      <c r="A1" s="76"/>
      <c r="B1" s="76"/>
      <c r="C1" s="76"/>
      <c r="D1" s="76"/>
      <c r="E1" s="76"/>
      <c r="F1" s="13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6" ht="15.75" customHeight="1">
      <c r="A2" s="76"/>
      <c r="B2" s="76"/>
      <c r="C2" s="76"/>
      <c r="D2" s="76"/>
      <c r="E2" s="76"/>
      <c r="F2" s="13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6" ht="27" customHeight="1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6" ht="15.75" customHeight="1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W4" t="s">
        <v>183</v>
      </c>
      <c r="X4" s="120">
        <v>42701</v>
      </c>
      <c r="Y4" t="s">
        <v>189</v>
      </c>
      <c r="Z4" t="s">
        <v>190</v>
      </c>
    </row>
    <row r="5" spans="1:26" ht="43.15" customHeight="1" thickBot="1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6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</row>
    <row r="7" spans="1:26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</row>
    <row r="8" spans="1:26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</row>
    <row r="9" spans="1:26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</row>
    <row r="10" spans="1:26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6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</row>
    <row r="12" spans="1:26" ht="15" thickBot="1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</row>
    <row r="13" spans="1:26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</row>
    <row r="14" spans="1:26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</row>
    <row r="15" spans="1:26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6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96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" thickBot="1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07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07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07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07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07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07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" thickBot="1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03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" thickBot="1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" thickBot="1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" thickBot="1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" thickBot="1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" thickBot="1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180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" thickBot="1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181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>
      <c r="A75" s="113">
        <v>42371</v>
      </c>
      <c r="B75" s="72" t="s">
        <v>182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" thickBot="1">
      <c r="A76" s="114">
        <v>42371</v>
      </c>
      <c r="B76" s="98" t="s">
        <v>182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>
      <c r="A77" s="113">
        <v>42675</v>
      </c>
      <c r="B77" s="72" t="s">
        <v>186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21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 ht="15" thickBot="1">
      <c r="A78" s="114">
        <v>42675</v>
      </c>
      <c r="B78" s="98" t="s">
        <v>186</v>
      </c>
      <c r="C78" s="99" t="s">
        <v>75</v>
      </c>
      <c r="D78" s="99" t="s">
        <v>55</v>
      </c>
      <c r="E78" s="100">
        <v>49</v>
      </c>
      <c r="F78" s="99"/>
      <c r="G78" s="99"/>
      <c r="H78" s="99"/>
      <c r="I78" s="99"/>
      <c r="J78" s="99"/>
      <c r="K78" s="100">
        <v>49</v>
      </c>
      <c r="L78" s="101"/>
      <c r="M78" s="99"/>
      <c r="N78" s="101"/>
      <c r="O78" s="99"/>
      <c r="P78" s="101"/>
      <c r="Q78" s="119"/>
      <c r="R78" s="103"/>
      <c r="S78" s="109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10"/>
      <c r="U78" s="99"/>
    </row>
  </sheetData>
  <mergeCells count="1">
    <mergeCell ref="F1:F2"/>
  </mergeCells>
  <conditionalFormatting sqref="T6:T78">
    <cfRule type="cellIs" dxfId="31" priority="1" operator="equal">
      <formula>"Cloturé"</formula>
    </cfRule>
    <cfRule type="cellIs" dxfId="30" priority="2" operator="equal">
      <formula>Cloturé</formula>
    </cfRule>
  </conditionalFormatting>
  <dataValidations count="1">
    <dataValidation type="list" allowBlank="1" showInputMessage="1" showErrorMessage="1" sqref="T6:T7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1"/>
  <legacyDrawing r:id="rId2"/>
  <controls>
    <control shapeId="2049" r:id="rId3" name="TextBox1"/>
  </controls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G77"/>
  <sheetViews>
    <sheetView workbookViewId="0">
      <selection activeCell="F2" sqref="F2"/>
    </sheetView>
  </sheetViews>
  <sheetFormatPr baseColWidth="10" defaultColWidth="9.1796875" defaultRowHeight="14.5"/>
  <cols>
    <col min="1" max="2" width="16.453125" customWidth="1"/>
    <col min="3" max="3" width="14" customWidth="1"/>
    <col min="5" max="5" width="24" customWidth="1"/>
    <col min="6" max="6" width="21" customWidth="1"/>
    <col min="7" max="7" width="15.81640625" customWidth="1"/>
  </cols>
  <sheetData>
    <row r="1" spans="1:7" ht="14.5" customHeight="1">
      <c r="A1" s="75"/>
      <c r="B1" s="74"/>
      <c r="C1" s="74"/>
    </row>
    <row r="2" spans="1:7" ht="18" customHeight="1">
      <c r="A2" s="74" t="s">
        <v>24</v>
      </c>
      <c r="B2" s="74"/>
      <c r="C2" s="74"/>
      <c r="F2" s="90" t="s">
        <v>2</v>
      </c>
      <c r="G2" s="111">
        <v>42704</v>
      </c>
    </row>
    <row r="3" spans="1:7" ht="14.5" customHeight="1">
      <c r="A3" s="74"/>
      <c r="B3" s="74"/>
      <c r="C3" s="74"/>
    </row>
    <row r="4" spans="1:7">
      <c r="A4" s="82" t="s">
        <v>2</v>
      </c>
      <c r="B4" s="82" t="s">
        <v>4</v>
      </c>
      <c r="C4" s="82" t="s">
        <v>25</v>
      </c>
      <c r="F4" s="90" t="s">
        <v>187</v>
      </c>
      <c r="G4" t="s">
        <v>83</v>
      </c>
    </row>
    <row r="5" spans="1:7">
      <c r="A5" s="80">
        <v>42703</v>
      </c>
      <c r="B5" s="73" t="s">
        <v>84</v>
      </c>
      <c r="C5" s="81">
        <v>37</v>
      </c>
      <c r="F5" s="115" t="s">
        <v>22</v>
      </c>
      <c r="G5" s="68">
        <v>148</v>
      </c>
    </row>
    <row r="6" spans="1:7">
      <c r="A6" s="86">
        <v>42719</v>
      </c>
      <c r="B6" s="88" t="s">
        <v>84</v>
      </c>
      <c r="C6" s="81">
        <v>37</v>
      </c>
      <c r="F6" s="115" t="s">
        <v>85</v>
      </c>
      <c r="G6" s="68">
        <v>203</v>
      </c>
    </row>
    <row r="7" spans="1:7">
      <c r="A7" s="87">
        <v>42703</v>
      </c>
      <c r="B7" s="89" t="s">
        <v>84</v>
      </c>
      <c r="C7" s="83">
        <v>49</v>
      </c>
      <c r="F7" s="115" t="s">
        <v>188</v>
      </c>
      <c r="G7" s="68">
        <v>351</v>
      </c>
    </row>
    <row r="8" spans="1:7">
      <c r="A8" s="87">
        <v>42703</v>
      </c>
      <c r="B8" s="89" t="s">
        <v>84</v>
      </c>
      <c r="C8" s="83">
        <v>49</v>
      </c>
    </row>
    <row r="9" spans="1:7">
      <c r="A9" s="87">
        <v>42703</v>
      </c>
      <c r="B9" s="89" t="s">
        <v>84</v>
      </c>
      <c r="C9" s="83">
        <v>49</v>
      </c>
    </row>
    <row r="10" spans="1:7">
      <c r="A10" s="87">
        <v>42703</v>
      </c>
      <c r="B10" s="89" t="s">
        <v>84</v>
      </c>
      <c r="C10" s="83">
        <v>49</v>
      </c>
    </row>
    <row r="11" spans="1:7">
      <c r="A11" s="87">
        <v>42703</v>
      </c>
      <c r="B11" s="89" t="s">
        <v>84</v>
      </c>
      <c r="C11" s="83">
        <v>49</v>
      </c>
    </row>
    <row r="12" spans="1:7">
      <c r="A12" s="87">
        <v>42704</v>
      </c>
      <c r="B12" s="89" t="s">
        <v>85</v>
      </c>
      <c r="C12" s="83">
        <v>55</v>
      </c>
    </row>
    <row r="13" spans="1:7">
      <c r="A13" s="87">
        <v>42704</v>
      </c>
      <c r="B13" s="89" t="s">
        <v>85</v>
      </c>
      <c r="C13" s="83">
        <v>37</v>
      </c>
    </row>
    <row r="14" spans="1:7">
      <c r="A14" s="87"/>
      <c r="B14" s="89" t="s">
        <v>85</v>
      </c>
      <c r="C14" s="83">
        <v>2</v>
      </c>
    </row>
    <row r="15" spans="1:7">
      <c r="A15" s="87"/>
      <c r="B15" s="89" t="s">
        <v>85</v>
      </c>
      <c r="C15" s="83">
        <v>2</v>
      </c>
    </row>
    <row r="16" spans="1:7">
      <c r="A16" s="87"/>
      <c r="B16" s="89" t="s">
        <v>85</v>
      </c>
      <c r="C16" s="83">
        <v>37</v>
      </c>
    </row>
    <row r="17" spans="1:3">
      <c r="A17" s="87">
        <v>42704</v>
      </c>
      <c r="B17" s="89" t="s">
        <v>85</v>
      </c>
      <c r="C17" s="83">
        <v>37</v>
      </c>
    </row>
    <row r="18" spans="1:3">
      <c r="A18" s="87">
        <v>42704</v>
      </c>
      <c r="B18" s="89" t="s">
        <v>85</v>
      </c>
      <c r="C18" s="83">
        <v>37</v>
      </c>
    </row>
    <row r="19" spans="1:3">
      <c r="A19" s="87">
        <v>42704</v>
      </c>
      <c r="B19" s="89" t="s">
        <v>85</v>
      </c>
      <c r="C19" s="83">
        <v>37</v>
      </c>
    </row>
    <row r="20" spans="1:3">
      <c r="A20" s="87">
        <v>42704</v>
      </c>
      <c r="B20" s="89" t="s">
        <v>22</v>
      </c>
      <c r="C20" s="83">
        <v>37</v>
      </c>
    </row>
    <row r="21" spans="1:3">
      <c r="A21" s="87">
        <v>42704</v>
      </c>
      <c r="B21" s="89" t="s">
        <v>22</v>
      </c>
      <c r="C21" s="83">
        <v>37</v>
      </c>
    </row>
    <row r="22" spans="1:3">
      <c r="A22" s="87">
        <v>42704</v>
      </c>
      <c r="B22" s="89" t="s">
        <v>22</v>
      </c>
      <c r="C22" s="83">
        <v>37</v>
      </c>
    </row>
    <row r="23" spans="1:3">
      <c r="A23" s="87"/>
      <c r="B23" s="89" t="s">
        <v>22</v>
      </c>
      <c r="C23" s="83">
        <v>0</v>
      </c>
    </row>
    <row r="24" spans="1:3">
      <c r="A24" s="87">
        <v>42704</v>
      </c>
      <c r="B24" s="89" t="s">
        <v>22</v>
      </c>
      <c r="C24" s="83">
        <v>37</v>
      </c>
    </row>
    <row r="25" spans="1:3">
      <c r="A25" s="87">
        <v>42714</v>
      </c>
      <c r="B25" s="89" t="s">
        <v>84</v>
      </c>
      <c r="C25" s="83">
        <v>50</v>
      </c>
    </row>
    <row r="26" spans="1:3">
      <c r="A26" s="87">
        <v>42714</v>
      </c>
      <c r="B26" s="89" t="s">
        <v>84</v>
      </c>
      <c r="C26" s="83">
        <v>39</v>
      </c>
    </row>
    <row r="27" spans="1:3">
      <c r="A27" s="87">
        <v>42714</v>
      </c>
      <c r="B27" s="89" t="s">
        <v>84</v>
      </c>
      <c r="C27" s="83">
        <v>38.5</v>
      </c>
    </row>
    <row r="28" spans="1:3">
      <c r="A28" s="87">
        <v>42714</v>
      </c>
      <c r="B28" s="89" t="s">
        <v>84</v>
      </c>
      <c r="C28" s="83">
        <v>29</v>
      </c>
    </row>
    <row r="29" spans="1:3">
      <c r="A29" s="87">
        <v>42714</v>
      </c>
      <c r="B29" s="89" t="s">
        <v>84</v>
      </c>
      <c r="C29" s="83">
        <v>29</v>
      </c>
    </row>
    <row r="30" spans="1:3">
      <c r="A30" s="86">
        <v>42714</v>
      </c>
      <c r="B30" s="88" t="s">
        <v>84</v>
      </c>
      <c r="C30" s="81">
        <v>38.5</v>
      </c>
    </row>
    <row r="31" spans="1:3">
      <c r="A31" s="87">
        <v>42714</v>
      </c>
      <c r="B31" s="89" t="s">
        <v>84</v>
      </c>
      <c r="C31" s="83">
        <v>29</v>
      </c>
    </row>
    <row r="32" spans="1:3">
      <c r="A32" s="87">
        <v>42716</v>
      </c>
      <c r="B32" s="89" t="s">
        <v>84</v>
      </c>
      <c r="C32" s="83">
        <v>29</v>
      </c>
    </row>
    <row r="33" spans="1:3">
      <c r="A33" s="86">
        <v>42716</v>
      </c>
      <c r="B33" s="88" t="s">
        <v>84</v>
      </c>
      <c r="C33" s="81">
        <v>29</v>
      </c>
    </row>
    <row r="34" spans="1:3">
      <c r="A34" s="87">
        <v>42716</v>
      </c>
      <c r="B34" s="89" t="s">
        <v>84</v>
      </c>
      <c r="C34" s="83">
        <v>29</v>
      </c>
    </row>
    <row r="35" spans="1:3">
      <c r="A35" s="87">
        <v>42716</v>
      </c>
      <c r="B35" s="89" t="s">
        <v>84</v>
      </c>
      <c r="C35" s="83">
        <v>38.5</v>
      </c>
    </row>
    <row r="36" spans="1:3">
      <c r="A36" s="86">
        <v>42716</v>
      </c>
      <c r="B36" s="88" t="s">
        <v>84</v>
      </c>
      <c r="C36" s="81">
        <v>38.5</v>
      </c>
    </row>
    <row r="37" spans="1:3">
      <c r="A37" s="87">
        <v>42716</v>
      </c>
      <c r="B37" s="89" t="s">
        <v>84</v>
      </c>
      <c r="C37" s="83">
        <v>42</v>
      </c>
    </row>
    <row r="38" spans="1:3">
      <c r="A38" s="87">
        <v>42716</v>
      </c>
      <c r="B38" s="89" t="s">
        <v>84</v>
      </c>
      <c r="C38" s="83">
        <v>29</v>
      </c>
    </row>
    <row r="39" spans="1:3">
      <c r="A39" s="87">
        <v>42716</v>
      </c>
      <c r="B39" s="89" t="s">
        <v>84</v>
      </c>
      <c r="C39" s="83">
        <v>42</v>
      </c>
    </row>
    <row r="40" spans="1:3">
      <c r="A40" s="87">
        <v>42718</v>
      </c>
      <c r="B40" s="89" t="s">
        <v>84</v>
      </c>
      <c r="C40" s="83">
        <v>29</v>
      </c>
    </row>
    <row r="41" spans="1:3">
      <c r="A41" s="87">
        <v>42718</v>
      </c>
      <c r="B41" s="89" t="s">
        <v>84</v>
      </c>
      <c r="C41" s="83">
        <v>29</v>
      </c>
    </row>
    <row r="42" spans="1:3">
      <c r="A42" s="87"/>
      <c r="B42" s="89" t="s">
        <v>84</v>
      </c>
      <c r="C42" s="83">
        <v>2</v>
      </c>
    </row>
    <row r="43" spans="1:3">
      <c r="A43" s="87">
        <v>42718</v>
      </c>
      <c r="B43" s="89" t="s">
        <v>84</v>
      </c>
      <c r="C43" s="83">
        <v>44</v>
      </c>
    </row>
    <row r="44" spans="1:3">
      <c r="A44" s="87">
        <v>42718</v>
      </c>
      <c r="B44" s="89" t="s">
        <v>84</v>
      </c>
      <c r="C44" s="83">
        <v>44</v>
      </c>
    </row>
    <row r="45" spans="1:3">
      <c r="A45" s="87">
        <v>42718</v>
      </c>
      <c r="B45" s="89" t="s">
        <v>84</v>
      </c>
      <c r="C45" s="83">
        <v>29</v>
      </c>
    </row>
    <row r="46" spans="1:3">
      <c r="A46" s="87"/>
      <c r="B46" s="89" t="s">
        <v>84</v>
      </c>
      <c r="C46" s="83">
        <v>2</v>
      </c>
    </row>
    <row r="47" spans="1:3">
      <c r="A47" s="87">
        <v>42718</v>
      </c>
      <c r="B47" s="89" t="s">
        <v>84</v>
      </c>
      <c r="C47" s="83">
        <v>29</v>
      </c>
    </row>
    <row r="48" spans="1:3">
      <c r="A48" s="87">
        <v>42724</v>
      </c>
      <c r="B48" s="89" t="s">
        <v>84</v>
      </c>
      <c r="C48" s="83">
        <v>42</v>
      </c>
    </row>
    <row r="49" spans="1:3">
      <c r="A49" s="87"/>
      <c r="B49" s="89" t="s">
        <v>84</v>
      </c>
      <c r="C49" s="83">
        <v>0</v>
      </c>
    </row>
    <row r="50" spans="1:3">
      <c r="A50" s="87">
        <v>42724</v>
      </c>
      <c r="B50" s="89" t="s">
        <v>84</v>
      </c>
      <c r="C50" s="83">
        <v>38</v>
      </c>
    </row>
    <row r="51" spans="1:3">
      <c r="A51" s="87"/>
      <c r="B51" s="89" t="s">
        <v>84</v>
      </c>
      <c r="C51" s="83">
        <v>0</v>
      </c>
    </row>
    <row r="52" spans="1:3">
      <c r="A52" s="87">
        <v>42724</v>
      </c>
      <c r="B52" s="89" t="s">
        <v>84</v>
      </c>
      <c r="C52" s="83">
        <v>29</v>
      </c>
    </row>
    <row r="53" spans="1:3">
      <c r="A53" s="87">
        <v>42724</v>
      </c>
      <c r="B53" s="89" t="s">
        <v>84</v>
      </c>
      <c r="C53" s="83">
        <v>29</v>
      </c>
    </row>
    <row r="54" spans="1:3">
      <c r="A54" s="87">
        <v>42724</v>
      </c>
      <c r="B54" s="89" t="s">
        <v>84</v>
      </c>
      <c r="C54" s="83">
        <v>29</v>
      </c>
    </row>
    <row r="55" spans="1:3">
      <c r="A55" s="87">
        <v>42724</v>
      </c>
      <c r="B55" s="89" t="s">
        <v>84</v>
      </c>
      <c r="C55" s="83">
        <v>29</v>
      </c>
    </row>
    <row r="56" spans="1:3">
      <c r="A56" s="87"/>
      <c r="B56" s="89" t="s">
        <v>22</v>
      </c>
      <c r="C56" s="83">
        <v>2</v>
      </c>
    </row>
    <row r="57" spans="1:3">
      <c r="A57" s="87"/>
      <c r="B57" s="89" t="s">
        <v>22</v>
      </c>
      <c r="C57" s="83">
        <v>0</v>
      </c>
    </row>
    <row r="58" spans="1:3">
      <c r="A58" s="87"/>
      <c r="B58" s="89" t="s">
        <v>22</v>
      </c>
      <c r="C58" s="83">
        <v>2</v>
      </c>
    </row>
    <row r="59" spans="1:3">
      <c r="A59" s="87">
        <v>42730</v>
      </c>
      <c r="B59" s="89" t="s">
        <v>22</v>
      </c>
      <c r="C59" s="83">
        <v>41.5</v>
      </c>
    </row>
    <row r="60" spans="1:3">
      <c r="A60" s="87">
        <v>42730</v>
      </c>
      <c r="B60" s="89" t="s">
        <v>22</v>
      </c>
      <c r="C60" s="83">
        <v>41.5</v>
      </c>
    </row>
    <row r="61" spans="1:3">
      <c r="A61" s="87">
        <v>42720</v>
      </c>
      <c r="B61" s="89" t="s">
        <v>22</v>
      </c>
      <c r="C61" s="83">
        <v>25</v>
      </c>
    </row>
    <row r="62" spans="1:3">
      <c r="A62" s="87">
        <v>42730</v>
      </c>
      <c r="B62" s="89" t="s">
        <v>22</v>
      </c>
      <c r="C62" s="83">
        <v>25</v>
      </c>
    </row>
    <row r="63" spans="1:3">
      <c r="A63" s="87">
        <v>42730</v>
      </c>
      <c r="B63" s="89" t="s">
        <v>22</v>
      </c>
      <c r="C63" s="83">
        <v>25</v>
      </c>
    </row>
    <row r="64" spans="1:3">
      <c r="A64" s="87">
        <v>42734</v>
      </c>
      <c r="B64" s="89" t="s">
        <v>85</v>
      </c>
      <c r="C64" s="83">
        <v>29</v>
      </c>
    </row>
    <row r="65" spans="1:3">
      <c r="A65" s="87">
        <v>42734</v>
      </c>
      <c r="B65" s="89" t="s">
        <v>85</v>
      </c>
      <c r="C65" s="83">
        <v>29</v>
      </c>
    </row>
    <row r="66" spans="1:3">
      <c r="A66" s="87">
        <v>42734</v>
      </c>
      <c r="B66" s="89" t="s">
        <v>85</v>
      </c>
      <c r="C66" s="83">
        <v>29</v>
      </c>
    </row>
    <row r="67" spans="1:3">
      <c r="A67" s="87">
        <v>42734</v>
      </c>
      <c r="B67" s="89" t="s">
        <v>85</v>
      </c>
      <c r="C67" s="83">
        <v>29</v>
      </c>
    </row>
    <row r="68" spans="1:3">
      <c r="A68" s="87">
        <v>42734</v>
      </c>
      <c r="B68" s="89" t="s">
        <v>85</v>
      </c>
      <c r="C68" s="83">
        <v>25</v>
      </c>
    </row>
    <row r="69" spans="1:3">
      <c r="A69" s="87">
        <v>42734</v>
      </c>
      <c r="B69" s="89" t="s">
        <v>85</v>
      </c>
      <c r="C69" s="83">
        <v>39</v>
      </c>
    </row>
    <row r="70" spans="1:3">
      <c r="A70" s="87"/>
      <c r="B70" s="89" t="s">
        <v>85</v>
      </c>
      <c r="C70" s="83">
        <v>1.5</v>
      </c>
    </row>
    <row r="71" spans="1:3">
      <c r="A71" s="87"/>
      <c r="B71" s="89" t="s">
        <v>85</v>
      </c>
      <c r="C71" s="83">
        <v>0</v>
      </c>
    </row>
    <row r="72" spans="1:3">
      <c r="A72" s="86"/>
      <c r="B72" s="88" t="s">
        <v>84</v>
      </c>
      <c r="C72" s="81">
        <v>2</v>
      </c>
    </row>
    <row r="73" spans="1:3">
      <c r="A73" s="87"/>
      <c r="B73" s="89" t="s">
        <v>84</v>
      </c>
      <c r="C73" s="83">
        <v>0</v>
      </c>
    </row>
    <row r="74" spans="1:3">
      <c r="A74" s="87"/>
      <c r="B74" s="89" t="s">
        <v>22</v>
      </c>
      <c r="C74" s="83">
        <v>2</v>
      </c>
    </row>
    <row r="75" spans="1:3">
      <c r="A75" s="87"/>
      <c r="B75" s="89" t="s">
        <v>22</v>
      </c>
      <c r="C75" s="83">
        <v>0</v>
      </c>
    </row>
    <row r="76" spans="1:3">
      <c r="A76" s="87"/>
      <c r="B76" s="89" t="s">
        <v>75</v>
      </c>
      <c r="C76" s="83"/>
    </row>
    <row r="77" spans="1:3">
      <c r="A77" s="87"/>
      <c r="B77" s="89" t="s">
        <v>75</v>
      </c>
      <c r="C77" s="83"/>
    </row>
  </sheetData>
  <pageMargins left="0.7" right="0.7" top="0.75" bottom="0.75" header="0.3" footer="0.3"/>
  <drawing r:id="rId2"/>
  <legacy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3:F19"/>
  <sheetViews>
    <sheetView tabSelected="1" workbookViewId="0">
      <selection activeCell="F6" sqref="F6"/>
    </sheetView>
  </sheetViews>
  <sheetFormatPr baseColWidth="10" defaultRowHeight="14.5"/>
  <cols>
    <col min="1" max="1" width="17.26953125" customWidth="1"/>
    <col min="2" max="2" width="11.7265625" customWidth="1"/>
  </cols>
  <sheetData>
    <row r="3" spans="1:6">
      <c r="B3" t="s">
        <v>183</v>
      </c>
      <c r="C3" s="120">
        <v>42701</v>
      </c>
    </row>
    <row r="4" spans="1:6" ht="29">
      <c r="A4" s="135" t="s">
        <v>191</v>
      </c>
      <c r="F4" t="s">
        <v>192</v>
      </c>
    </row>
    <row r="5" spans="1:6">
      <c r="A5" s="133" t="s">
        <v>184</v>
      </c>
      <c r="B5" s="132" t="s">
        <v>185</v>
      </c>
      <c r="F5" t="s">
        <v>193</v>
      </c>
    </row>
    <row r="6" spans="1:6">
      <c r="A6" s="134" t="str">
        <f t="array" aca="1" ref="A6" ca="1">IFERROR(OFFSET('Historique des gardes'!C$5,MATCH(0,COUNTIF(A$5:A5,colc),0),),"")</f>
        <v>Dederix Bertrand</v>
      </c>
      <c r="B6" s="134">
        <f ca="1">SUMPRODUCT((colc=$A6)*(colm=C$3)*(coll))+SUMPRODUCT((colc=$A6)*(colo=C$3)*(coln))+SUMPRODUCT((colc=$A6)*(colq=C$3)*(colp))</f>
        <v>2</v>
      </c>
    </row>
    <row r="7" spans="1:6">
      <c r="A7" s="134" t="str">
        <f t="array" aca="1" ref="A7" ca="1">IFERROR(OFFSET('Historique des gardes'!C$5,MATCH(0,COUNTIF(A$5:A6,colc),0),),"")</f>
        <v>Ivanov Alex</v>
      </c>
      <c r="B7" s="134">
        <f ca="1">SUMPRODUCT((colc=$A7)*(colm=C$3)*(coll))+SUMPRODUCT((colc=$A7)*(colo=C$3)*(coln))+SUMPRODUCT((colc=$A7)*(colq=C$3)*(colp))</f>
        <v>41</v>
      </c>
    </row>
    <row r="8" spans="1:6">
      <c r="A8" s="134" t="str">
        <f t="array" aca="1" ref="A8" ca="1">IFERROR(OFFSET('Historique des gardes'!C$5,MATCH(0,COUNTIF(A$5:A7,colc),0),),"")</f>
        <v>Bartin Claire</v>
      </c>
      <c r="B8" s="134">
        <f ca="1">SUMPRODUCT((colc=$A8)*(colm=C$3)*(coll))+SUMPRODUCT((colc=$A8)*(colo=C$3)*(coln))+SUMPRODUCT((colc=$A8)*(colq=C$3)*(colp))</f>
        <v>0</v>
      </c>
    </row>
    <row r="9" spans="1:6">
      <c r="A9" s="134" t="str">
        <f t="array" aca="1" ref="A9" ca="1">IFERROR(OFFSET('Historique des gardes'!C$5,MATCH(0,COUNTIF(A$5:A8,colc),0),),"")</f>
        <v>Alvarez Léa</v>
      </c>
      <c r="B9" s="134">
        <f ca="1">SUMPRODUCT((colc=$A9)*(colm=C$3)*(coll))+SUMPRODUCT((colc=$A9)*(colo=C$3)*(coln))+SUMPRODUCT((colc=$A9)*(colq=C$3)*(colp))</f>
        <v>0</v>
      </c>
    </row>
    <row r="10" spans="1:6">
      <c r="A10" s="134" t="str">
        <f t="array" aca="1" ref="A10" ca="1">IFERROR(OFFSET('Historique des gardes'!C$5,MATCH(0,COUNTIF(A$5:A9,colc),0),),"")</f>
        <v/>
      </c>
      <c r="B10" s="134">
        <f ca="1">SUMPRODUCT((colc=$A10)*(colm=C$3)*(coll))+SUMPRODUCT((colc=$A10)*(colo=C$3)*(coln))+SUMPRODUCT((colc=$A10)*(colq=C$3)*(colp))</f>
        <v>0</v>
      </c>
    </row>
    <row r="11" spans="1:6">
      <c r="A11" s="134" t="str">
        <f t="array" aca="1" ref="A11" ca="1">IFERROR(OFFSET('Historique des gardes'!C$5,MATCH(0,COUNTIF(A$5:A10,colc),0),),"")</f>
        <v/>
      </c>
      <c r="B11" s="134">
        <f ca="1">SUMPRODUCT((colc=$A11)*(colm=C$3)*(coll))+SUMPRODUCT((colc=$A11)*(colo=C$3)*(coln))+SUMPRODUCT((colc=$A11)*(colq=C$3)*(colp))</f>
        <v>0</v>
      </c>
    </row>
    <row r="12" spans="1:6">
      <c r="A12" s="134" t="str">
        <f t="array" aca="1" ref="A12" ca="1">IFERROR(OFFSET('Historique des gardes'!C$5,MATCH(0,COUNTIF(A$5:A11,colc),0),),"")</f>
        <v/>
      </c>
      <c r="B12" s="134">
        <f ca="1">SUMPRODUCT((colc=$A12)*(colm=C$3)*(coll))+SUMPRODUCT((colc=$A12)*(colo=C$3)*(coln))+SUMPRODUCT((colc=$A12)*(colq=C$3)*(colp))</f>
        <v>0</v>
      </c>
    </row>
    <row r="13" spans="1:6">
      <c r="A13" s="134" t="str">
        <f t="array" aca="1" ref="A13" ca="1">IFERROR(OFFSET('Historique des gardes'!C$5,MATCH(0,COUNTIF(A$5:A12,colc),0),),"")</f>
        <v/>
      </c>
      <c r="B13" s="134">
        <f ca="1">SUMPRODUCT((colc=$A13)*(colm=C$3)*(coll))+SUMPRODUCT((colc=$A13)*(colo=C$3)*(coln))+SUMPRODUCT((colc=$A13)*(colq=C$3)*(colp))</f>
        <v>0</v>
      </c>
    </row>
    <row r="14" spans="1:6">
      <c r="A14" s="134" t="str">
        <f t="array" aca="1" ref="A14" ca="1">IFERROR(OFFSET('Historique des gardes'!C$5,MATCH(0,COUNTIF(A$5:A13,colc),0),),"")</f>
        <v/>
      </c>
      <c r="B14" s="134">
        <f ca="1">SUMPRODUCT((colc=$A14)*(colm=C$3)*(coll))+SUMPRODUCT((colc=$A14)*(colo=C$3)*(coln))+SUMPRODUCT((colc=$A14)*(colq=C$3)*(colp))</f>
        <v>0</v>
      </c>
    </row>
    <row r="15" spans="1:6">
      <c r="A15" s="134" t="str">
        <f t="array" aca="1" ref="A15" ca="1">IFERROR(OFFSET('Historique des gardes'!C$5,MATCH(0,COUNTIF(A$5:A14,colc),0),),"")</f>
        <v/>
      </c>
      <c r="B15" s="134">
        <f ca="1">SUMPRODUCT((colc=$A15)*(colm=C$3)*(coll))+SUMPRODUCT((colc=$A15)*(colo=C$3)*(coln))+SUMPRODUCT((colc=$A15)*(colq=C$3)*(colp))</f>
        <v>0</v>
      </c>
    </row>
    <row r="16" spans="1:6">
      <c r="A16" s="134" t="str">
        <f t="array" aca="1" ref="A16" ca="1">IFERROR(OFFSET('Historique des gardes'!C$5,MATCH(0,COUNTIF(A$5:A15,colc),0),),"")</f>
        <v/>
      </c>
      <c r="B16" s="134">
        <f ca="1">SUMPRODUCT((colc=$A16)*(colm=C$3)*(coll))+SUMPRODUCT((colc=$A16)*(colo=C$3)*(coln))+SUMPRODUCT((colc=$A16)*(colq=C$3)*(colp))</f>
        <v>0</v>
      </c>
    </row>
    <row r="17" spans="1:2">
      <c r="A17" s="134" t="str">
        <f t="array" aca="1" ref="A17" ca="1">IFERROR(OFFSET('Historique des gardes'!C$5,MATCH(0,COUNTIF(A$5:A16,colc),0),),"")</f>
        <v/>
      </c>
      <c r="B17" s="134">
        <f ca="1">SUMPRODUCT((colc=$A17)*(colm=C$3)*(coll))+SUMPRODUCT((colc=$A17)*(colo=C$3)*(coln))+SUMPRODUCT((colc=$A17)*(colq=C$3)*(colp))</f>
        <v>0</v>
      </c>
    </row>
    <row r="18" spans="1:2">
      <c r="A18" s="134" t="str">
        <f t="array" aca="1" ref="A18" ca="1">IFERROR(OFFSET('Historique des gardes'!C$5,MATCH(0,COUNTIF(A$5:A17,colc),0),),"")</f>
        <v/>
      </c>
      <c r="B18" s="134">
        <f ca="1">SUMPRODUCT((colc=$A18)*(colm=C$3)*(coll))+SUMPRODUCT((colc=$A18)*(colo=C$3)*(coln))+SUMPRODUCT((colc=$A18)*(colq=C$3)*(colp))</f>
        <v>0</v>
      </c>
    </row>
    <row r="19" spans="1:2">
      <c r="A19" s="134" t="str">
        <f t="array" aca="1" ref="A19" ca="1">IFERROR(OFFSET('Historique des gardes'!C$5,MATCH(0,COUNTIF(A$5:A18,colc),0),),"")</f>
        <v/>
      </c>
      <c r="B19" s="134">
        <f ca="1">SUMPRODUCT((colc=$A19)*(colm=C$3)*(coll))+SUMPRODUCT((colc=$A19)*(colo=C$3)*(coln))+SUMPRODUCT((colc=$A19)*(colq=C$3)*(colp))</f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typesactes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tulipe</cp:lastModifiedBy>
  <dcterms:created xsi:type="dcterms:W3CDTF">2006-09-16T00:00:00Z</dcterms:created>
  <dcterms:modified xsi:type="dcterms:W3CDTF">2016-12-01T15:27:15Z</dcterms:modified>
</cp:coreProperties>
</file>