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60" yWindow="70" windowWidth="18860" windowHeight="7050"/>
  </bookViews>
  <sheets>
    <sheet name="saisie" sheetId="1" r:id="rId1"/>
    <sheet name="base" sheetId="2" r:id="rId2"/>
    <sheet name="param" sheetId="3" r:id="rId3"/>
    <sheet name="consultation" sheetId="4" r:id="rId4"/>
    <sheet name="resultats totaux" sheetId="5" r:id="rId5"/>
  </sheets>
  <definedNames>
    <definedName name="bdd">OFFSET(base!$C$2:$E$2,,,ROWS(dates))</definedName>
    <definedName name="camion">OFFSET(dates,,1,)</definedName>
    <definedName name="camions">OFFSET(param!$L$1,,,COUNTA(param!$L:$L))</definedName>
    <definedName name="colj">OFFSET(saisie!$J$3,,,COUNTIF(saisie!$J:$J,"&gt;&lt;"))</definedName>
    <definedName name="dates">OFFSET(base!$B$2,,,COUNT(base!$B:$B))</definedName>
    <definedName name="gravats">OFFSET(param!$I$1,,,COUNTA(param!$I:$I))</definedName>
    <definedName name="quoi">OFFSET(dates,,2,)</definedName>
    <definedName name="ton">OFFSET(dates,,3,)</definedName>
  </definedNames>
  <calcPr calcId="124519"/>
</workbook>
</file>

<file path=xl/calcChain.xml><?xml version="1.0" encoding="utf-8"?>
<calcChain xmlns="http://schemas.openxmlformats.org/spreadsheetml/2006/main">
  <c r="G3" i="4"/>
  <c r="E1" i="5" s="1"/>
  <c r="A7" i="4" a="1"/>
  <c r="A7" s="1"/>
  <c r="D7" s="1" a="1"/>
  <c r="D7" s="1"/>
  <c r="I1"/>
  <c r="G1"/>
  <c r="I20" i="1" a="1"/>
  <c r="I20" s="1"/>
  <c r="J20" a="1"/>
  <c r="J20" s="1"/>
  <c r="K20" a="1"/>
  <c r="K20" s="1"/>
  <c r="I21" a="1"/>
  <c r="I21" s="1"/>
  <c r="J21" a="1"/>
  <c r="J21" s="1"/>
  <c r="K21" a="1"/>
  <c r="K21" s="1"/>
  <c r="I22" a="1"/>
  <c r="I22" s="1"/>
  <c r="J22" a="1"/>
  <c r="J22" s="1"/>
  <c r="K22" a="1"/>
  <c r="K22" s="1"/>
  <c r="I23" a="1"/>
  <c r="I23" s="1"/>
  <c r="J23" a="1"/>
  <c r="J23" s="1"/>
  <c r="K23" a="1"/>
  <c r="K23" s="1"/>
  <c r="I24" a="1"/>
  <c r="I24" s="1"/>
  <c r="J24" a="1"/>
  <c r="J24" s="1"/>
  <c r="K24" a="1"/>
  <c r="K24" s="1"/>
  <c r="I13" a="1"/>
  <c r="I13" s="1"/>
  <c r="J13" a="1"/>
  <c r="J13" s="1"/>
  <c r="K13" a="1"/>
  <c r="K13" s="1"/>
  <c r="I14" a="1"/>
  <c r="I14" s="1"/>
  <c r="J14" a="1"/>
  <c r="J14" s="1"/>
  <c r="K14" a="1"/>
  <c r="K14" s="1"/>
  <c r="I15" a="1"/>
  <c r="I15" s="1"/>
  <c r="J15" a="1"/>
  <c r="J15" s="1"/>
  <c r="K15" a="1"/>
  <c r="K15" s="1"/>
  <c r="I16" a="1"/>
  <c r="I16" s="1"/>
  <c r="J16" a="1"/>
  <c r="J16" s="1"/>
  <c r="K16" a="1"/>
  <c r="K16" s="1"/>
  <c r="I17" a="1"/>
  <c r="I17" s="1"/>
  <c r="J17" a="1"/>
  <c r="J17" s="1"/>
  <c r="K17" a="1"/>
  <c r="K17" s="1"/>
  <c r="I18" a="1"/>
  <c r="I18" s="1"/>
  <c r="J18" a="1"/>
  <c r="J18" s="1"/>
  <c r="K18" a="1"/>
  <c r="K18" s="1"/>
  <c r="I19" a="1"/>
  <c r="I19" s="1"/>
  <c r="J19" a="1"/>
  <c r="J19" s="1"/>
  <c r="K19" a="1"/>
  <c r="K19" s="1"/>
  <c r="I4" a="1"/>
  <c r="I4" s="1"/>
  <c r="J4" a="1"/>
  <c r="J4" s="1"/>
  <c r="K4" a="1"/>
  <c r="K4" s="1"/>
  <c r="I5" a="1"/>
  <c r="I5" s="1"/>
  <c r="J5" a="1"/>
  <c r="J5" s="1"/>
  <c r="K5" a="1"/>
  <c r="K5" s="1"/>
  <c r="I6" a="1"/>
  <c r="I6" s="1"/>
  <c r="J6" a="1"/>
  <c r="J6" s="1"/>
  <c r="K6" a="1"/>
  <c r="K6" s="1"/>
  <c r="I7" a="1"/>
  <c r="I7" s="1"/>
  <c r="J7" a="1"/>
  <c r="J7" s="1"/>
  <c r="K7" a="1"/>
  <c r="K7" s="1"/>
  <c r="I8" a="1"/>
  <c r="I8" s="1"/>
  <c r="J8" a="1"/>
  <c r="J8" s="1"/>
  <c r="K8" a="1"/>
  <c r="K8" s="1"/>
  <c r="I9" a="1"/>
  <c r="I9" s="1"/>
  <c r="J9" a="1"/>
  <c r="J9" s="1"/>
  <c r="K9" a="1"/>
  <c r="K9" s="1"/>
  <c r="I10" a="1"/>
  <c r="I10" s="1"/>
  <c r="J10" a="1"/>
  <c r="J10" s="1"/>
  <c r="K10" a="1"/>
  <c r="K10" s="1"/>
  <c r="I11" a="1"/>
  <c r="I11" s="1"/>
  <c r="J11" a="1"/>
  <c r="J11" s="1"/>
  <c r="K11" a="1"/>
  <c r="K11" s="1"/>
  <c r="I12" a="1"/>
  <c r="I12" s="1"/>
  <c r="J12" a="1"/>
  <c r="J12" s="1"/>
  <c r="K12" a="1"/>
  <c r="K12" s="1"/>
  <c r="K3" a="1"/>
  <c r="K3" s="1"/>
  <c r="J3" a="1"/>
  <c r="J3" s="1"/>
  <c r="I3" a="1"/>
  <c r="I3" s="1"/>
  <c r="G7" i="4" l="1" a="1"/>
  <c r="G7" s="1"/>
  <c r="H2" i="5"/>
  <c r="B20" i="4" a="1"/>
  <c r="B20" s="1"/>
  <c r="B19" a="1"/>
  <c r="B19" s="1"/>
  <c r="B18" a="1"/>
  <c r="B18" s="1"/>
  <c r="B17" a="1"/>
  <c r="B17" s="1"/>
  <c r="B16" a="1"/>
  <c r="B16" s="1"/>
  <c r="B15" a="1"/>
  <c r="B15" s="1"/>
  <c r="B14" a="1"/>
  <c r="B14" s="1"/>
  <c r="B13" a="1"/>
  <c r="B13" s="1"/>
  <c r="B2" i="5"/>
  <c r="A14" i="4" a="1"/>
  <c r="A14" s="1"/>
  <c r="A19" a="1"/>
  <c r="A19" s="1"/>
  <c r="A10" a="1"/>
  <c r="A10" s="1"/>
  <c r="A11" a="1"/>
  <c r="A11" s="1"/>
  <c r="A12" a="1"/>
  <c r="A12" s="1"/>
  <c r="A13" a="1"/>
  <c r="A13" s="1"/>
  <c r="A15" a="1"/>
  <c r="A15" s="1"/>
  <c r="A16" a="1"/>
  <c r="A16" s="1"/>
  <c r="A17" a="1"/>
  <c r="A17" s="1"/>
  <c r="A18" a="1"/>
  <c r="A18" s="1"/>
  <c r="A20" a="1"/>
  <c r="A20" s="1"/>
  <c r="B9" a="1"/>
  <c r="B9" s="1"/>
  <c r="B10" a="1"/>
  <c r="B10" s="1"/>
  <c r="B11" a="1"/>
  <c r="B11" s="1"/>
  <c r="B12" a="1"/>
  <c r="B12" s="1"/>
  <c r="B8" a="1"/>
  <c r="B8" s="1"/>
  <c r="A9" a="1"/>
  <c r="A9" s="1"/>
  <c r="A8" a="1"/>
  <c r="A8" s="1"/>
  <c r="M3" i="1" a="1"/>
  <c r="M3" s="1"/>
  <c r="N3" s="1"/>
  <c r="J7" i="4" l="1" a="1"/>
  <c r="J7" s="1"/>
  <c r="N2" i="5"/>
  <c r="E3" a="1"/>
  <c r="E3" s="1"/>
  <c r="F3" s="1"/>
  <c r="C13" i="4"/>
  <c r="C15"/>
  <c r="C17"/>
  <c r="C19"/>
  <c r="C12"/>
  <c r="C14"/>
  <c r="C16"/>
  <c r="C18"/>
  <c r="C20"/>
  <c r="B3" i="5" a="1"/>
  <c r="B3" s="1"/>
  <c r="C3" s="1"/>
  <c r="G10" i="4" a="1"/>
  <c r="G10" s="1"/>
  <c r="H10" a="1"/>
  <c r="H10" s="1"/>
  <c r="G12" a="1"/>
  <c r="G12" s="1"/>
  <c r="H12" a="1"/>
  <c r="H12" s="1"/>
  <c r="G14" a="1"/>
  <c r="G14" s="1"/>
  <c r="H14" a="1"/>
  <c r="H14" s="1"/>
  <c r="G16" a="1"/>
  <c r="G16" s="1"/>
  <c r="H16" a="1"/>
  <c r="H16" s="1"/>
  <c r="H18" a="1"/>
  <c r="H18" s="1"/>
  <c r="H20" a="1"/>
  <c r="H20" s="1"/>
  <c r="G9" a="1"/>
  <c r="G9" s="1"/>
  <c r="H9" a="1"/>
  <c r="H9" s="1"/>
  <c r="G11" a="1"/>
  <c r="G11" s="1"/>
  <c r="H11" a="1"/>
  <c r="H11" s="1"/>
  <c r="G13" a="1"/>
  <c r="G13" s="1"/>
  <c r="H13" a="1"/>
  <c r="H13" s="1"/>
  <c r="G15" a="1"/>
  <c r="G15" s="1"/>
  <c r="H15" a="1"/>
  <c r="H15" s="1"/>
  <c r="G17" a="1"/>
  <c r="G17" s="1"/>
  <c r="H17" a="1"/>
  <c r="H17" s="1"/>
  <c r="G19" a="1"/>
  <c r="G19" s="1"/>
  <c r="H19" a="1"/>
  <c r="H19" s="1"/>
  <c r="G18" a="1"/>
  <c r="G18" s="1"/>
  <c r="G20" a="1"/>
  <c r="G20" s="1"/>
  <c r="H8" a="1"/>
  <c r="H8" s="1"/>
  <c r="G8" a="1"/>
  <c r="G8" s="1"/>
  <c r="D8" a="1"/>
  <c r="D8" s="1"/>
  <c r="E8" a="1"/>
  <c r="E8" s="1"/>
  <c r="E13" a="1"/>
  <c r="E13" s="1"/>
  <c r="E18" a="1"/>
  <c r="E18" s="1"/>
  <c r="E20" a="1"/>
  <c r="E20" s="1"/>
  <c r="E9" a="1"/>
  <c r="E9" s="1"/>
  <c r="E10" a="1"/>
  <c r="E10" s="1"/>
  <c r="E11" a="1"/>
  <c r="E11" s="1"/>
  <c r="E12" a="1"/>
  <c r="E12" s="1"/>
  <c r="E14" a="1"/>
  <c r="E14" s="1"/>
  <c r="E15" a="1"/>
  <c r="E15" s="1"/>
  <c r="E16" a="1"/>
  <c r="E16" s="1"/>
  <c r="E17" a="1"/>
  <c r="E17" s="1"/>
  <c r="E19" a="1"/>
  <c r="E19" s="1"/>
  <c r="D11" a="1"/>
  <c r="D11" s="1"/>
  <c r="D17" a="1"/>
  <c r="D17" s="1"/>
  <c r="D19" a="1"/>
  <c r="D19" s="1"/>
  <c r="D9" a="1"/>
  <c r="D9" s="1"/>
  <c r="D10" a="1"/>
  <c r="D10" s="1"/>
  <c r="D12" a="1"/>
  <c r="D12" s="1"/>
  <c r="D13" a="1"/>
  <c r="D13" s="1"/>
  <c r="D14" a="1"/>
  <c r="D14" s="1"/>
  <c r="D15" a="1"/>
  <c r="D15" s="1"/>
  <c r="D16" a="1"/>
  <c r="D16" s="1"/>
  <c r="D18" a="1"/>
  <c r="D18" s="1"/>
  <c r="D20" a="1"/>
  <c r="D20" s="1"/>
  <c r="C9"/>
  <c r="C11"/>
  <c r="C10"/>
  <c r="C8"/>
  <c r="M4" i="1" a="1"/>
  <c r="M4" s="1"/>
  <c r="O4" s="1"/>
  <c r="O3"/>
  <c r="M7" i="4" l="1" a="1"/>
  <c r="M7" s="1"/>
  <c r="T2" i="5"/>
  <c r="Q3" a="1"/>
  <c r="Q3" s="1"/>
  <c r="Q4" s="1" a="1"/>
  <c r="Q4" s="1"/>
  <c r="N3" a="1"/>
  <c r="N3" s="1"/>
  <c r="K3" a="1"/>
  <c r="K3" s="1"/>
  <c r="H3" a="1"/>
  <c r="H3" s="1"/>
  <c r="L3"/>
  <c r="I3"/>
  <c r="E4" a="1"/>
  <c r="E4" s="1"/>
  <c r="F4" s="1"/>
  <c r="B4" a="1"/>
  <c r="B4" s="1"/>
  <c r="C4" s="1"/>
  <c r="J10" i="4" a="1"/>
  <c r="J10" s="1"/>
  <c r="K10" a="1"/>
  <c r="K10" s="1"/>
  <c r="J12" a="1"/>
  <c r="J12" s="1"/>
  <c r="K12" a="1"/>
  <c r="K12" s="1"/>
  <c r="J14" a="1"/>
  <c r="J14" s="1"/>
  <c r="K14" a="1"/>
  <c r="K14" s="1"/>
  <c r="J16" a="1"/>
  <c r="J16" s="1"/>
  <c r="J18" a="1"/>
  <c r="J18" s="1"/>
  <c r="K20" a="1"/>
  <c r="K20" s="1"/>
  <c r="J9" a="1"/>
  <c r="J9" s="1"/>
  <c r="K9" a="1"/>
  <c r="K9" s="1"/>
  <c r="J11" a="1"/>
  <c r="J11" s="1"/>
  <c r="K11" a="1"/>
  <c r="K11" s="1"/>
  <c r="J13" a="1"/>
  <c r="J13" s="1"/>
  <c r="K13" a="1"/>
  <c r="K13" s="1"/>
  <c r="J15" a="1"/>
  <c r="J15" s="1"/>
  <c r="K15" a="1"/>
  <c r="K15" s="1"/>
  <c r="J17" a="1"/>
  <c r="J17" s="1"/>
  <c r="K17" a="1"/>
  <c r="K17" s="1"/>
  <c r="J19" a="1"/>
  <c r="J19" s="1"/>
  <c r="K19" a="1"/>
  <c r="K19" s="1"/>
  <c r="K16" a="1"/>
  <c r="K16" s="1"/>
  <c r="K18" a="1"/>
  <c r="K18" s="1"/>
  <c r="J20" a="1"/>
  <c r="J20" s="1"/>
  <c r="I10"/>
  <c r="I12"/>
  <c r="I14"/>
  <c r="I9"/>
  <c r="I11"/>
  <c r="I13"/>
  <c r="I15"/>
  <c r="I17"/>
  <c r="I19"/>
  <c r="I16"/>
  <c r="I18"/>
  <c r="I20"/>
  <c r="J8" a="1"/>
  <c r="J8" s="1"/>
  <c r="K8" a="1"/>
  <c r="K8" s="1"/>
  <c r="I8"/>
  <c r="F8"/>
  <c r="F9"/>
  <c r="F11"/>
  <c r="F13"/>
  <c r="F15"/>
  <c r="F17"/>
  <c r="F19"/>
  <c r="F10"/>
  <c r="F12"/>
  <c r="F14"/>
  <c r="F16"/>
  <c r="F18"/>
  <c r="F20"/>
  <c r="N4" i="1"/>
  <c r="M5" a="1"/>
  <c r="M5" s="1"/>
  <c r="O5" s="1"/>
  <c r="P7" i="4" l="1" a="1"/>
  <c r="P7" s="1"/>
  <c r="B21" i="5"/>
  <c r="W3" a="1"/>
  <c r="W3" s="1"/>
  <c r="T3" a="1"/>
  <c r="T3" s="1"/>
  <c r="T4" s="1" a="1"/>
  <c r="T4" s="1"/>
  <c r="Q5" a="1"/>
  <c r="Q5" s="1"/>
  <c r="N4" a="1"/>
  <c r="N4" s="1"/>
  <c r="K4" a="1"/>
  <c r="K4" s="1"/>
  <c r="H4" a="1"/>
  <c r="H4" s="1"/>
  <c r="I4" s="1"/>
  <c r="L4"/>
  <c r="E5" a="1"/>
  <c r="E5" s="1"/>
  <c r="F5" s="1"/>
  <c r="B5" a="1"/>
  <c r="B5" s="1"/>
  <c r="C5" s="1"/>
  <c r="M10" i="4" a="1"/>
  <c r="M10" s="1"/>
  <c r="N10" a="1"/>
  <c r="N10" s="1"/>
  <c r="M12" a="1"/>
  <c r="M12" s="1"/>
  <c r="N12" a="1"/>
  <c r="N12" s="1"/>
  <c r="M14" a="1"/>
  <c r="M14" s="1"/>
  <c r="N14" a="1"/>
  <c r="N14" s="1"/>
  <c r="M16" a="1"/>
  <c r="M16" s="1"/>
  <c r="N16" a="1"/>
  <c r="N16" s="1"/>
  <c r="M18" a="1"/>
  <c r="M18" s="1"/>
  <c r="M20" a="1"/>
  <c r="M20" s="1"/>
  <c r="M9" a="1"/>
  <c r="M9" s="1"/>
  <c r="N9" a="1"/>
  <c r="N9" s="1"/>
  <c r="M11" a="1"/>
  <c r="M11" s="1"/>
  <c r="N11" a="1"/>
  <c r="N11" s="1"/>
  <c r="M13" a="1"/>
  <c r="M13" s="1"/>
  <c r="N13" a="1"/>
  <c r="N13" s="1"/>
  <c r="M15" a="1"/>
  <c r="M15" s="1"/>
  <c r="N15" a="1"/>
  <c r="N15" s="1"/>
  <c r="M17" a="1"/>
  <c r="M17" s="1"/>
  <c r="N17" a="1"/>
  <c r="N17" s="1"/>
  <c r="M19" a="1"/>
  <c r="M19" s="1"/>
  <c r="N19" a="1"/>
  <c r="N19" s="1"/>
  <c r="N18" a="1"/>
  <c r="N18" s="1"/>
  <c r="N20" a="1"/>
  <c r="N20" s="1"/>
  <c r="L10"/>
  <c r="L12"/>
  <c r="L14"/>
  <c r="L16"/>
  <c r="L18"/>
  <c r="L9"/>
  <c r="L11"/>
  <c r="L13"/>
  <c r="L15"/>
  <c r="L17"/>
  <c r="L19"/>
  <c r="L20"/>
  <c r="N8" a="1"/>
  <c r="N8" s="1"/>
  <c r="M8" a="1"/>
  <c r="M8" s="1"/>
  <c r="L8"/>
  <c r="N5" i="1"/>
  <c r="M6" a="1"/>
  <c r="M6" s="1"/>
  <c r="O6" s="1"/>
  <c r="S7" i="4" l="1" a="1"/>
  <c r="S7" s="1"/>
  <c r="P20" a="1"/>
  <c r="P20" s="1"/>
  <c r="P18" a="1"/>
  <c r="P18" s="1"/>
  <c r="P16" a="1"/>
  <c r="P16" s="1"/>
  <c r="P14" a="1"/>
  <c r="P14" s="1"/>
  <c r="P12" a="1"/>
  <c r="P12" s="1"/>
  <c r="P10" a="1"/>
  <c r="P10" s="1"/>
  <c r="H21" i="5"/>
  <c r="P19" i="4" a="1"/>
  <c r="P19" s="1"/>
  <c r="P17" a="1"/>
  <c r="P17" s="1"/>
  <c r="P15" a="1"/>
  <c r="P15" s="1"/>
  <c r="P13" a="1"/>
  <c r="P13" s="1"/>
  <c r="P11" a="1"/>
  <c r="P11" s="1"/>
  <c r="P9" a="1"/>
  <c r="P9" s="1"/>
  <c r="E22" i="5" a="1"/>
  <c r="E22" s="1"/>
  <c r="F22" s="1"/>
  <c r="B22" a="1"/>
  <c r="B22" s="1"/>
  <c r="C22" s="1"/>
  <c r="W4" a="1"/>
  <c r="W4" s="1"/>
  <c r="T5" a="1"/>
  <c r="T5" s="1"/>
  <c r="X3"/>
  <c r="U3"/>
  <c r="Q6" a="1"/>
  <c r="Q6" s="1"/>
  <c r="N5" a="1"/>
  <c r="N5" s="1"/>
  <c r="O3"/>
  <c r="R3"/>
  <c r="K5" a="1"/>
  <c r="K5" s="1"/>
  <c r="H5" a="1"/>
  <c r="H5" s="1"/>
  <c r="E6" a="1"/>
  <c r="E6" s="1"/>
  <c r="B6" a="1"/>
  <c r="B6" s="1"/>
  <c r="C6" s="1"/>
  <c r="Q10" i="4" a="1"/>
  <c r="Q10" s="1"/>
  <c r="Q12" a="1"/>
  <c r="Q12" s="1"/>
  <c r="Q14" a="1"/>
  <c r="Q14" s="1"/>
  <c r="Q16" a="1"/>
  <c r="Q16" s="1"/>
  <c r="Q18" a="1"/>
  <c r="Q18" s="1"/>
  <c r="Q20" a="1"/>
  <c r="Q20" s="1"/>
  <c r="Q9" a="1"/>
  <c r="Q9" s="1"/>
  <c r="Q11" a="1"/>
  <c r="Q11" s="1"/>
  <c r="Q13" a="1"/>
  <c r="Q13" s="1"/>
  <c r="Q15" a="1"/>
  <c r="Q15" s="1"/>
  <c r="Q17" a="1"/>
  <c r="Q17" s="1"/>
  <c r="Q19" a="1"/>
  <c r="Q19" s="1"/>
  <c r="O10"/>
  <c r="O12"/>
  <c r="O14"/>
  <c r="O16"/>
  <c r="O18"/>
  <c r="O20"/>
  <c r="O9"/>
  <c r="O11"/>
  <c r="O13"/>
  <c r="O15"/>
  <c r="O17"/>
  <c r="O19"/>
  <c r="Q8" a="1"/>
  <c r="Q8" s="1"/>
  <c r="P8" a="1"/>
  <c r="P8" s="1"/>
  <c r="O8"/>
  <c r="N6" i="1"/>
  <c r="M7" a="1"/>
  <c r="M7" s="1"/>
  <c r="O7" s="1"/>
  <c r="N21" i="5" l="1"/>
  <c r="V7" i="4" a="1"/>
  <c r="V7" s="1"/>
  <c r="T21" i="5" s="1"/>
  <c r="T10" i="4" a="1"/>
  <c r="T10" s="1"/>
  <c r="T12" a="1"/>
  <c r="T12" s="1"/>
  <c r="T14" a="1"/>
  <c r="T14" s="1"/>
  <c r="T16" a="1"/>
  <c r="T16" s="1"/>
  <c r="T18" a="1"/>
  <c r="T18" s="1"/>
  <c r="S9" a="1"/>
  <c r="S9" s="1"/>
  <c r="S11" a="1"/>
  <c r="S11" s="1"/>
  <c r="S13" a="1"/>
  <c r="S13" s="1"/>
  <c r="S15" a="1"/>
  <c r="S15" s="1"/>
  <c r="S17" a="1"/>
  <c r="S17" s="1"/>
  <c r="S19" a="1"/>
  <c r="S19" s="1"/>
  <c r="T20" a="1"/>
  <c r="T20" s="1"/>
  <c r="S10" a="1"/>
  <c r="S10" s="1"/>
  <c r="S12" a="1"/>
  <c r="S12" s="1"/>
  <c r="S14" a="1"/>
  <c r="S14" s="1"/>
  <c r="S16" a="1"/>
  <c r="S16" s="1"/>
  <c r="S18" a="1"/>
  <c r="S18" s="1"/>
  <c r="S20" a="1"/>
  <c r="S20" s="1"/>
  <c r="T9" a="1"/>
  <c r="T9" s="1"/>
  <c r="T11" a="1"/>
  <c r="T11" s="1"/>
  <c r="T13" a="1"/>
  <c r="T13" s="1"/>
  <c r="T15" a="1"/>
  <c r="T15" s="1"/>
  <c r="T17" a="1"/>
  <c r="T17" s="1"/>
  <c r="T19" a="1"/>
  <c r="T19" s="1"/>
  <c r="K22" i="5" a="1"/>
  <c r="K22" s="1"/>
  <c r="L22" s="1"/>
  <c r="H22" a="1"/>
  <c r="H22" s="1"/>
  <c r="E23" a="1"/>
  <c r="E23" s="1"/>
  <c r="F23" s="1"/>
  <c r="B23" a="1"/>
  <c r="B23" s="1"/>
  <c r="C23" s="1"/>
  <c r="W5" a="1"/>
  <c r="W5" s="1"/>
  <c r="X5" s="1"/>
  <c r="T6" a="1"/>
  <c r="T6" s="1"/>
  <c r="U4"/>
  <c r="X4"/>
  <c r="U5"/>
  <c r="Q7" a="1"/>
  <c r="Q7" s="1"/>
  <c r="N6" a="1"/>
  <c r="N6" s="1"/>
  <c r="N7" s="1" a="1"/>
  <c r="N7" s="1"/>
  <c r="R4"/>
  <c r="O4"/>
  <c r="R5"/>
  <c r="O5"/>
  <c r="L5"/>
  <c r="K6" a="1"/>
  <c r="K6" s="1"/>
  <c r="K7" s="1" a="1"/>
  <c r="K7" s="1"/>
  <c r="I5"/>
  <c r="H6" a="1"/>
  <c r="H6" s="1"/>
  <c r="I6" s="1"/>
  <c r="E7" a="1"/>
  <c r="E7" s="1"/>
  <c r="F6"/>
  <c r="B7" a="1"/>
  <c r="B7" s="1"/>
  <c r="R10" i="4"/>
  <c r="R12"/>
  <c r="R14"/>
  <c r="R16"/>
  <c r="R18"/>
  <c r="R20"/>
  <c r="R9"/>
  <c r="R11"/>
  <c r="R13"/>
  <c r="R15"/>
  <c r="R17"/>
  <c r="R19"/>
  <c r="R8"/>
  <c r="S8" a="1"/>
  <c r="S8" s="1"/>
  <c r="T8" a="1"/>
  <c r="T8" s="1"/>
  <c r="N7" i="1"/>
  <c r="M8" a="1"/>
  <c r="M8" s="1"/>
  <c r="O8" s="1"/>
  <c r="W8" i="4" l="1" a="1"/>
  <c r="W8" s="1"/>
  <c r="Y7" a="1"/>
  <c r="Y7" s="1"/>
  <c r="V8" a="1"/>
  <c r="V8" s="1"/>
  <c r="V9" a="1"/>
  <c r="V9" s="1"/>
  <c r="V11" a="1"/>
  <c r="V11" s="1"/>
  <c r="V13" a="1"/>
  <c r="V13" s="1"/>
  <c r="V15" a="1"/>
  <c r="V15" s="1"/>
  <c r="V17" a="1"/>
  <c r="V17" s="1"/>
  <c r="V19" a="1"/>
  <c r="V19" s="1"/>
  <c r="V10" a="1"/>
  <c r="V10" s="1"/>
  <c r="V12" a="1"/>
  <c r="V12" s="1"/>
  <c r="V14" a="1"/>
  <c r="V14" s="1"/>
  <c r="V16" a="1"/>
  <c r="V16" s="1"/>
  <c r="V18" a="1"/>
  <c r="V18" s="1"/>
  <c r="V20" a="1"/>
  <c r="V20" s="1"/>
  <c r="W9" a="1"/>
  <c r="W9" s="1"/>
  <c r="X9" s="1"/>
  <c r="W11" a="1"/>
  <c r="W11" s="1"/>
  <c r="W13" a="1"/>
  <c r="W13" s="1"/>
  <c r="W15" a="1"/>
  <c r="W15" s="1"/>
  <c r="W17" a="1"/>
  <c r="W17" s="1"/>
  <c r="W19" a="1"/>
  <c r="W19" s="1"/>
  <c r="W10" a="1"/>
  <c r="W10" s="1"/>
  <c r="X10" s="1"/>
  <c r="W12" a="1"/>
  <c r="W12" s="1"/>
  <c r="W14" a="1"/>
  <c r="W14" s="1"/>
  <c r="W16" a="1"/>
  <c r="W16" s="1"/>
  <c r="W18" a="1"/>
  <c r="W18" s="1"/>
  <c r="W20" a="1"/>
  <c r="W20" s="1"/>
  <c r="Q22" i="5" a="1"/>
  <c r="Q22" s="1"/>
  <c r="Q23" s="1" a="1"/>
  <c r="Q23" s="1"/>
  <c r="N22" a="1"/>
  <c r="N22" s="1"/>
  <c r="N23" s="1" a="1"/>
  <c r="N23" s="1"/>
  <c r="N24" s="1" a="1"/>
  <c r="N24" s="1"/>
  <c r="N25" s="1" a="1"/>
  <c r="N25" s="1"/>
  <c r="N26" s="1" a="1"/>
  <c r="N26" s="1"/>
  <c r="H23" a="1"/>
  <c r="H23" s="1"/>
  <c r="I23" s="1"/>
  <c r="I22"/>
  <c r="K23" a="1"/>
  <c r="K23" s="1"/>
  <c r="L23" s="1"/>
  <c r="E24" a="1"/>
  <c r="E24" s="1"/>
  <c r="F24" s="1"/>
  <c r="B24" a="1"/>
  <c r="B24" s="1"/>
  <c r="C24" s="1"/>
  <c r="W6" a="1"/>
  <c r="W6" s="1"/>
  <c r="W7" s="1" a="1"/>
  <c r="W7" s="1"/>
  <c r="T7" a="1"/>
  <c r="T7" s="1"/>
  <c r="T8" s="1" a="1"/>
  <c r="T8" s="1"/>
  <c r="Q8" a="1"/>
  <c r="Q8" s="1"/>
  <c r="N8" a="1"/>
  <c r="N8" s="1"/>
  <c r="O6"/>
  <c r="K8" a="1"/>
  <c r="K8" s="1"/>
  <c r="L6"/>
  <c r="H7" a="1"/>
  <c r="H7" s="1"/>
  <c r="I7" s="1"/>
  <c r="L7"/>
  <c r="E8" a="1"/>
  <c r="E8" s="1"/>
  <c r="F7"/>
  <c r="B8" a="1"/>
  <c r="B8" s="1"/>
  <c r="B9" s="1" a="1"/>
  <c r="B9" s="1"/>
  <c r="C7"/>
  <c r="U10" i="4"/>
  <c r="U12"/>
  <c r="U14"/>
  <c r="U16"/>
  <c r="U18"/>
  <c r="U20"/>
  <c r="U9"/>
  <c r="U11"/>
  <c r="U13"/>
  <c r="U15"/>
  <c r="U17"/>
  <c r="U19"/>
  <c r="U8"/>
  <c r="N8" i="1"/>
  <c r="M9" a="1"/>
  <c r="M9" s="1"/>
  <c r="O9" s="1"/>
  <c r="W22" i="5" l="1" a="1"/>
  <c r="W22" s="1"/>
  <c r="T22" a="1"/>
  <c r="T22" s="1"/>
  <c r="X8" i="4"/>
  <c r="X12"/>
  <c r="X15"/>
  <c r="X18"/>
  <c r="X19"/>
  <c r="X13"/>
  <c r="X16"/>
  <c r="X11"/>
  <c r="X20"/>
  <c r="X17"/>
  <c r="Y10" a="1"/>
  <c r="Y10" s="1"/>
  <c r="Y12" a="1"/>
  <c r="Y12" s="1"/>
  <c r="Y14" a="1"/>
  <c r="Y14" s="1"/>
  <c r="Y16" a="1"/>
  <c r="Y16" s="1"/>
  <c r="Y18" a="1"/>
  <c r="Y18" s="1"/>
  <c r="Z20" a="1"/>
  <c r="Z20" s="1"/>
  <c r="Z9" a="1"/>
  <c r="Z9" s="1"/>
  <c r="Z11" a="1"/>
  <c r="Z11" s="1"/>
  <c r="Z13" a="1"/>
  <c r="Z13" s="1"/>
  <c r="Z15" a="1"/>
  <c r="Z15" s="1"/>
  <c r="Z17" a="1"/>
  <c r="Z17" s="1"/>
  <c r="Z19" a="1"/>
  <c r="Z19" s="1"/>
  <c r="Y8" a="1"/>
  <c r="Y8" s="1"/>
  <c r="Z10" a="1"/>
  <c r="Z10" s="1"/>
  <c r="Z12" a="1"/>
  <c r="Z12" s="1"/>
  <c r="Z14" a="1"/>
  <c r="Z14" s="1"/>
  <c r="Z16" a="1"/>
  <c r="Z16" s="1"/>
  <c r="Z18" a="1"/>
  <c r="Z18" s="1"/>
  <c r="Y9" a="1"/>
  <c r="Y9" s="1"/>
  <c r="Y11" a="1"/>
  <c r="Y11" s="1"/>
  <c r="Y13" a="1"/>
  <c r="Y13" s="1"/>
  <c r="Y15" a="1"/>
  <c r="Y15" s="1"/>
  <c r="Y17" a="1"/>
  <c r="Y17" s="1"/>
  <c r="Y19" a="1"/>
  <c r="Y19" s="1"/>
  <c r="Y20" a="1"/>
  <c r="Y20" s="1"/>
  <c r="Z8" a="1"/>
  <c r="Z8" s="1"/>
  <c r="X14"/>
  <c r="O22" i="5"/>
  <c r="R22"/>
  <c r="R23"/>
  <c r="Q24" a="1"/>
  <c r="Q24" s="1"/>
  <c r="N27" a="1"/>
  <c r="N27" s="1"/>
  <c r="N28" s="1" a="1"/>
  <c r="N28" s="1"/>
  <c r="N29" s="1" a="1"/>
  <c r="N29" s="1"/>
  <c r="O23"/>
  <c r="H24" a="1"/>
  <c r="H24" s="1"/>
  <c r="I24" s="1"/>
  <c r="K24" a="1"/>
  <c r="K24" s="1"/>
  <c r="L24" s="1"/>
  <c r="H25" a="1"/>
  <c r="H25" s="1"/>
  <c r="I25" s="1"/>
  <c r="E25" a="1"/>
  <c r="E25" s="1"/>
  <c r="F25" s="1"/>
  <c r="B25" a="1"/>
  <c r="B25" s="1"/>
  <c r="W8" a="1"/>
  <c r="W8" s="1"/>
  <c r="T9" a="1"/>
  <c r="T9" s="1"/>
  <c r="T10" s="1" a="1"/>
  <c r="T10" s="1"/>
  <c r="X6"/>
  <c r="U6"/>
  <c r="U7"/>
  <c r="Q9" a="1"/>
  <c r="Q9" s="1"/>
  <c r="N9" a="1"/>
  <c r="N9" s="1"/>
  <c r="N10" s="1" a="1"/>
  <c r="N10" s="1"/>
  <c r="N11" s="1" a="1"/>
  <c r="N11" s="1"/>
  <c r="N12" s="1" a="1"/>
  <c r="N12" s="1"/>
  <c r="N13" s="1" a="1"/>
  <c r="N13" s="1"/>
  <c r="N14" s="1" a="1"/>
  <c r="N14" s="1"/>
  <c r="N15" s="1" a="1"/>
  <c r="N15" s="1"/>
  <c r="N16" s="1" a="1"/>
  <c r="N16" s="1"/>
  <c r="R6"/>
  <c r="R8"/>
  <c r="K9" a="1"/>
  <c r="K9" s="1"/>
  <c r="H8" a="1"/>
  <c r="H8" s="1"/>
  <c r="L8"/>
  <c r="C9"/>
  <c r="B10" a="1"/>
  <c r="B10" s="1"/>
  <c r="F8"/>
  <c r="E9" a="1"/>
  <c r="E9" s="1"/>
  <c r="C8"/>
  <c r="N9" i="1"/>
  <c r="M10" a="1"/>
  <c r="M10" s="1"/>
  <c r="O10" s="1"/>
  <c r="W23" i="5" l="1" a="1"/>
  <c r="W23" s="1"/>
  <c r="X22"/>
  <c r="T23" a="1"/>
  <c r="T23" s="1"/>
  <c r="U22"/>
  <c r="AA12" i="4"/>
  <c r="AA16"/>
  <c r="AA9"/>
  <c r="AA13"/>
  <c r="AA17"/>
  <c r="AA20"/>
  <c r="AA10"/>
  <c r="AA14"/>
  <c r="AA18"/>
  <c r="AA11"/>
  <c r="AA15"/>
  <c r="AA19"/>
  <c r="AA8"/>
  <c r="Q25" i="5" a="1"/>
  <c r="Q25" s="1"/>
  <c r="R24"/>
  <c r="N30" a="1"/>
  <c r="N30" s="1"/>
  <c r="N31" s="1" a="1"/>
  <c r="N31" s="1"/>
  <c r="O25"/>
  <c r="O24"/>
  <c r="K25" a="1"/>
  <c r="K25" s="1"/>
  <c r="H26" a="1"/>
  <c r="H26" s="1"/>
  <c r="E26" a="1"/>
  <c r="E26" s="1"/>
  <c r="E27" s="1" a="1"/>
  <c r="E27" s="1"/>
  <c r="B26" a="1"/>
  <c r="B26" s="1"/>
  <c r="C26" s="1"/>
  <c r="C25"/>
  <c r="B27" a="1"/>
  <c r="B27" s="1"/>
  <c r="C27" s="1"/>
  <c r="W9" a="1"/>
  <c r="W9" s="1"/>
  <c r="W10" s="1" a="1"/>
  <c r="W10" s="1"/>
  <c r="W11" s="1" a="1"/>
  <c r="W11" s="1"/>
  <c r="W12" s="1" a="1"/>
  <c r="W12" s="1"/>
  <c r="W13" s="1" a="1"/>
  <c r="W13" s="1"/>
  <c r="W14" s="1" a="1"/>
  <c r="W14" s="1"/>
  <c r="W15" s="1" a="1"/>
  <c r="W15" s="1"/>
  <c r="W16" s="1" a="1"/>
  <c r="W16" s="1"/>
  <c r="T11" a="1"/>
  <c r="T11" s="1"/>
  <c r="T12" s="1" a="1"/>
  <c r="T12" s="1"/>
  <c r="T13" s="1" a="1"/>
  <c r="T13" s="1"/>
  <c r="T14" s="1" a="1"/>
  <c r="T14" s="1"/>
  <c r="T15" s="1" a="1"/>
  <c r="T15" s="1"/>
  <c r="T16" s="1" a="1"/>
  <c r="T16" s="1"/>
  <c r="U8"/>
  <c r="X7"/>
  <c r="U9"/>
  <c r="U10"/>
  <c r="Q10" a="1"/>
  <c r="Q10" s="1"/>
  <c r="Q11" s="1" a="1"/>
  <c r="Q11" s="1"/>
  <c r="Q12" s="1" a="1"/>
  <c r="Q12" s="1"/>
  <c r="O7"/>
  <c r="R7"/>
  <c r="R9"/>
  <c r="K10" a="1"/>
  <c r="K10" s="1"/>
  <c r="L10" s="1"/>
  <c r="I8"/>
  <c r="H9" a="1"/>
  <c r="H9" s="1"/>
  <c r="L9"/>
  <c r="F9"/>
  <c r="E10" a="1"/>
  <c r="E10" s="1"/>
  <c r="C10"/>
  <c r="B11" a="1"/>
  <c r="B11" s="1"/>
  <c r="M11" i="1" a="1"/>
  <c r="M11" s="1"/>
  <c r="O11" s="1"/>
  <c r="N10"/>
  <c r="W24" i="5" l="1" a="1"/>
  <c r="W24" s="1"/>
  <c r="X24" s="1"/>
  <c r="X23"/>
  <c r="T24" a="1"/>
  <c r="T24" s="1"/>
  <c r="U23"/>
  <c r="Q26" a="1"/>
  <c r="Q26" s="1"/>
  <c r="R25"/>
  <c r="N32" a="1"/>
  <c r="N32" s="1"/>
  <c r="N33" s="1" a="1"/>
  <c r="N33" s="1"/>
  <c r="N34" s="1" a="1"/>
  <c r="N34" s="1"/>
  <c r="N35" s="1" a="1"/>
  <c r="N35" s="1"/>
  <c r="O26"/>
  <c r="H27" a="1"/>
  <c r="H27" s="1"/>
  <c r="I27" s="1"/>
  <c r="I26"/>
  <c r="L25"/>
  <c r="K26" a="1"/>
  <c r="K26" s="1"/>
  <c r="L26" s="1"/>
  <c r="H28" a="1"/>
  <c r="H28" s="1"/>
  <c r="I28" s="1"/>
  <c r="F26"/>
  <c r="F27"/>
  <c r="E28" a="1"/>
  <c r="E28" s="1"/>
  <c r="E29" s="1" a="1"/>
  <c r="E29" s="1"/>
  <c r="B28" a="1"/>
  <c r="B28" s="1"/>
  <c r="X8"/>
  <c r="X10"/>
  <c r="Q13" a="1"/>
  <c r="Q13" s="1"/>
  <c r="Q14" s="1" a="1"/>
  <c r="Q14" s="1"/>
  <c r="Q15" s="1" a="1"/>
  <c r="Q15" s="1"/>
  <c r="Q16" s="1" a="1"/>
  <c r="Q16" s="1"/>
  <c r="O9"/>
  <c r="O8"/>
  <c r="O10"/>
  <c r="K11" a="1"/>
  <c r="K11" s="1"/>
  <c r="K12" s="1" a="1"/>
  <c r="K12" s="1"/>
  <c r="K13" s="1" a="1"/>
  <c r="K13" s="1"/>
  <c r="K14" s="1" a="1"/>
  <c r="K14" s="1"/>
  <c r="K15" s="1" a="1"/>
  <c r="K15" s="1"/>
  <c r="K16" s="1" a="1"/>
  <c r="K16" s="1"/>
  <c r="H10" a="1"/>
  <c r="H10" s="1"/>
  <c r="I9"/>
  <c r="C11"/>
  <c r="B12" a="1"/>
  <c r="B12" s="1"/>
  <c r="F10"/>
  <c r="E11" a="1"/>
  <c r="E11" s="1"/>
  <c r="N11" i="1"/>
  <c r="M12" a="1"/>
  <c r="M12" s="1"/>
  <c r="O12" s="1"/>
  <c r="W25" i="5" l="1" a="1"/>
  <c r="W25" s="1"/>
  <c r="W26" s="1" a="1"/>
  <c r="W26" s="1"/>
  <c r="X26" s="1"/>
  <c r="U24"/>
  <c r="T25" a="1"/>
  <c r="T25" s="1"/>
  <c r="Q27" a="1"/>
  <c r="Q27" s="1"/>
  <c r="R27" s="1"/>
  <c r="R26"/>
  <c r="H29" a="1"/>
  <c r="H29" s="1"/>
  <c r="I29" s="1"/>
  <c r="O28"/>
  <c r="O29"/>
  <c r="O27"/>
  <c r="O30"/>
  <c r="K27" a="1"/>
  <c r="K27" s="1"/>
  <c r="K28" s="1" a="1"/>
  <c r="K28" s="1"/>
  <c r="H30" a="1"/>
  <c r="H30" s="1"/>
  <c r="F28"/>
  <c r="F29"/>
  <c r="E30" a="1"/>
  <c r="E30" s="1"/>
  <c r="E31" s="1" a="1"/>
  <c r="E31" s="1"/>
  <c r="B29" a="1"/>
  <c r="B29" s="1"/>
  <c r="C28"/>
  <c r="U11"/>
  <c r="X9"/>
  <c r="L11"/>
  <c r="R10"/>
  <c r="I10"/>
  <c r="H11" a="1"/>
  <c r="H11" s="1"/>
  <c r="L12"/>
  <c r="F11"/>
  <c r="E12" a="1"/>
  <c r="E12" s="1"/>
  <c r="C12"/>
  <c r="B13" a="1"/>
  <c r="B13" s="1"/>
  <c r="M13" i="1" a="1"/>
  <c r="M13" s="1"/>
  <c r="O13" s="1"/>
  <c r="N12"/>
  <c r="X25" i="5" l="1"/>
  <c r="W27" a="1"/>
  <c r="W27" s="1"/>
  <c r="U25"/>
  <c r="T26" a="1"/>
  <c r="T26" s="1"/>
  <c r="U26" s="1"/>
  <c r="Q28" a="1"/>
  <c r="Q28" s="1"/>
  <c r="H31" a="1"/>
  <c r="H31" s="1"/>
  <c r="I30"/>
  <c r="L28"/>
  <c r="K29" a="1"/>
  <c r="K29" s="1"/>
  <c r="L29" s="1"/>
  <c r="L27"/>
  <c r="F30"/>
  <c r="E32" a="1"/>
  <c r="E32" s="1"/>
  <c r="F31"/>
  <c r="B30" a="1"/>
  <c r="B30" s="1"/>
  <c r="C29"/>
  <c r="X11"/>
  <c r="U12"/>
  <c r="O11"/>
  <c r="O12"/>
  <c r="R11"/>
  <c r="H12" a="1"/>
  <c r="H12" s="1"/>
  <c r="I11"/>
  <c r="L13"/>
  <c r="C13"/>
  <c r="B14" a="1"/>
  <c r="B14" s="1"/>
  <c r="F12"/>
  <c r="E13" a="1"/>
  <c r="E13" s="1"/>
  <c r="N13" i="1"/>
  <c r="M14" a="1"/>
  <c r="M14" s="1"/>
  <c r="O14" s="1"/>
  <c r="X27" i="5" l="1"/>
  <c r="W28" a="1"/>
  <c r="W28" s="1"/>
  <c r="W29" s="1" a="1"/>
  <c r="W29" s="1"/>
  <c r="W30" s="1" a="1"/>
  <c r="W30" s="1"/>
  <c r="W31" s="1" a="1"/>
  <c r="W31" s="1"/>
  <c r="W32" s="1" a="1"/>
  <c r="W32" s="1"/>
  <c r="W33" s="1" a="1"/>
  <c r="W33" s="1"/>
  <c r="W34" s="1" a="1"/>
  <c r="W34" s="1"/>
  <c r="W35" s="1" a="1"/>
  <c r="W35" s="1"/>
  <c r="T27" a="1"/>
  <c r="T27" s="1"/>
  <c r="Q29" a="1"/>
  <c r="Q29" s="1"/>
  <c r="R28"/>
  <c r="O31"/>
  <c r="H32" a="1"/>
  <c r="H32" s="1"/>
  <c r="I31"/>
  <c r="K30" a="1"/>
  <c r="K30" s="1"/>
  <c r="E33" a="1"/>
  <c r="E33" s="1"/>
  <c r="F32"/>
  <c r="B31" a="1"/>
  <c r="B31" s="1"/>
  <c r="C30"/>
  <c r="U13"/>
  <c r="X12"/>
  <c r="R12"/>
  <c r="H13" a="1"/>
  <c r="H13" s="1"/>
  <c r="I12"/>
  <c r="L14"/>
  <c r="F13"/>
  <c r="E14" a="1"/>
  <c r="E14" s="1"/>
  <c r="C14"/>
  <c r="B15" a="1"/>
  <c r="B15" s="1"/>
  <c r="M15" i="1" a="1"/>
  <c r="M15" s="1"/>
  <c r="O15" s="1"/>
  <c r="N14"/>
  <c r="X28" i="5" l="1"/>
  <c r="X29"/>
  <c r="U27"/>
  <c r="T28" a="1"/>
  <c r="T28" s="1"/>
  <c r="R29"/>
  <c r="Q30" a="1"/>
  <c r="Q30" s="1"/>
  <c r="O32"/>
  <c r="H33" a="1"/>
  <c r="H33" s="1"/>
  <c r="I32"/>
  <c r="L30"/>
  <c r="K31" a="1"/>
  <c r="K31" s="1"/>
  <c r="L31" s="1"/>
  <c r="E34" a="1"/>
  <c r="E34" s="1"/>
  <c r="F33"/>
  <c r="B32" a="1"/>
  <c r="B32" s="1"/>
  <c r="C31"/>
  <c r="X13"/>
  <c r="U14"/>
  <c r="O13"/>
  <c r="R13"/>
  <c r="H14" a="1"/>
  <c r="H14" s="1"/>
  <c r="I13"/>
  <c r="L15"/>
  <c r="L16"/>
  <c r="C15"/>
  <c r="B16" a="1"/>
  <c r="B16" s="1"/>
  <c r="F14"/>
  <c r="E15" a="1"/>
  <c r="E15" s="1"/>
  <c r="N15" i="1"/>
  <c r="M16" a="1"/>
  <c r="M16" s="1"/>
  <c r="O16" s="1"/>
  <c r="X30" i="5" l="1"/>
  <c r="T29" a="1"/>
  <c r="T29" s="1"/>
  <c r="U28"/>
  <c r="Q31" a="1"/>
  <c r="Q31" s="1"/>
  <c r="R30"/>
  <c r="O33"/>
  <c r="H34" a="1"/>
  <c r="H34" s="1"/>
  <c r="I33"/>
  <c r="K32" a="1"/>
  <c r="K32" s="1"/>
  <c r="E35" a="1"/>
  <c r="E35" s="1"/>
  <c r="F35" s="1"/>
  <c r="F21" s="1"/>
  <c r="F34"/>
  <c r="B33" a="1"/>
  <c r="B33" s="1"/>
  <c r="C32"/>
  <c r="C16"/>
  <c r="L2"/>
  <c r="U15"/>
  <c r="U16"/>
  <c r="X14"/>
  <c r="O14"/>
  <c r="O15"/>
  <c r="R14"/>
  <c r="H15" a="1"/>
  <c r="H15" s="1"/>
  <c r="I14"/>
  <c r="F15"/>
  <c r="E16" a="1"/>
  <c r="E16" s="1"/>
  <c r="M17" i="1" a="1"/>
  <c r="M17" s="1"/>
  <c r="O17" s="1"/>
  <c r="N16"/>
  <c r="X31" i="5" l="1"/>
  <c r="X32"/>
  <c r="U29"/>
  <c r="T30" a="1"/>
  <c r="T30" s="1"/>
  <c r="Q32" a="1"/>
  <c r="Q32" s="1"/>
  <c r="R31"/>
  <c r="O35"/>
  <c r="O34"/>
  <c r="H35" a="1"/>
  <c r="H35" s="1"/>
  <c r="I35" s="1"/>
  <c r="I34"/>
  <c r="L32"/>
  <c r="K33" a="1"/>
  <c r="K33" s="1"/>
  <c r="B34" a="1"/>
  <c r="B34" s="1"/>
  <c r="C33"/>
  <c r="F16"/>
  <c r="F2" s="1"/>
  <c r="X15"/>
  <c r="X16"/>
  <c r="O16"/>
  <c r="R15"/>
  <c r="R16"/>
  <c r="H16" a="1"/>
  <c r="H16" s="1"/>
  <c r="I15"/>
  <c r="N17" i="1"/>
  <c r="M18" a="1"/>
  <c r="M18" s="1"/>
  <c r="O18" s="1"/>
  <c r="T31" i="5" l="1" a="1"/>
  <c r="T31" s="1"/>
  <c r="U30"/>
  <c r="Q33" a="1"/>
  <c r="Q33" s="1"/>
  <c r="R32"/>
  <c r="L33"/>
  <c r="K34" a="1"/>
  <c r="K34" s="1"/>
  <c r="B35" a="1"/>
  <c r="B35" s="1"/>
  <c r="C35" s="1"/>
  <c r="C34"/>
  <c r="R2"/>
  <c r="I16"/>
  <c r="X2"/>
  <c r="M19" i="1" a="1"/>
  <c r="M19" s="1"/>
  <c r="O19" s="1"/>
  <c r="N18"/>
  <c r="X33" i="5" l="1"/>
  <c r="T32" a="1"/>
  <c r="T32" s="1"/>
  <c r="U31"/>
  <c r="Q34" a="1"/>
  <c r="Q34" s="1"/>
  <c r="R33"/>
  <c r="L34"/>
  <c r="K35" a="1"/>
  <c r="K35" s="1"/>
  <c r="L35" s="1"/>
  <c r="N19" i="1"/>
  <c r="M20" a="1"/>
  <c r="M20" s="1"/>
  <c r="O20" s="1"/>
  <c r="L21" i="5" l="1"/>
  <c r="X34"/>
  <c r="X35"/>
  <c r="T33" a="1"/>
  <c r="T33" s="1"/>
  <c r="U32"/>
  <c r="Q35" a="1"/>
  <c r="Q35" s="1"/>
  <c r="R35" s="1"/>
  <c r="R34"/>
  <c r="M21" i="1" a="1"/>
  <c r="M21" s="1"/>
  <c r="O21" s="1"/>
  <c r="N20"/>
  <c r="R21" i="5" l="1"/>
  <c r="X21"/>
  <c r="T34" a="1"/>
  <c r="T34" s="1"/>
  <c r="U33"/>
  <c r="N21" i="1"/>
  <c r="M22" a="1"/>
  <c r="M22" s="1"/>
  <c r="O22" s="1"/>
  <c r="T35" i="5" l="1" a="1"/>
  <c r="T35" s="1"/>
  <c r="U35" s="1"/>
  <c r="U34"/>
  <c r="M23" i="1" a="1"/>
  <c r="M23" s="1"/>
  <c r="O23" s="1"/>
  <c r="N22"/>
  <c r="N23" l="1"/>
  <c r="M24" a="1"/>
  <c r="M24" s="1"/>
  <c r="O24" s="1"/>
  <c r="N24" l="1"/>
</calcChain>
</file>

<file path=xl/sharedStrings.xml><?xml version="1.0" encoding="utf-8"?>
<sst xmlns="http://schemas.openxmlformats.org/spreadsheetml/2006/main" count="91" uniqueCount="38">
  <si>
    <t>date</t>
  </si>
  <si>
    <t>camion</t>
  </si>
  <si>
    <t>gravat</t>
  </si>
  <si>
    <t>camion1</t>
  </si>
  <si>
    <t>camion2</t>
  </si>
  <si>
    <t>camion3</t>
  </si>
  <si>
    <t>camion4</t>
  </si>
  <si>
    <t>camion5</t>
  </si>
  <si>
    <t>camion6</t>
  </si>
  <si>
    <t>camion7</t>
  </si>
  <si>
    <t>camion8</t>
  </si>
  <si>
    <t>gravat 1</t>
  </si>
  <si>
    <t>gravat 2</t>
  </si>
  <si>
    <t>gravat 3</t>
  </si>
  <si>
    <t>gravat 4</t>
  </si>
  <si>
    <t>gravat 5</t>
  </si>
  <si>
    <t>gravat 6</t>
  </si>
  <si>
    <t>gravat 7</t>
  </si>
  <si>
    <t>gravat 8</t>
  </si>
  <si>
    <t>gravat 9</t>
  </si>
  <si>
    <t>tonnage</t>
  </si>
  <si>
    <t xml:space="preserve">rappel des saisies du jour </t>
  </si>
  <si>
    <t>liste</t>
  </si>
  <si>
    <t>saisir</t>
  </si>
  <si>
    <t>tonnage par gravat du jour &amp; nb de tours/type</t>
  </si>
  <si>
    <t>info</t>
  </si>
  <si>
    <t>les dates consultables vont du:</t>
  </si>
  <si>
    <t>au</t>
  </si>
  <si>
    <t>saisir une date de debut</t>
  </si>
  <si>
    <t xml:space="preserve">saisir une date fin de periode </t>
  </si>
  <si>
    <t>et tu cliques sur enregistrer :c'est tout</t>
  </si>
  <si>
    <t xml:space="preserve">ensuite  si besoin tu vas a l'onglet consultation  pour recolter selon tes besoins </t>
  </si>
  <si>
    <t>facile : tu remplis les cases vides ;si un oubli &gt;&gt;&gt;le programme te le rappelle</t>
  </si>
  <si>
    <t>total</t>
  </si>
  <si>
    <t>ou dans l'onglet "resultat totaux"</t>
  </si>
  <si>
    <t>total de la periode:</t>
  </si>
  <si>
    <r>
      <t>pour changer et rajouter des camions ou materiaux</t>
    </r>
    <r>
      <rPr>
        <b/>
        <sz val="11"/>
        <color theme="1"/>
        <rFont val="Calibri"/>
        <family val="2"/>
        <scheme val="minor"/>
      </rPr>
      <t xml:space="preserve">   tu vas dans param</t>
    </r>
  </si>
  <si>
    <t xml:space="preserve">attention pas de blanc entre les lignes </t>
  </si>
</sst>
</file>

<file path=xl/styles.xml><?xml version="1.0" encoding="utf-8"?>
<styleSheet xmlns="http://schemas.openxmlformats.org/spreadsheetml/2006/main">
  <numFmts count="1">
    <numFmt numFmtId="164" formatCode="General;s\t\d;&quot;&quot;"/>
  </numFmts>
  <fonts count="7">
    <font>
      <sz val="11"/>
      <color theme="1"/>
      <name val="Calibri"/>
      <family val="2"/>
      <scheme val="minor"/>
    </font>
    <font>
      <sz val="9"/>
      <color theme="1"/>
      <name val="Calibri"/>
      <family val="2"/>
      <scheme val="minor"/>
    </font>
    <font>
      <sz val="8"/>
      <color theme="1"/>
      <name val="Calibri"/>
      <family val="2"/>
      <scheme val="minor"/>
    </font>
    <font>
      <i/>
      <sz val="12"/>
      <color indexed="14"/>
      <name val="Arial Black"/>
      <family val="2"/>
    </font>
    <font>
      <sz val="11"/>
      <color rgb="FFFF0000"/>
      <name val="Calibri"/>
      <family val="2"/>
      <scheme val="minor"/>
    </font>
    <font>
      <b/>
      <sz val="11"/>
      <color theme="1"/>
      <name val="Calibri"/>
      <family val="2"/>
      <scheme val="minor"/>
    </font>
    <font>
      <b/>
      <sz val="10"/>
      <color theme="1"/>
      <name val="Calibri"/>
      <family val="2"/>
      <scheme val="minor"/>
    </font>
  </fonts>
  <fills count="9">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3"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35">
    <xf numFmtId="0" fontId="0" fillId="0" borderId="0" xfId="0"/>
    <xf numFmtId="14" fontId="0" fillId="0" borderId="0" xfId="0" applyNumberFormat="1"/>
    <xf numFmtId="0" fontId="0" fillId="0" borderId="1" xfId="0" applyBorder="1"/>
    <xf numFmtId="0" fontId="1" fillId="0" borderId="0" xfId="0" applyFont="1"/>
    <xf numFmtId="0" fontId="2" fillId="0" borderId="0" xfId="0" applyFont="1"/>
    <xf numFmtId="14" fontId="0" fillId="0" borderId="1" xfId="0" applyNumberFormat="1" applyBorder="1"/>
    <xf numFmtId="0" fontId="0" fillId="0" borderId="1" xfId="0" applyBorder="1" applyAlignment="1">
      <alignment horizontal="center"/>
    </xf>
    <xf numFmtId="0" fontId="0" fillId="0" borderId="2" xfId="0" applyBorder="1" applyAlignment="1">
      <alignment horizontal="center" vertical="center"/>
    </xf>
    <xf numFmtId="14" fontId="0" fillId="0" borderId="2" xfId="0" applyNumberFormat="1" applyBorder="1" applyAlignment="1">
      <alignment horizontal="center" vertical="center"/>
    </xf>
    <xf numFmtId="0" fontId="2" fillId="0" borderId="2" xfId="0" applyFont="1" applyBorder="1" applyAlignment="1">
      <alignment horizontal="center" vertical="center"/>
    </xf>
    <xf numFmtId="164" fontId="0" fillId="0" borderId="1" xfId="0" applyNumberFormat="1" applyBorder="1"/>
    <xf numFmtId="164" fontId="0" fillId="0" borderId="1" xfId="0" applyNumberFormat="1" applyBorder="1" applyAlignment="1">
      <alignment horizontal="center"/>
    </xf>
    <xf numFmtId="0" fontId="2" fillId="0" borderId="0" xfId="0" applyFont="1" applyAlignment="1">
      <alignment horizontal="center"/>
    </xf>
    <xf numFmtId="0" fontId="0" fillId="2" borderId="1" xfId="0" applyFill="1" applyBorder="1" applyAlignment="1">
      <alignment horizontal="center"/>
    </xf>
    <xf numFmtId="164" fontId="0" fillId="2" borderId="1" xfId="0" applyNumberFormat="1" applyFill="1" applyBorder="1" applyAlignment="1">
      <alignment horizontal="center"/>
    </xf>
    <xf numFmtId="0" fontId="0" fillId="3" borderId="1" xfId="0" applyFill="1" applyBorder="1" applyAlignment="1">
      <alignment horizontal="center"/>
    </xf>
    <xf numFmtId="164" fontId="0" fillId="3" borderId="1" xfId="0" applyNumberFormat="1" applyFill="1" applyBorder="1" applyAlignment="1">
      <alignment horizontal="center"/>
    </xf>
    <xf numFmtId="0" fontId="0" fillId="4" borderId="1" xfId="0" applyFill="1" applyBorder="1" applyAlignment="1">
      <alignment horizontal="center"/>
    </xf>
    <xf numFmtId="164" fontId="0" fillId="4" borderId="1" xfId="0" applyNumberFormat="1" applyFill="1" applyBorder="1" applyAlignment="1">
      <alignment horizontal="center"/>
    </xf>
    <xf numFmtId="0" fontId="0" fillId="5" borderId="1" xfId="0" applyFill="1" applyBorder="1" applyAlignment="1">
      <alignment horizontal="center"/>
    </xf>
    <xf numFmtId="164" fontId="0" fillId="5" borderId="1" xfId="0" applyNumberFormat="1" applyFill="1" applyBorder="1" applyAlignment="1">
      <alignment horizontal="center"/>
    </xf>
    <xf numFmtId="0" fontId="0" fillId="6" borderId="1" xfId="0" applyFill="1" applyBorder="1" applyAlignment="1">
      <alignment horizontal="center"/>
    </xf>
    <xf numFmtId="164" fontId="0" fillId="6" borderId="1" xfId="0" applyNumberFormat="1" applyFill="1" applyBorder="1" applyAlignment="1">
      <alignment horizontal="center"/>
    </xf>
    <xf numFmtId="0" fontId="0" fillId="7" borderId="1" xfId="0" applyFill="1" applyBorder="1" applyAlignment="1">
      <alignment horizontal="center"/>
    </xf>
    <xf numFmtId="164" fontId="0" fillId="7" borderId="1" xfId="0" applyNumberFormat="1" applyFill="1" applyBorder="1" applyAlignment="1">
      <alignment horizontal="center"/>
    </xf>
    <xf numFmtId="164" fontId="0" fillId="0" borderId="4" xfId="0" applyNumberFormat="1" applyBorder="1"/>
    <xf numFmtId="14" fontId="0" fillId="8" borderId="0" xfId="0" applyNumberFormat="1" applyFill="1"/>
    <xf numFmtId="0" fontId="0" fillId="8" borderId="0" xfId="0" applyFill="1"/>
    <xf numFmtId="0" fontId="0" fillId="8" borderId="0" xfId="0" applyFill="1" applyAlignment="1">
      <alignment horizontal="right"/>
    </xf>
    <xf numFmtId="164" fontId="0" fillId="8" borderId="0" xfId="0" applyNumberFormat="1" applyFill="1"/>
    <xf numFmtId="14" fontId="6" fillId="0" borderId="3" xfId="0" applyNumberFormat="1" applyFont="1" applyBorder="1"/>
    <xf numFmtId="0" fontId="6" fillId="0" borderId="0" xfId="0" applyFont="1"/>
    <xf numFmtId="14" fontId="6" fillId="0" borderId="1" xfId="0" applyNumberFormat="1" applyFont="1" applyBorder="1"/>
    <xf numFmtId="14" fontId="6" fillId="0" borderId="0" xfId="0" applyNumberFormat="1" applyFont="1"/>
    <xf numFmtId="0" fontId="4"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184150</xdr:colOff>
      <xdr:row>3</xdr:row>
      <xdr:rowOff>107950</xdr:rowOff>
    </xdr:from>
    <xdr:to>
      <xdr:col>3</xdr:col>
      <xdr:colOff>723900</xdr:colOff>
      <xdr:row>4</xdr:row>
      <xdr:rowOff>203200</xdr:rowOff>
    </xdr:to>
    <xdr:cxnSp macro="">
      <xdr:nvCxnSpPr>
        <xdr:cNvPr id="3" name="Connecteur droit avec flèche 2"/>
        <xdr:cNvCxnSpPr/>
      </xdr:nvCxnSpPr>
      <xdr:spPr>
        <a:xfrm flipV="1">
          <a:off x="1708150" y="933450"/>
          <a:ext cx="1301750" cy="3873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215900</xdr:colOff>
      <xdr:row>0</xdr:row>
      <xdr:rowOff>95250</xdr:rowOff>
    </xdr:from>
    <xdr:to>
      <xdr:col>17</xdr:col>
      <xdr:colOff>101600</xdr:colOff>
      <xdr:row>4</xdr:row>
      <xdr:rowOff>139700</xdr:rowOff>
    </xdr:to>
    <xdr:sp macro="" textlink="">
      <xdr:nvSpPr>
        <xdr:cNvPr id="2" name="ZoneTexte 1"/>
        <xdr:cNvSpPr txBox="1"/>
      </xdr:nvSpPr>
      <xdr:spPr>
        <a:xfrm>
          <a:off x="8070850" y="95250"/>
          <a:ext cx="3441700" cy="781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au niveau de la feuille consultation je préférais que sa soit ranger par camion pour que sa me calcul directe le tonnage de la journée et aussi le tonnage total par granulat du chantier.</a:t>
          </a:r>
          <a:br>
            <a:rPr lang="fr-FR"/>
          </a:b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15875</xdr:colOff>
      <xdr:row>2</xdr:row>
      <xdr:rowOff>150813</xdr:rowOff>
    </xdr:from>
    <xdr:to>
      <xdr:col>30</xdr:col>
      <xdr:colOff>317501</xdr:colOff>
      <xdr:row>11</xdr:row>
      <xdr:rowOff>127000</xdr:rowOff>
    </xdr:to>
    <xdr:sp macro="" textlink="">
      <xdr:nvSpPr>
        <xdr:cNvPr id="2" name="ZoneTexte 1"/>
        <xdr:cNvSpPr txBox="1"/>
      </xdr:nvSpPr>
      <xdr:spPr>
        <a:xfrm>
          <a:off x="11390313" y="515938"/>
          <a:ext cx="3349626"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on ne peut</a:t>
          </a:r>
          <a:r>
            <a:rPr lang="fr-FR" sz="1100" baseline="0"/>
            <a:t> pas faire autrement  car sinon tu te retrouves avec 2 tableau dans lesquel il faudra que tu cherches les valeurs  (et que tu te les additionnes )</a:t>
          </a:r>
        </a:p>
        <a:p>
          <a:endParaRPr lang="fr-FR" sz="1100" baseline="0"/>
        </a:p>
        <a:p>
          <a:r>
            <a:rPr lang="fr-FR" sz="1100" baseline="0"/>
            <a:t>il n'y a rien a saisir   les dates sont  celles que tu choisis dans consultation  (saisir deb et fin)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1"/>
  <dimension ref="B1:O24"/>
  <sheetViews>
    <sheetView showGridLines="0" tabSelected="1" topLeftCell="B1" workbookViewId="0">
      <selection activeCell="B3" sqref="B3"/>
    </sheetView>
  </sheetViews>
  <sheetFormatPr baseColWidth="10" defaultRowHeight="14.5"/>
  <cols>
    <col min="5" max="5" width="18.453125" customWidth="1"/>
    <col min="15" max="15" width="8.26953125" customWidth="1"/>
  </cols>
  <sheetData>
    <row r="1" spans="2:15" ht="15" thickBot="1"/>
    <row r="2" spans="2:15" ht="24" customHeight="1" thickTop="1" thickBot="1">
      <c r="D2" s="7" t="s">
        <v>0</v>
      </c>
      <c r="E2" s="8">
        <v>42319</v>
      </c>
      <c r="F2" s="7"/>
      <c r="I2" t="s">
        <v>21</v>
      </c>
      <c r="M2" s="3" t="s">
        <v>24</v>
      </c>
    </row>
    <row r="3" spans="2:15" ht="26" customHeight="1" thickTop="1" thickBot="1">
      <c r="D3" s="7" t="s">
        <v>1</v>
      </c>
      <c r="E3" s="7"/>
      <c r="F3" s="9" t="s">
        <v>22</v>
      </c>
      <c r="I3" s="2" t="str">
        <f t="array" aca="1" ref="I3" ca="1">IFERROR(INDEX(bdd,SMALL(IF(dates=$E$2,ROW(dates)-1,""),ROW($A1)),1),"")</f>
        <v>camion2</v>
      </c>
      <c r="J3" s="2" t="str">
        <f t="array" aca="1" ref="J3" ca="1">IFERROR(INDEX(bdd,SMALL(IF(dates=$E$2,ROW(dates)-1,""),ROW($A1)),2),"")</f>
        <v>gravat 3</v>
      </c>
      <c r="K3" s="2">
        <f t="array" aca="1" ref="K3" ca="1">IFERROR(INDEX(bdd,SMALL(IF(dates=$E$2,ROW(dates)-1,""),ROW($A1)),3),"")</f>
        <v>15</v>
      </c>
      <c r="M3" s="6" t="str">
        <f t="array" aca="1" ref="M3" ca="1">IF(ROW(A1)&gt;SUMPRODUCT(1/COUNTIF(colj,colj)),"",INDEX(colj,MIN(IF(COUNTIF(M$2:M2,colj)=0,ROW(colj)-2))))</f>
        <v>gravat 3</v>
      </c>
      <c r="N3" s="11">
        <f t="shared" ref="N3:N24" ca="1" si="0">SUMPRODUCT((quoi=M3)*(ton))</f>
        <v>51</v>
      </c>
      <c r="O3" s="11">
        <f t="shared" ref="O3:O24" ca="1" si="1">COUNTIF(quoi,M3)</f>
        <v>4</v>
      </c>
    </row>
    <row r="4" spans="2:15" ht="23" customHeight="1" thickTop="1" thickBot="1">
      <c r="D4" s="7" t="s">
        <v>2</v>
      </c>
      <c r="E4" s="7"/>
      <c r="F4" s="9" t="s">
        <v>22</v>
      </c>
      <c r="I4" s="2" t="str">
        <f t="array" aca="1" ref="I4" ca="1">IFERROR(INDEX(bdd,SMALL(IF(dates=$E$2,ROW(dates)-1,""),ROW($A2)),1),"")</f>
        <v>camion3</v>
      </c>
      <c r="J4" s="2" t="str">
        <f t="array" aca="1" ref="J4" ca="1">IFERROR(INDEX(bdd,SMALL(IF(dates=$E$2,ROW(dates)-1,""),ROW($A2)),2),"")</f>
        <v>gravat 3</v>
      </c>
      <c r="K4" s="2">
        <f t="array" aca="1" ref="K4" ca="1">IFERROR(INDEX(bdd,SMALL(IF(dates=$E$2,ROW(dates)-1,""),ROW($A2)),3),"")</f>
        <v>12</v>
      </c>
      <c r="M4" s="6" t="str">
        <f t="array" aca="1" ref="M4" ca="1">IF(ROW(A2)&gt;SUMPRODUCT(1/COUNTIF(colj,colj)),"",INDEX(colj,MIN(IF(COUNTIF(M$2:M3,colj)=0,ROW(colj)-2))))</f>
        <v/>
      </c>
      <c r="N4" s="11">
        <f t="shared" ca="1" si="0"/>
        <v>0</v>
      </c>
      <c r="O4" s="11">
        <f t="shared" ca="1" si="1"/>
        <v>0</v>
      </c>
    </row>
    <row r="5" spans="2:15" ht="19.5" customHeight="1" thickTop="1" thickBot="1">
      <c r="D5" s="7" t="s">
        <v>20</v>
      </c>
      <c r="E5" s="7"/>
      <c r="F5" s="9" t="s">
        <v>23</v>
      </c>
      <c r="I5" s="2" t="str">
        <f t="array" aca="1" ref="I5" ca="1">IFERROR(INDEX(bdd,SMALL(IF(dates=$E$2,ROW(dates)-1,""),ROW($A3)),1),"")</f>
        <v>camion3</v>
      </c>
      <c r="J5" s="2" t="str">
        <f t="array" aca="1" ref="J5" ca="1">IFERROR(INDEX(bdd,SMALL(IF(dates=$E$2,ROW(dates)-1,""),ROW($A3)),2),"")</f>
        <v>gravat 3</v>
      </c>
      <c r="K5" s="2">
        <f t="array" aca="1" ref="K5" ca="1">IFERROR(INDEX(bdd,SMALL(IF(dates=$E$2,ROW(dates)-1,""),ROW($A3)),3),"")</f>
        <v>2</v>
      </c>
      <c r="M5" s="6" t="str">
        <f t="array" aca="1" ref="M5" ca="1">IF(ROW(A3)&gt;SUMPRODUCT(1/COUNTIF(colj,colj)),"",INDEX(colj,MIN(IF(COUNTIF(M$2:M4,colj)=0,ROW(colj)-2))))</f>
        <v/>
      </c>
      <c r="N5" s="11">
        <f t="shared" ca="1" si="0"/>
        <v>0</v>
      </c>
      <c r="O5" s="11">
        <f t="shared" ca="1" si="1"/>
        <v>0</v>
      </c>
    </row>
    <row r="6" spans="2:15" ht="15" thickTop="1">
      <c r="B6" t="s">
        <v>32</v>
      </c>
      <c r="I6" s="2" t="str">
        <f t="array" aca="1" ref="I6" ca="1">IFERROR(INDEX(bdd,SMALL(IF(dates=$E$2,ROW(dates)-1,""),ROW($A4)),1),"")</f>
        <v/>
      </c>
      <c r="J6" s="2" t="str">
        <f t="array" aca="1" ref="J6" ca="1">IFERROR(INDEX(bdd,SMALL(IF(dates=$E$2,ROW(dates)-1,""),ROW($A4)),2),"")</f>
        <v/>
      </c>
      <c r="K6" s="2" t="str">
        <f t="array" aca="1" ref="K6" ca="1">IFERROR(INDEX(bdd,SMALL(IF(dates=$E$2,ROW(dates)-1,""),ROW($A4)),3),"")</f>
        <v/>
      </c>
      <c r="M6" s="6" t="str">
        <f t="array" aca="1" ref="M6" ca="1">IF(ROW(A4)&gt;SUMPRODUCT(1/COUNTIF(colj,colj)),"",INDEX(colj,MIN(IF(COUNTIF(M$2:M5,colj)=0,ROW(colj)-2))))</f>
        <v/>
      </c>
      <c r="N6" s="11">
        <f t="shared" ca="1" si="0"/>
        <v>0</v>
      </c>
      <c r="O6" s="11">
        <f t="shared" ca="1" si="1"/>
        <v>0</v>
      </c>
    </row>
    <row r="7" spans="2:15">
      <c r="I7" s="2" t="str">
        <f t="array" aca="1" ref="I7" ca="1">IFERROR(INDEX(bdd,SMALL(IF(dates=$E$2,ROW(dates)-1,""),ROW($A5)),1),"")</f>
        <v/>
      </c>
      <c r="J7" s="2" t="str">
        <f t="array" aca="1" ref="J7" ca="1">IFERROR(INDEX(bdd,SMALL(IF(dates=$E$2,ROW(dates)-1,""),ROW($A5)),2),"")</f>
        <v/>
      </c>
      <c r="K7" s="2" t="str">
        <f t="array" aca="1" ref="K7" ca="1">IFERROR(INDEX(bdd,SMALL(IF(dates=$E$2,ROW(dates)-1,""),ROW($A5)),3),"")</f>
        <v/>
      </c>
      <c r="M7" s="6" t="str">
        <f t="array" aca="1" ref="M7" ca="1">IF(ROW(A5)&gt;SUMPRODUCT(1/COUNTIF(colj,colj)),"",INDEX(colj,MIN(IF(COUNTIF(M$2:M6,colj)=0,ROW(colj)-2))))</f>
        <v/>
      </c>
      <c r="N7" s="11">
        <f t="shared" ca="1" si="0"/>
        <v>0</v>
      </c>
      <c r="O7" s="11">
        <f t="shared" ca="1" si="1"/>
        <v>0</v>
      </c>
    </row>
    <row r="8" spans="2:15">
      <c r="I8" s="2" t="str">
        <f t="array" aca="1" ref="I8" ca="1">IFERROR(INDEX(bdd,SMALL(IF(dates=$E$2,ROW(dates)-1,""),ROW($A6)),1),"")</f>
        <v/>
      </c>
      <c r="J8" s="2" t="str">
        <f t="array" aca="1" ref="J8" ca="1">IFERROR(INDEX(bdd,SMALL(IF(dates=$E$2,ROW(dates)-1,""),ROW($A6)),2),"")</f>
        <v/>
      </c>
      <c r="K8" s="2" t="str">
        <f t="array" aca="1" ref="K8" ca="1">IFERROR(INDEX(bdd,SMALL(IF(dates=$E$2,ROW(dates)-1,""),ROW($A6)),3),"")</f>
        <v/>
      </c>
      <c r="M8" s="6" t="str">
        <f t="array" aca="1" ref="M8" ca="1">IF(ROW(A6)&gt;SUMPRODUCT(1/COUNTIF(colj,colj)),"",INDEX(colj,MIN(IF(COUNTIF(M$2:M7,colj)=0,ROW(colj)-2))))</f>
        <v/>
      </c>
      <c r="N8" s="11">
        <f t="shared" ca="1" si="0"/>
        <v>0</v>
      </c>
      <c r="O8" s="11">
        <f t="shared" ca="1" si="1"/>
        <v>0</v>
      </c>
    </row>
    <row r="9" spans="2:15">
      <c r="I9" s="2" t="str">
        <f t="array" aca="1" ref="I9" ca="1">IFERROR(INDEX(bdd,SMALL(IF(dates=$E$2,ROW(dates)-1,""),ROW($A7)),1),"")</f>
        <v/>
      </c>
      <c r="J9" s="2" t="str">
        <f t="array" aca="1" ref="J9" ca="1">IFERROR(INDEX(bdd,SMALL(IF(dates=$E$2,ROW(dates)-1,""),ROW($A7)),2),"")</f>
        <v/>
      </c>
      <c r="K9" s="2" t="str">
        <f t="array" aca="1" ref="K9" ca="1">IFERROR(INDEX(bdd,SMALL(IF(dates=$E$2,ROW(dates)-1,""),ROW($A7)),3),"")</f>
        <v/>
      </c>
      <c r="M9" s="6" t="str">
        <f t="array" aca="1" ref="M9" ca="1">IF(ROW(A7)&gt;SUMPRODUCT(1/COUNTIF(colj,colj)),"",INDEX(colj,MIN(IF(COUNTIF(M$2:M8,colj)=0,ROW(colj)-2))))</f>
        <v/>
      </c>
      <c r="N9" s="11">
        <f t="shared" ca="1" si="0"/>
        <v>0</v>
      </c>
      <c r="O9" s="11">
        <f t="shared" ca="1" si="1"/>
        <v>0</v>
      </c>
    </row>
    <row r="10" spans="2:15">
      <c r="I10" s="2" t="str">
        <f t="array" aca="1" ref="I10" ca="1">IFERROR(INDEX(bdd,SMALL(IF(dates=$E$2,ROW(dates)-1,""),ROW($A8)),1),"")</f>
        <v/>
      </c>
      <c r="J10" s="2" t="str">
        <f t="array" aca="1" ref="J10" ca="1">IFERROR(INDEX(bdd,SMALL(IF(dates=$E$2,ROW(dates)-1,""),ROW($A8)),2),"")</f>
        <v/>
      </c>
      <c r="K10" s="2" t="str">
        <f t="array" aca="1" ref="K10" ca="1">IFERROR(INDEX(bdd,SMALL(IF(dates=$E$2,ROW(dates)-1,""),ROW($A8)),3),"")</f>
        <v/>
      </c>
      <c r="M10" s="6" t="str">
        <f t="array" aca="1" ref="M10" ca="1">IF(ROW(A8)&gt;SUMPRODUCT(1/COUNTIF(colj,colj)),"",INDEX(colj,MIN(IF(COUNTIF(M$2:M9,colj)=0,ROW(colj)-2))))</f>
        <v/>
      </c>
      <c r="N10" s="11">
        <f t="shared" ca="1" si="0"/>
        <v>0</v>
      </c>
      <c r="O10" s="11">
        <f t="shared" ca="1" si="1"/>
        <v>0</v>
      </c>
    </row>
    <row r="11" spans="2:15">
      <c r="B11" t="s">
        <v>30</v>
      </c>
      <c r="I11" s="2" t="str">
        <f t="array" aca="1" ref="I11" ca="1">IFERROR(INDEX(bdd,SMALL(IF(dates=$E$2,ROW(dates)-1,""),ROW($A9)),1),"")</f>
        <v/>
      </c>
      <c r="J11" s="2" t="str">
        <f t="array" aca="1" ref="J11" ca="1">IFERROR(INDEX(bdd,SMALL(IF(dates=$E$2,ROW(dates)-1,""),ROW($A9)),2),"")</f>
        <v/>
      </c>
      <c r="K11" s="2" t="str">
        <f t="array" aca="1" ref="K11" ca="1">IFERROR(INDEX(bdd,SMALL(IF(dates=$E$2,ROW(dates)-1,""),ROW($A9)),3),"")</f>
        <v/>
      </c>
      <c r="M11" s="6" t="str">
        <f t="array" aca="1" ref="M11" ca="1">IF(ROW(A9)&gt;SUMPRODUCT(1/COUNTIF(colj,colj)),"",INDEX(colj,MIN(IF(COUNTIF(M$2:M10,colj)=0,ROW(colj)-2))))</f>
        <v/>
      </c>
      <c r="N11" s="11">
        <f t="shared" ca="1" si="0"/>
        <v>0</v>
      </c>
      <c r="O11" s="11">
        <f t="shared" ca="1" si="1"/>
        <v>0</v>
      </c>
    </row>
    <row r="12" spans="2:15">
      <c r="I12" s="2" t="str">
        <f t="array" aca="1" ref="I12" ca="1">IFERROR(INDEX(bdd,SMALL(IF(dates=$E$2,ROW(dates)-1,""),ROW($A10)),1),"")</f>
        <v/>
      </c>
      <c r="J12" s="2" t="str">
        <f t="array" aca="1" ref="J12" ca="1">IFERROR(INDEX(bdd,SMALL(IF(dates=$E$2,ROW(dates)-1,""),ROW($A10)),2),"")</f>
        <v/>
      </c>
      <c r="K12" s="2" t="str">
        <f t="array" aca="1" ref="K12" ca="1">IFERROR(INDEX(bdd,SMALL(IF(dates=$E$2,ROW(dates)-1,""),ROW($A10)),3),"")</f>
        <v/>
      </c>
      <c r="M12" s="6" t="str">
        <f t="array" aca="1" ref="M12" ca="1">IF(ROW(A10)&gt;SUMPRODUCT(1/COUNTIF(colj,colj)),"",INDEX(colj,MIN(IF(COUNTIF(M$2:M11,colj)=0,ROW(colj)-2))))</f>
        <v/>
      </c>
      <c r="N12" s="11">
        <f t="shared" ca="1" si="0"/>
        <v>0</v>
      </c>
      <c r="O12" s="11">
        <f t="shared" ca="1" si="1"/>
        <v>0</v>
      </c>
    </row>
    <row r="13" spans="2:15">
      <c r="B13" t="s">
        <v>31</v>
      </c>
      <c r="I13" s="2" t="str">
        <f t="array" aca="1" ref="I13" ca="1">IFERROR(INDEX(bdd,SMALL(IF(dates=$E$2,ROW(dates)-1,""),ROW($A11)),1),"")</f>
        <v/>
      </c>
      <c r="J13" s="2" t="str">
        <f t="array" aca="1" ref="J13" ca="1">IFERROR(INDEX(bdd,SMALL(IF(dates=$E$2,ROW(dates)-1,""),ROW($A11)),2),"")</f>
        <v/>
      </c>
      <c r="K13" s="2" t="str">
        <f t="array" aca="1" ref="K13" ca="1">IFERROR(INDEX(bdd,SMALL(IF(dates=$E$2,ROW(dates)-1,""),ROW($A11)),3),"")</f>
        <v/>
      </c>
      <c r="M13" s="6" t="str">
        <f t="array" aca="1" ref="M13" ca="1">IF(ROW(A11)&gt;SUMPRODUCT(1/COUNTIF(colj,colj)),"",INDEX(colj,MIN(IF(COUNTIF(M$2:M12,colj)=0,ROW(colj)-2))))</f>
        <v/>
      </c>
      <c r="N13" s="11">
        <f t="shared" ca="1" si="0"/>
        <v>0</v>
      </c>
      <c r="O13" s="11">
        <f t="shared" ca="1" si="1"/>
        <v>0</v>
      </c>
    </row>
    <row r="14" spans="2:15">
      <c r="B14" t="s">
        <v>34</v>
      </c>
      <c r="I14" s="2" t="str">
        <f t="array" aca="1" ref="I14" ca="1">IFERROR(INDEX(bdd,SMALL(IF(dates=$E$2,ROW(dates)-1,""),ROW($A12)),1),"")</f>
        <v/>
      </c>
      <c r="J14" s="2" t="str">
        <f t="array" aca="1" ref="J14" ca="1">IFERROR(INDEX(bdd,SMALL(IF(dates=$E$2,ROW(dates)-1,""),ROW($A12)),2),"")</f>
        <v/>
      </c>
      <c r="K14" s="2" t="str">
        <f t="array" aca="1" ref="K14" ca="1">IFERROR(INDEX(bdd,SMALL(IF(dates=$E$2,ROW(dates)-1,""),ROW($A12)),3),"")</f>
        <v/>
      </c>
      <c r="M14" s="6" t="str">
        <f t="array" aca="1" ref="M14" ca="1">IF(ROW(A12)&gt;SUMPRODUCT(1/COUNTIF(colj,colj)),"",INDEX(colj,MIN(IF(COUNTIF(M$2:M13,colj)=0,ROW(colj)-2))))</f>
        <v/>
      </c>
      <c r="N14" s="11">
        <f t="shared" ca="1" si="0"/>
        <v>0</v>
      </c>
      <c r="O14" s="11">
        <f t="shared" ca="1" si="1"/>
        <v>0</v>
      </c>
    </row>
    <row r="15" spans="2:15">
      <c r="I15" s="2" t="str">
        <f t="array" aca="1" ref="I15" ca="1">IFERROR(INDEX(bdd,SMALL(IF(dates=$E$2,ROW(dates)-1,""),ROW($A13)),1),"")</f>
        <v/>
      </c>
      <c r="J15" s="2" t="str">
        <f t="array" aca="1" ref="J15" ca="1">IFERROR(INDEX(bdd,SMALL(IF(dates=$E$2,ROW(dates)-1,""),ROW($A13)),2),"")</f>
        <v/>
      </c>
      <c r="K15" s="2" t="str">
        <f t="array" aca="1" ref="K15" ca="1">IFERROR(INDEX(bdd,SMALL(IF(dates=$E$2,ROW(dates)-1,""),ROW($A13)),3),"")</f>
        <v/>
      </c>
      <c r="M15" s="6" t="str">
        <f t="array" aca="1" ref="M15" ca="1">IF(ROW(A13)&gt;SUMPRODUCT(1/COUNTIF(colj,colj)),"",INDEX(colj,MIN(IF(COUNTIF(M$2:M14,colj)=0,ROW(colj)-2))))</f>
        <v/>
      </c>
      <c r="N15" s="11">
        <f t="shared" ca="1" si="0"/>
        <v>0</v>
      </c>
      <c r="O15" s="11">
        <f t="shared" ca="1" si="1"/>
        <v>0</v>
      </c>
    </row>
    <row r="16" spans="2:15">
      <c r="B16" t="s">
        <v>36</v>
      </c>
      <c r="I16" s="2" t="str">
        <f t="array" aca="1" ref="I16" ca="1">IFERROR(INDEX(bdd,SMALL(IF(dates=$E$2,ROW(dates)-1,""),ROW($A14)),1),"")</f>
        <v/>
      </c>
      <c r="J16" s="2" t="str">
        <f t="array" aca="1" ref="J16" ca="1">IFERROR(INDEX(bdd,SMALL(IF(dates=$E$2,ROW(dates)-1,""),ROW($A14)),2),"")</f>
        <v/>
      </c>
      <c r="K16" s="2" t="str">
        <f t="array" aca="1" ref="K16" ca="1">IFERROR(INDEX(bdd,SMALL(IF(dates=$E$2,ROW(dates)-1,""),ROW($A14)),3),"")</f>
        <v/>
      </c>
      <c r="M16" s="6" t="str">
        <f t="array" aca="1" ref="M16" ca="1">IF(ROW(A14)&gt;SUMPRODUCT(1/COUNTIF(colj,colj)),"",INDEX(colj,MIN(IF(COUNTIF(M$2:M15,colj)=0,ROW(colj)-2))))</f>
        <v/>
      </c>
      <c r="N16" s="11">
        <f t="shared" ca="1" si="0"/>
        <v>0</v>
      </c>
      <c r="O16" s="11">
        <f t="shared" ca="1" si="1"/>
        <v>0</v>
      </c>
    </row>
    <row r="17" spans="2:15">
      <c r="B17" s="34" t="s">
        <v>37</v>
      </c>
      <c r="C17" s="34"/>
      <c r="D17" s="34"/>
      <c r="I17" s="2" t="str">
        <f t="array" aca="1" ref="I17" ca="1">IFERROR(INDEX(bdd,SMALL(IF(dates=$E$2,ROW(dates)-1,""),ROW($A15)),1),"")</f>
        <v/>
      </c>
      <c r="J17" s="2" t="str">
        <f t="array" aca="1" ref="J17" ca="1">IFERROR(INDEX(bdd,SMALL(IF(dates=$E$2,ROW(dates)-1,""),ROW($A15)),2),"")</f>
        <v/>
      </c>
      <c r="K17" s="2" t="str">
        <f t="array" aca="1" ref="K17" ca="1">IFERROR(INDEX(bdd,SMALL(IF(dates=$E$2,ROW(dates)-1,""),ROW($A15)),3),"")</f>
        <v/>
      </c>
      <c r="M17" s="6" t="str">
        <f t="array" aca="1" ref="M17" ca="1">IF(ROW(A15)&gt;SUMPRODUCT(1/COUNTIF(colj,colj)),"",INDEX(colj,MIN(IF(COUNTIF(M$2:M16,colj)=0,ROW(colj)-2))))</f>
        <v/>
      </c>
      <c r="N17" s="11">
        <f t="shared" ca="1" si="0"/>
        <v>0</v>
      </c>
      <c r="O17" s="11">
        <f t="shared" ca="1" si="1"/>
        <v>0</v>
      </c>
    </row>
    <row r="18" spans="2:15">
      <c r="I18" s="2" t="str">
        <f t="array" aca="1" ref="I18" ca="1">IFERROR(INDEX(bdd,SMALL(IF(dates=$E$2,ROW(dates)-1,""),ROW($A16)),1),"")</f>
        <v/>
      </c>
      <c r="J18" s="2" t="str">
        <f t="array" aca="1" ref="J18" ca="1">IFERROR(INDEX(bdd,SMALL(IF(dates=$E$2,ROW(dates)-1,""),ROW($A16)),2),"")</f>
        <v/>
      </c>
      <c r="K18" s="2" t="str">
        <f t="array" aca="1" ref="K18" ca="1">IFERROR(INDEX(bdd,SMALL(IF(dates=$E$2,ROW(dates)-1,""),ROW($A16)),3),"")</f>
        <v/>
      </c>
      <c r="M18" s="6" t="str">
        <f t="array" aca="1" ref="M18" ca="1">IF(ROW(A16)&gt;SUMPRODUCT(1/COUNTIF(colj,colj)),"",INDEX(colj,MIN(IF(COUNTIF(M$2:M17,colj)=0,ROW(colj)-2))))</f>
        <v/>
      </c>
      <c r="N18" s="11">
        <f t="shared" ca="1" si="0"/>
        <v>0</v>
      </c>
      <c r="O18" s="11">
        <f t="shared" ca="1" si="1"/>
        <v>0</v>
      </c>
    </row>
    <row r="19" spans="2:15">
      <c r="I19" s="2" t="str">
        <f t="array" aca="1" ref="I19" ca="1">IFERROR(INDEX(bdd,SMALL(IF(dates=$E$2,ROW(dates)-1,""),ROW($A17)),1),"")</f>
        <v/>
      </c>
      <c r="J19" s="2" t="str">
        <f t="array" aca="1" ref="J19" ca="1">IFERROR(INDEX(bdd,SMALL(IF(dates=$E$2,ROW(dates)-1,""),ROW($A17)),2),"")</f>
        <v/>
      </c>
      <c r="K19" s="2" t="str">
        <f t="array" aca="1" ref="K19" ca="1">IFERROR(INDEX(bdd,SMALL(IF(dates=$E$2,ROW(dates)-1,""),ROW($A17)),3),"")</f>
        <v/>
      </c>
      <c r="M19" s="6" t="str">
        <f t="array" aca="1" ref="M19" ca="1">IF(ROW(A17)&gt;SUMPRODUCT(1/COUNTIF(colj,colj)),"",INDEX(colj,MIN(IF(COUNTIF(M$2:M18,colj)=0,ROW(colj)-2))))</f>
        <v/>
      </c>
      <c r="N19" s="11">
        <f t="shared" ca="1" si="0"/>
        <v>0</v>
      </c>
      <c r="O19" s="11">
        <f t="shared" ca="1" si="1"/>
        <v>0</v>
      </c>
    </row>
    <row r="20" spans="2:15">
      <c r="I20" s="2" t="str">
        <f t="array" aca="1" ref="I20" ca="1">IFERROR(INDEX(bdd,SMALL(IF(dates=$E$2,ROW(dates)-1,""),ROW($A18)),1),"")</f>
        <v/>
      </c>
      <c r="J20" s="2" t="str">
        <f t="array" aca="1" ref="J20" ca="1">IFERROR(INDEX(bdd,SMALL(IF(dates=$E$2,ROW(dates)-1,""),ROW($A18)),2),"")</f>
        <v/>
      </c>
      <c r="K20" s="2" t="str">
        <f t="array" aca="1" ref="K20" ca="1">IFERROR(INDEX(bdd,SMALL(IF(dates=$E$2,ROW(dates)-1,""),ROW($A18)),3),"")</f>
        <v/>
      </c>
      <c r="M20" s="6" t="str">
        <f t="array" aca="1" ref="M20" ca="1">IF(ROW(A18)&gt;SUMPRODUCT(1/COUNTIF(colj,colj)),"",INDEX(colj,MIN(IF(COUNTIF(M$2:M19,colj)=0,ROW(colj)-2))))</f>
        <v/>
      </c>
      <c r="N20" s="11">
        <f t="shared" ca="1" si="0"/>
        <v>0</v>
      </c>
      <c r="O20" s="11">
        <f t="shared" ca="1" si="1"/>
        <v>0</v>
      </c>
    </row>
    <row r="21" spans="2:15">
      <c r="I21" s="2" t="str">
        <f t="array" aca="1" ref="I21" ca="1">IFERROR(INDEX(bdd,SMALL(IF(dates=$E$2,ROW(dates)-1,""),ROW($A19)),1),"")</f>
        <v/>
      </c>
      <c r="J21" s="2" t="str">
        <f t="array" aca="1" ref="J21" ca="1">IFERROR(INDEX(bdd,SMALL(IF(dates=$E$2,ROW(dates)-1,""),ROW($A19)),2),"")</f>
        <v/>
      </c>
      <c r="K21" s="2" t="str">
        <f t="array" aca="1" ref="K21" ca="1">IFERROR(INDEX(bdd,SMALL(IF(dates=$E$2,ROW(dates)-1,""),ROW($A19)),3),"")</f>
        <v/>
      </c>
      <c r="M21" s="6" t="str">
        <f t="array" aca="1" ref="M21" ca="1">IF(ROW(A19)&gt;SUMPRODUCT(1/COUNTIF(colj,colj)),"",INDEX(colj,MIN(IF(COUNTIF(M$2:M20,colj)=0,ROW(colj)-2))))</f>
        <v/>
      </c>
      <c r="N21" s="11">
        <f t="shared" ca="1" si="0"/>
        <v>0</v>
      </c>
      <c r="O21" s="11">
        <f t="shared" ca="1" si="1"/>
        <v>0</v>
      </c>
    </row>
    <row r="22" spans="2:15">
      <c r="I22" s="2" t="str">
        <f t="array" aca="1" ref="I22" ca="1">IFERROR(INDEX(bdd,SMALL(IF(dates=$E$2,ROW(dates)-1,""),ROW($A20)),1),"")</f>
        <v/>
      </c>
      <c r="J22" s="2" t="str">
        <f t="array" aca="1" ref="J22" ca="1">IFERROR(INDEX(bdd,SMALL(IF(dates=$E$2,ROW(dates)-1,""),ROW($A20)),2),"")</f>
        <v/>
      </c>
      <c r="K22" s="2" t="str">
        <f t="array" aca="1" ref="K22" ca="1">IFERROR(INDEX(bdd,SMALL(IF(dates=$E$2,ROW(dates)-1,""),ROW($A20)),3),"")</f>
        <v/>
      </c>
      <c r="M22" s="6" t="str">
        <f t="array" aca="1" ref="M22" ca="1">IF(ROW(A20)&gt;SUMPRODUCT(1/COUNTIF(colj,colj)),"",INDEX(colj,MIN(IF(COUNTIF(M$2:M21,colj)=0,ROW(colj)-2))))</f>
        <v/>
      </c>
      <c r="N22" s="11">
        <f t="shared" ca="1" si="0"/>
        <v>0</v>
      </c>
      <c r="O22" s="11">
        <f t="shared" ca="1" si="1"/>
        <v>0</v>
      </c>
    </row>
    <row r="23" spans="2:15">
      <c r="I23" s="2" t="str">
        <f t="array" aca="1" ref="I23" ca="1">IFERROR(INDEX(bdd,SMALL(IF(dates=$E$2,ROW(dates)-1,""),ROW($A21)),1),"")</f>
        <v/>
      </c>
      <c r="J23" s="2" t="str">
        <f t="array" aca="1" ref="J23" ca="1">IFERROR(INDEX(bdd,SMALL(IF(dates=$E$2,ROW(dates)-1,""),ROW($A21)),2),"")</f>
        <v/>
      </c>
      <c r="K23" s="2" t="str">
        <f t="array" aca="1" ref="K23" ca="1">IFERROR(INDEX(bdd,SMALL(IF(dates=$E$2,ROW(dates)-1,""),ROW($A21)),3),"")</f>
        <v/>
      </c>
      <c r="M23" s="6" t="str">
        <f t="array" aca="1" ref="M23" ca="1">IF(ROW(A21)&gt;SUMPRODUCT(1/COUNTIF(colj,colj)),"",INDEX(colj,MIN(IF(COUNTIF(M$2:M22,colj)=0,ROW(colj)-2))))</f>
        <v/>
      </c>
      <c r="N23" s="11">
        <f t="shared" ca="1" si="0"/>
        <v>0</v>
      </c>
      <c r="O23" s="11">
        <f t="shared" ca="1" si="1"/>
        <v>0</v>
      </c>
    </row>
    <row r="24" spans="2:15">
      <c r="I24" s="2" t="str">
        <f t="array" aca="1" ref="I24" ca="1">IFERROR(INDEX(bdd,SMALL(IF(dates=$E$2,ROW(dates)-1,""),ROW($A22)),1),"")</f>
        <v/>
      </c>
      <c r="J24" s="2" t="str">
        <f t="array" aca="1" ref="J24" ca="1">IFERROR(INDEX(bdd,SMALL(IF(dates=$E$2,ROW(dates)-1,""),ROW($A22)),2),"")</f>
        <v/>
      </c>
      <c r="K24" s="2" t="str">
        <f t="array" aca="1" ref="K24" ca="1">IFERROR(INDEX(bdd,SMALL(IF(dates=$E$2,ROW(dates)-1,""),ROW($A22)),3),"")</f>
        <v/>
      </c>
      <c r="M24" s="6" t="str">
        <f t="array" aca="1" ref="M24" ca="1">IF(ROW(A22)&gt;SUMPRODUCT(1/COUNTIF(colj,colj)),"",INDEX(colj,MIN(IF(COUNTIF(M$2:M23,colj)=0,ROW(colj)-2))))</f>
        <v/>
      </c>
      <c r="N24" s="11">
        <f t="shared" ca="1" si="0"/>
        <v>0</v>
      </c>
      <c r="O24" s="11">
        <f t="shared" ca="1" si="1"/>
        <v>0</v>
      </c>
    </row>
  </sheetData>
  <dataValidations count="2">
    <dataValidation type="list" allowBlank="1" showInputMessage="1" showErrorMessage="1" sqref="E3">
      <formula1>camions</formula1>
    </dataValidation>
    <dataValidation type="list" allowBlank="1" showInputMessage="1" showErrorMessage="1" sqref="E4">
      <formula1>gravats</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sheetPr codeName="Feuil2"/>
  <dimension ref="B2:E23"/>
  <sheetViews>
    <sheetView topLeftCell="A5" workbookViewId="0">
      <selection activeCell="H17" sqref="H17"/>
    </sheetView>
  </sheetViews>
  <sheetFormatPr baseColWidth="10" defaultRowHeight="14.5"/>
  <cols>
    <col min="2" max="2" width="13.08984375" style="1" customWidth="1"/>
    <col min="3" max="3" width="10.81640625" customWidth="1"/>
    <col min="5" max="5" width="14.08984375" customWidth="1"/>
  </cols>
  <sheetData>
    <row r="2" spans="2:5">
      <c r="B2" s="1">
        <v>42316</v>
      </c>
      <c r="C2" t="s">
        <v>4</v>
      </c>
      <c r="D2" t="s">
        <v>12</v>
      </c>
      <c r="E2">
        <v>20</v>
      </c>
    </row>
    <row r="3" spans="2:5">
      <c r="B3" s="1">
        <v>42316</v>
      </c>
      <c r="C3" t="s">
        <v>5</v>
      </c>
      <c r="D3" t="s">
        <v>14</v>
      </c>
      <c r="E3">
        <v>25</v>
      </c>
    </row>
    <row r="4" spans="2:5">
      <c r="B4" s="1">
        <v>42316</v>
      </c>
      <c r="C4" t="s">
        <v>4</v>
      </c>
      <c r="D4" t="s">
        <v>12</v>
      </c>
      <c r="E4">
        <v>10</v>
      </c>
    </row>
    <row r="5" spans="2:5">
      <c r="B5" s="1">
        <v>42318</v>
      </c>
      <c r="C5" t="s">
        <v>4</v>
      </c>
      <c r="D5" t="s">
        <v>13</v>
      </c>
      <c r="E5">
        <v>22</v>
      </c>
    </row>
    <row r="6" spans="2:5">
      <c r="B6" s="1">
        <v>42316</v>
      </c>
      <c r="C6" t="s">
        <v>5</v>
      </c>
      <c r="D6" t="s">
        <v>14</v>
      </c>
      <c r="E6">
        <v>20</v>
      </c>
    </row>
    <row r="7" spans="2:5">
      <c r="B7" s="1">
        <v>42318</v>
      </c>
      <c r="C7" t="s">
        <v>3</v>
      </c>
      <c r="D7" t="s">
        <v>12</v>
      </c>
      <c r="E7">
        <v>12</v>
      </c>
    </row>
    <row r="8" spans="2:5">
      <c r="B8" s="1">
        <v>42318</v>
      </c>
      <c r="C8" t="s">
        <v>3</v>
      </c>
      <c r="D8" t="s">
        <v>18</v>
      </c>
      <c r="E8">
        <v>11</v>
      </c>
    </row>
    <row r="9" spans="2:5">
      <c r="B9" s="1">
        <v>42318</v>
      </c>
      <c r="C9" t="s">
        <v>3</v>
      </c>
      <c r="D9" t="s">
        <v>18</v>
      </c>
      <c r="E9">
        <v>3</v>
      </c>
    </row>
    <row r="10" spans="2:5">
      <c r="B10" s="1">
        <v>42319</v>
      </c>
      <c r="C10" t="s">
        <v>4</v>
      </c>
      <c r="D10" t="s">
        <v>13</v>
      </c>
      <c r="E10">
        <v>15</v>
      </c>
    </row>
    <row r="11" spans="2:5">
      <c r="B11" s="1">
        <v>42319</v>
      </c>
      <c r="C11" t="s">
        <v>5</v>
      </c>
      <c r="D11" t="s">
        <v>13</v>
      </c>
      <c r="E11">
        <v>12</v>
      </c>
    </row>
    <row r="12" spans="2:5">
      <c r="B12" s="1">
        <v>42319</v>
      </c>
      <c r="C12" t="s">
        <v>5</v>
      </c>
      <c r="D12" t="s">
        <v>13</v>
      </c>
      <c r="E12">
        <v>2</v>
      </c>
    </row>
    <row r="13" spans="2:5">
      <c r="B13" s="1">
        <v>42320</v>
      </c>
      <c r="C13" t="s">
        <v>3</v>
      </c>
      <c r="D13" t="s">
        <v>11</v>
      </c>
      <c r="E13">
        <v>14</v>
      </c>
    </row>
    <row r="14" spans="2:5">
      <c r="B14" s="1">
        <v>42323</v>
      </c>
      <c r="C14" t="s">
        <v>4</v>
      </c>
      <c r="D14" t="s">
        <v>12</v>
      </c>
      <c r="E14">
        <v>2</v>
      </c>
    </row>
    <row r="15" spans="2:5">
      <c r="B15" s="1">
        <v>42323</v>
      </c>
      <c r="C15" t="s">
        <v>4</v>
      </c>
      <c r="D15" t="s">
        <v>12</v>
      </c>
      <c r="E15">
        <v>2</v>
      </c>
    </row>
    <row r="16" spans="2:5">
      <c r="B16" s="1">
        <v>42324</v>
      </c>
      <c r="C16" t="s">
        <v>3</v>
      </c>
      <c r="D16" t="s">
        <v>12</v>
      </c>
      <c r="E16">
        <v>2</v>
      </c>
    </row>
    <row r="17" spans="2:5">
      <c r="B17" s="1">
        <v>42324</v>
      </c>
      <c r="C17" t="s">
        <v>4</v>
      </c>
      <c r="D17" t="s">
        <v>12</v>
      </c>
      <c r="E17">
        <v>3</v>
      </c>
    </row>
    <row r="18" spans="2:5">
      <c r="B18" s="1">
        <v>42324</v>
      </c>
      <c r="C18" t="s">
        <v>6</v>
      </c>
      <c r="D18" t="s">
        <v>11</v>
      </c>
      <c r="E18">
        <v>2</v>
      </c>
    </row>
    <row r="19" spans="2:5">
      <c r="B19" s="1">
        <v>42324</v>
      </c>
      <c r="C19" t="s">
        <v>3</v>
      </c>
      <c r="D19" t="s">
        <v>12</v>
      </c>
      <c r="E19">
        <v>5</v>
      </c>
    </row>
    <row r="20" spans="2:5">
      <c r="B20" s="1">
        <v>42327</v>
      </c>
      <c r="C20" t="s">
        <v>5</v>
      </c>
      <c r="D20" t="s">
        <v>11</v>
      </c>
      <c r="E20">
        <v>1</v>
      </c>
    </row>
    <row r="21" spans="2:5">
      <c r="B21" s="1">
        <v>42327</v>
      </c>
      <c r="C21" t="s">
        <v>4</v>
      </c>
      <c r="D21" t="s">
        <v>14</v>
      </c>
      <c r="E21">
        <v>1</v>
      </c>
    </row>
    <row r="22" spans="2:5">
      <c r="B22" s="1">
        <v>42329</v>
      </c>
      <c r="C22" t="s">
        <v>3</v>
      </c>
      <c r="D22" t="s">
        <v>15</v>
      </c>
      <c r="E22">
        <v>8</v>
      </c>
    </row>
    <row r="23" spans="2:5">
      <c r="B23" s="1">
        <v>42330</v>
      </c>
      <c r="C23" t="s">
        <v>4</v>
      </c>
      <c r="D23" t="s">
        <v>16</v>
      </c>
      <c r="E23">
        <v>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I1:L9"/>
  <sheetViews>
    <sheetView workbookViewId="0">
      <selection activeCell="G11" sqref="G11"/>
    </sheetView>
  </sheetViews>
  <sheetFormatPr baseColWidth="10" defaultRowHeight="14.5"/>
  <sheetData>
    <row r="1" spans="9:12">
      <c r="I1" t="s">
        <v>3</v>
      </c>
      <c r="L1" t="s">
        <v>11</v>
      </c>
    </row>
    <row r="2" spans="9:12">
      <c r="I2" t="s">
        <v>4</v>
      </c>
      <c r="L2" t="s">
        <v>12</v>
      </c>
    </row>
    <row r="3" spans="9:12">
      <c r="I3" t="s">
        <v>5</v>
      </c>
      <c r="L3" t="s">
        <v>13</v>
      </c>
    </row>
    <row r="4" spans="9:12">
      <c r="I4" t="s">
        <v>6</v>
      </c>
      <c r="L4" t="s">
        <v>14</v>
      </c>
    </row>
    <row r="5" spans="9:12">
      <c r="I5" t="s">
        <v>7</v>
      </c>
      <c r="L5" t="s">
        <v>15</v>
      </c>
    </row>
    <row r="6" spans="9:12">
      <c r="I6" t="s">
        <v>8</v>
      </c>
      <c r="L6" t="s">
        <v>16</v>
      </c>
    </row>
    <row r="7" spans="9:12">
      <c r="I7" t="s">
        <v>9</v>
      </c>
      <c r="L7" t="s">
        <v>17</v>
      </c>
    </row>
    <row r="8" spans="9:12">
      <c r="I8" t="s">
        <v>10</v>
      </c>
      <c r="L8" t="s">
        <v>18</v>
      </c>
    </row>
    <row r="9" spans="9:12">
      <c r="L9" t="s">
        <v>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AA20"/>
  <sheetViews>
    <sheetView zoomScale="80" zoomScaleNormal="80" workbookViewId="0">
      <selection activeCell="G3" sqref="G3"/>
    </sheetView>
  </sheetViews>
  <sheetFormatPr baseColWidth="10" defaultRowHeight="14.5"/>
  <cols>
    <col min="1" max="1" width="10.54296875" customWidth="1"/>
    <col min="2" max="2" width="13.26953125" customWidth="1"/>
    <col min="3" max="3" width="10.54296875" customWidth="1"/>
    <col min="4" max="4" width="11" customWidth="1"/>
    <col min="6" max="6" width="10" customWidth="1"/>
    <col min="7" max="7" width="10.54296875" customWidth="1"/>
    <col min="8" max="8" width="8.1796875" customWidth="1"/>
    <col min="9" max="9" width="10.1796875" customWidth="1"/>
    <col min="10" max="10" width="10.7265625" customWidth="1"/>
    <col min="11" max="11" width="7.81640625" customWidth="1"/>
    <col min="12" max="12" width="7.453125" customWidth="1"/>
    <col min="13" max="13" width="9.54296875" customWidth="1"/>
    <col min="14" max="14" width="7.90625" customWidth="1"/>
    <col min="15" max="15" width="8.1796875" customWidth="1"/>
    <col min="16" max="16" width="10.90625" customWidth="1"/>
    <col min="17" max="17" width="8.54296875" customWidth="1"/>
    <col min="18" max="18" width="7.08984375" customWidth="1"/>
    <col min="19" max="19" width="10.1796875" customWidth="1"/>
    <col min="20" max="20" width="8.7265625" customWidth="1"/>
    <col min="21" max="21" width="7" customWidth="1"/>
    <col min="22" max="22" width="9.90625" customWidth="1"/>
    <col min="23" max="23" width="8.81640625" customWidth="1"/>
    <col min="24" max="24" width="9.1796875" customWidth="1"/>
    <col min="25" max="25" width="8.90625" customWidth="1"/>
  </cols>
  <sheetData>
    <row r="1" spans="1:27">
      <c r="D1" t="s">
        <v>25</v>
      </c>
      <c r="E1" s="4" t="s">
        <v>26</v>
      </c>
      <c r="F1" s="4"/>
      <c r="G1" s="33">
        <f ca="1">MIN(dates)</f>
        <v>42316</v>
      </c>
      <c r="H1" s="12" t="s">
        <v>27</v>
      </c>
      <c r="I1" s="33">
        <f ca="1">MAX(dates)</f>
        <v>42330</v>
      </c>
    </row>
    <row r="3" spans="1:27">
      <c r="A3" t="s">
        <v>28</v>
      </c>
      <c r="C3" s="5">
        <v>42317</v>
      </c>
      <c r="E3" t="s">
        <v>35</v>
      </c>
      <c r="G3">
        <f ca="1">SUMPRODUCT((dates&gt;=C3)*(dates&lt;=C5)*(ton))</f>
        <v>126</v>
      </c>
    </row>
    <row r="5" spans="1:27">
      <c r="A5" t="s">
        <v>29</v>
      </c>
      <c r="C5" s="5">
        <v>42330</v>
      </c>
    </row>
    <row r="7" spans="1:27" s="31" customFormat="1" ht="13">
      <c r="A7" s="30">
        <f t="array" aca="1" ref="A7" ca="1">INDEX(dates,SMALL(IF((dates&gt;=$C$3)*(dates&lt;=$C$5),ROW(dates)-1,""),1))</f>
        <v>42318</v>
      </c>
      <c r="D7" s="32">
        <f t="array" aca="1" ref="D7" ca="1">IFERROR(INDEX(dates,SMALL(IF((dates&gt;=$C$3)*(dates&lt;=$C$5)*(dates&gt;A$7),ROW(dates)-1,""),1)),"")</f>
        <v>42319</v>
      </c>
      <c r="G7" s="32">
        <f t="array" aca="1" ref="G7" ca="1">IFERROR(INDEX(dates,SMALL(IF((dates&gt;=$C$3)*(dates&lt;=$C$5)*(dates&gt;D$7),ROW(dates)-1,""),1)),"")</f>
        <v>42320</v>
      </c>
      <c r="J7" s="32">
        <f t="array" aca="1" ref="J7" ca="1">IFERROR(INDEX(dates,SMALL(IF((dates&gt;=$C$3)*(dates&lt;=$C$5)*(dates&gt;G$7),ROW(dates)-1,""),1)),"")</f>
        <v>42323</v>
      </c>
      <c r="M7" s="32">
        <f t="array" aca="1" ref="M7" ca="1">IFERROR(INDEX(dates,SMALL(IF((dates&gt;=$C$3)*(dates&lt;=$C$5)*(dates&gt;J$7),ROW(dates)-1,""),1)),"")</f>
        <v>42324</v>
      </c>
      <c r="P7" s="32">
        <f t="array" aca="1" ref="P7" ca="1">IFERROR(INDEX(dates,SMALL(IF((dates&gt;=$C$3)*(dates&lt;=$C$5)*(dates&gt;M$7),ROW(dates)-1,""),1)),"")</f>
        <v>42327</v>
      </c>
      <c r="S7" s="32">
        <f t="array" aca="1" ref="S7" ca="1">IFERROR(INDEX(dates,SMALL(IF((dates&gt;=$C$3)*(dates&lt;=$C$5)*(dates&gt;P$7),ROW(dates)-1,""),1)),"")</f>
        <v>42329</v>
      </c>
      <c r="V7" s="32">
        <f t="array" aca="1" ref="V7" ca="1">IFERROR(INDEX(dates,SMALL(IF((dates&gt;=$C$3)*(dates&lt;=$C$5)*(dates&gt;S$7),ROW(dates)-1,""),1)),"")</f>
        <v>42330</v>
      </c>
      <c r="Y7" s="32" t="str">
        <f t="array" aca="1" ref="Y7" ca="1">IFERROR(INDEX(dates,SMALL(IF((dates&gt;=$C$3)*(dates&lt;=$C$5)*(dates&gt;V$7),ROW(dates)-1,""),1)),"")</f>
        <v/>
      </c>
    </row>
    <row r="8" spans="1:27">
      <c r="A8" s="13" t="str">
        <f t="array" aca="1" ref="A8" ca="1">IFERROR(INDEX(camion,SMALL(IF(dates=$A$7,ROW(dates)-1,""),ROW(A1))),"")</f>
        <v>camion2</v>
      </c>
      <c r="B8" s="13" t="str">
        <f t="array" aca="1" ref="B8" ca="1">IFERROR(INDEX(quoi,SMALL(IF(dates=$A$7,ROW(dates)-1,""),ROW(B1))),"")</f>
        <v>gravat 3</v>
      </c>
      <c r="C8" s="14">
        <f ca="1">IF(SUMPRODUCT(--(A$8:A8&amp;B$8:B8=A8&amp;B8))=1,SUMPRODUCT((camion=A8)*(quoi=B8)*(dates=A$7)*(ton)),"")</f>
        <v>22</v>
      </c>
      <c r="D8" s="17" t="str">
        <f t="array" aca="1" ref="D8" ca="1">IFERROR(INDEX(camion,SMALL(IF(dates=D$7,ROW(dates)-1,""),ROW(D1))),"")</f>
        <v>camion2</v>
      </c>
      <c r="E8" s="17" t="str">
        <f t="array" aca="1" ref="E8" ca="1">IFERROR(INDEX(quoi,SMALL(IF(dates=D$7,ROW(dates)-1,""),ROW(E1))),"")</f>
        <v>gravat 3</v>
      </c>
      <c r="F8" s="18">
        <f ca="1">IF(SUMPRODUCT(--(D$8:D8&amp;E$8:E8=D8&amp;E8))=1,SUMPRODUCT((camion=D8)*(quoi=E8)*(dates=D$7)*(ton)),"")</f>
        <v>15</v>
      </c>
      <c r="G8" s="15" t="str">
        <f t="array" aca="1" ref="G8" ca="1">IFERROR(INDEX(camion,SMALL(IF(dates=G$7,ROW(dates)-1,""),ROW(G1))),"")</f>
        <v>camion1</v>
      </c>
      <c r="H8" s="15" t="str">
        <f t="array" aca="1" ref="H8" ca="1">IFERROR(INDEX(quoi,SMALL(IF(dates=G$7,ROW(dates)-1,""),ROW(H1))),"")</f>
        <v>gravat 1</v>
      </c>
      <c r="I8" s="16">
        <f ca="1">IF(SUMPRODUCT(--(G$8:G8&amp;H$8:H8=G8&amp;H8))=1,SUMPRODUCT((camion=G8)*(quoi=H8)*(dates=G$7)*(ton)),"")</f>
        <v>14</v>
      </c>
      <c r="J8" s="19" t="str">
        <f t="array" aca="1" ref="J8" ca="1">IFERROR(INDEX(camion,SMALL(IF(dates=J$7,ROW(dates)-1,""),ROW(J1))),"")</f>
        <v>camion2</v>
      </c>
      <c r="K8" s="19" t="str">
        <f t="array" aca="1" ref="K8" ca="1">IFERROR(INDEX(quoi,SMALL(IF(dates=J$7,ROW(dates)-1,""),ROW(K1))),"")</f>
        <v>gravat 2</v>
      </c>
      <c r="L8" s="20">
        <f ca="1">IF(SUMPRODUCT(--(J$8:J8&amp;K$8:K8=J8&amp;K8))=1,SUMPRODUCT((camion=J8)*(quoi=K8)*(dates=J$7)*(ton)),"")</f>
        <v>4</v>
      </c>
      <c r="M8" s="21" t="str">
        <f t="array" aca="1" ref="M8" ca="1">IFERROR(INDEX(camion,SMALL(IF(dates=M$7,ROW(dates)-1,""),ROW(M1))),"")</f>
        <v>camion1</v>
      </c>
      <c r="N8" s="21" t="str">
        <f t="array" aca="1" ref="N8" ca="1">IFERROR(INDEX(quoi,SMALL(IF(dates=M$7,ROW(dates)-1,""),ROW(N1))),"")</f>
        <v>gravat 2</v>
      </c>
      <c r="O8" s="22">
        <f ca="1">IF(SUMPRODUCT(--(M$8:M8&amp;N$8:N8=M8&amp;N8))=1,SUMPRODUCT((camion=M8)*(quoi=N8)*(dates=M$7)*(ton)),"")</f>
        <v>7</v>
      </c>
      <c r="P8" s="23" t="str">
        <f t="array" aca="1" ref="P8" ca="1">IFERROR(INDEX(camion,SMALL(IF(dates=P$7,ROW(dates)-1,""),ROW(P1))),"")</f>
        <v>camion3</v>
      </c>
      <c r="Q8" s="23" t="str">
        <f t="array" aca="1" ref="Q8" ca="1">IFERROR(INDEX(quoi,SMALL(IF(dates=P$7,ROW(dates)-1,""),ROW(Q1))),"")</f>
        <v>gravat 1</v>
      </c>
      <c r="R8" s="24">
        <f ca="1">IF(SUMPRODUCT(--(P$8:P8&amp;Q$8:Q8=P8&amp;Q8))=1,SUMPRODUCT((camion=P8)*(quoi=Q8)*(dates=P$7)*(ton)),"")</f>
        <v>1</v>
      </c>
      <c r="S8" s="2" t="str">
        <f t="array" aca="1" ref="S8" ca="1">IFERROR(INDEX(camion,SMALL(IF(dates=S$7,ROW(dates)-1,""),ROW(S1))),"")</f>
        <v>camion1</v>
      </c>
      <c r="T8" s="2" t="str">
        <f t="array" aca="1" ref="T8" ca="1">IFERROR(INDEX(quoi,SMALL(IF(dates=S$7,ROW(dates)-1,""),ROW(T1))),"")</f>
        <v>gravat 5</v>
      </c>
      <c r="U8" s="10">
        <f ca="1">IF(SUMPRODUCT(--(S$8:S8&amp;T$8:T8=S8&amp;T8))=1,SUMPRODUCT((camion=S8)*(quoi=T8)*(dates=S$7)*(ton)),"")</f>
        <v>8</v>
      </c>
      <c r="V8" s="2" t="str">
        <f t="array" aca="1" ref="V8" ca="1">IFERROR(INDEX(camion,SMALL(IF(dates=V$7,ROW(dates)-1,""),ROW(V1))),"")</f>
        <v>camion2</v>
      </c>
      <c r="W8" s="2" t="str">
        <f t="array" aca="1" ref="W8" ca="1">IFERROR(INDEX(quoi,SMALL(IF(dates=V$7,ROW(dates)-1,""),ROW(W1))),"")</f>
        <v>gravat 6</v>
      </c>
      <c r="X8" s="10">
        <f ca="1">IF(SUMPRODUCT(--(V$8:V8&amp;W$8:W8=V8&amp;W8))=1,SUMPRODUCT((camion=V8)*(quoi=W8)*(dates=V$7)*(ton)),"")</f>
        <v>9</v>
      </c>
      <c r="Y8" s="2" t="str">
        <f t="array" aca="1" ref="Y8" ca="1">IFERROR(INDEX(camion,SMALL(IF(dates=Y$7,ROW(dates)-1,""),ROW(Y1))),"")</f>
        <v/>
      </c>
      <c r="Z8" s="2" t="str">
        <f t="array" aca="1" ref="Z8" ca="1">IFERROR(INDEX(quoi,SMALL(IF(dates=Y$7,ROW(dates)-1,""),ROW(Z1))),"")</f>
        <v/>
      </c>
      <c r="AA8" s="10">
        <f ca="1">IF(SUMPRODUCT(--(Y$8:Y8&amp;Z$8:Z8=Y8&amp;Z8))=1,SUMPRODUCT((camion=Y8)*(quoi=Z8)*(dates=Y$7)*(ton)),"")</f>
        <v>0</v>
      </c>
    </row>
    <row r="9" spans="1:27">
      <c r="A9" s="13" t="str">
        <f t="array" aca="1" ref="A9" ca="1">IFERROR(INDEX(camion,SMALL(IF(dates=$A$7,ROW(dates)-1,""),ROW(A2))),"")</f>
        <v>camion1</v>
      </c>
      <c r="B9" s="13" t="str">
        <f t="array" aca="1" ref="B9" ca="1">IFERROR(INDEX(quoi,SMALL(IF(dates=$A$7,ROW(dates)-1,""),ROW(B2))),"")</f>
        <v>gravat 2</v>
      </c>
      <c r="C9" s="14">
        <f ca="1">IF(SUMPRODUCT(--(A$8:A9&amp;B$8:B9=A9&amp;B9))=1,SUMPRODUCT((camion=A9)*(quoi=B9)*(dates=A$7)*(ton)),"")</f>
        <v>12</v>
      </c>
      <c r="D9" s="17" t="str">
        <f t="array" aca="1" ref="D9" ca="1">IFERROR(INDEX(camion,SMALL(IF(dates=$D$7,ROW(dates)-1,""),ROW(D2))),"")</f>
        <v>camion3</v>
      </c>
      <c r="E9" s="17" t="str">
        <f t="array" aca="1" ref="E9" ca="1">IFERROR(INDEX(quoi,SMALL(IF(dates=$D$7,ROW(dates)-1,""),ROW(E2))),"")</f>
        <v>gravat 3</v>
      </c>
      <c r="F9" s="18">
        <f ca="1">IF(SUMPRODUCT(--(D$8:D9&amp;E$8:E9=D9&amp;E9))=1,SUMPRODUCT((camion=D9)*(quoi=E9)*(dates=D$7)*(ton)),"")</f>
        <v>14</v>
      </c>
      <c r="G9" s="15" t="str">
        <f t="array" aca="1" ref="G9" ca="1">IFERROR(INDEX(camion,SMALL(IF(dates=G$7,ROW(dates)-1,""),ROW(G2))),"")</f>
        <v/>
      </c>
      <c r="H9" s="15" t="str">
        <f t="array" aca="1" ref="H9" ca="1">IFERROR(INDEX(quoi,SMALL(IF(dates=G$7,ROW(dates)-1,""),ROW(H2))),"")</f>
        <v/>
      </c>
      <c r="I9" s="16">
        <f ca="1">IF(SUMPRODUCT(--(G$8:G9&amp;H$8:H9=G9&amp;H9))=1,SUMPRODUCT((camion=G9)*(quoi=H9)*(dates=G$7)*(ton)),"")</f>
        <v>0</v>
      </c>
      <c r="J9" s="19" t="str">
        <f t="array" aca="1" ref="J9" ca="1">IFERROR(INDEX(camion,SMALL(IF(dates=J$7,ROW(dates)-1,""),ROW(J2))),"")</f>
        <v>camion2</v>
      </c>
      <c r="K9" s="19" t="str">
        <f t="array" aca="1" ref="K9" ca="1">IFERROR(INDEX(quoi,SMALL(IF(dates=J$7,ROW(dates)-1,""),ROW(K2))),"")</f>
        <v>gravat 2</v>
      </c>
      <c r="L9" s="20" t="str">
        <f ca="1">IF(SUMPRODUCT(--(J$8:J9&amp;K$8:K9=J9&amp;K9))=1,SUMPRODUCT((camion=J9)*(quoi=K9)*(dates=J$7)*(ton)),"")</f>
        <v/>
      </c>
      <c r="M9" s="21" t="str">
        <f t="array" aca="1" ref="M9" ca="1">IFERROR(INDEX(camion,SMALL(IF(dates=M$7,ROW(dates)-1,""),ROW(M2))),"")</f>
        <v>camion2</v>
      </c>
      <c r="N9" s="21" t="str">
        <f t="array" aca="1" ref="N9" ca="1">IFERROR(INDEX(quoi,SMALL(IF(dates=M$7,ROW(dates)-1,""),ROW(N2))),"")</f>
        <v>gravat 2</v>
      </c>
      <c r="O9" s="22">
        <f ca="1">IF(SUMPRODUCT(--(M$8:M9&amp;N$8:N9=M9&amp;N9))=1,SUMPRODUCT((camion=M9)*(quoi=N9)*(dates=M$7)*(ton)),"")</f>
        <v>3</v>
      </c>
      <c r="P9" s="23" t="str">
        <f t="array" aca="1" ref="P9" ca="1">IFERROR(INDEX(camion,SMALL(IF(dates=P$7,ROW(dates)-1,""),ROW(P2))),"")</f>
        <v>camion2</v>
      </c>
      <c r="Q9" s="23" t="str">
        <f t="array" aca="1" ref="Q9" ca="1">IFERROR(INDEX(quoi,SMALL(IF(dates=P$7,ROW(dates)-1,""),ROW(Q2))),"")</f>
        <v>gravat 4</v>
      </c>
      <c r="R9" s="24">
        <f ca="1">IF(SUMPRODUCT(--(P$8:P9&amp;Q$8:Q9=P9&amp;Q9))=1,SUMPRODUCT((camion=P9)*(quoi=Q9)*(dates=P$7)*(ton)),"")</f>
        <v>1</v>
      </c>
      <c r="S9" s="2" t="str">
        <f t="array" aca="1" ref="S9" ca="1">IFERROR(INDEX(camion,SMALL(IF(dates=S$7,ROW(dates)-1,""),ROW(S2))),"")</f>
        <v/>
      </c>
      <c r="T9" s="2" t="str">
        <f t="array" aca="1" ref="T9" ca="1">IFERROR(INDEX(quoi,SMALL(IF(dates=S$7,ROW(dates)-1,""),ROW(T2))),"")</f>
        <v/>
      </c>
      <c r="U9" s="10">
        <f ca="1">IF(SUMPRODUCT(--(S$8:S9&amp;T$8:T9=S9&amp;T9))=1,SUMPRODUCT((camion=S9)*(quoi=T9)*(dates=S$7)*(ton)),"")</f>
        <v>0</v>
      </c>
      <c r="V9" s="2" t="str">
        <f t="array" aca="1" ref="V9" ca="1">IFERROR(INDEX(camion,SMALL(IF(dates=V$7,ROW(dates)-1,""),ROW(V2))),"")</f>
        <v/>
      </c>
      <c r="W9" s="2" t="str">
        <f t="array" aca="1" ref="W9" ca="1">IFERROR(INDEX(quoi,SMALL(IF(dates=V$7,ROW(dates)-1,""),ROW(W2))),"")</f>
        <v/>
      </c>
      <c r="X9" s="10">
        <f ca="1">IF(SUMPRODUCT(--(V$8:V9&amp;W$8:W9=V9&amp;W9))=1,SUMPRODUCT((camion=V9)*(quoi=W9)*(dates=V$7)*(ton)),"")</f>
        <v>0</v>
      </c>
      <c r="Y9" s="2" t="str">
        <f t="array" aca="1" ref="Y9" ca="1">IFERROR(INDEX(camion,SMALL(IF(dates=Y$7,ROW(dates)-1,""),ROW(Y2))),"")</f>
        <v/>
      </c>
      <c r="Z9" s="2" t="str">
        <f t="array" aca="1" ref="Z9" ca="1">IFERROR(INDEX(quoi,SMALL(IF(dates=Y$7,ROW(dates)-1,""),ROW(Z2))),"")</f>
        <v/>
      </c>
      <c r="AA9" s="10" t="str">
        <f ca="1">IF(SUMPRODUCT(--(Y$8:Y9&amp;Z$8:Z9=Y9&amp;Z9))=1,SUMPRODUCT((camion=Y9)*(quoi=Z9)*(dates=Y$7)*(ton)),"")</f>
        <v/>
      </c>
    </row>
    <row r="10" spans="1:27">
      <c r="A10" s="13" t="str">
        <f t="array" aca="1" ref="A10" ca="1">IFERROR(INDEX(camion,SMALL(IF(dates=$A$7,ROW(dates)-1,""),ROW(A3))),"")</f>
        <v>camion1</v>
      </c>
      <c r="B10" s="13" t="str">
        <f t="array" aca="1" ref="B10" ca="1">IFERROR(INDEX(quoi,SMALL(IF(dates=$A$7,ROW(dates)-1,""),ROW(B3))),"")</f>
        <v>gravat 8</v>
      </c>
      <c r="C10" s="14">
        <f ca="1">IF(SUMPRODUCT(--(A$8:A10&amp;B$8:B10=A10&amp;B10))=1,SUMPRODUCT((camion=A10)*(quoi=B10)*(dates=A$7)*(ton)),"")</f>
        <v>14</v>
      </c>
      <c r="D10" s="17" t="str">
        <f t="array" aca="1" ref="D10" ca="1">IFERROR(INDEX(camion,SMALL(IF(dates=$D$7,ROW(dates)-1,""),ROW(D3))),"")</f>
        <v>camion3</v>
      </c>
      <c r="E10" s="17" t="str">
        <f t="array" aca="1" ref="E10" ca="1">IFERROR(INDEX(quoi,SMALL(IF(dates=$D$7,ROW(dates)-1,""),ROW(E3))),"")</f>
        <v>gravat 3</v>
      </c>
      <c r="F10" s="18" t="str">
        <f ca="1">IF(SUMPRODUCT(--(D$8:D10&amp;E$8:E10=D10&amp;E10))=1,SUMPRODUCT((camion=D10)*(quoi=E10)*(dates=D$7)*(ton)),"")</f>
        <v/>
      </c>
      <c r="G10" s="15" t="str">
        <f t="array" aca="1" ref="G10" ca="1">IFERROR(INDEX(camion,SMALL(IF(dates=G$7,ROW(dates)-1,""),ROW(G3))),"")</f>
        <v/>
      </c>
      <c r="H10" s="15" t="str">
        <f t="array" aca="1" ref="H10" ca="1">IFERROR(INDEX(quoi,SMALL(IF(dates=G$7,ROW(dates)-1,""),ROW(H3))),"")</f>
        <v/>
      </c>
      <c r="I10" s="16" t="str">
        <f ca="1">IF(SUMPRODUCT(--(G$8:G10&amp;H$8:H10=G10&amp;H10))=1,SUMPRODUCT((camion=G10)*(quoi=H10)*(dates=G$7)*(ton)),"")</f>
        <v/>
      </c>
      <c r="J10" s="19" t="str">
        <f t="array" aca="1" ref="J10" ca="1">IFERROR(INDEX(camion,SMALL(IF(dates=J$7,ROW(dates)-1,""),ROW(J3))),"")</f>
        <v/>
      </c>
      <c r="K10" s="19" t="str">
        <f t="array" aca="1" ref="K10" ca="1">IFERROR(INDEX(quoi,SMALL(IF(dates=J$7,ROW(dates)-1,""),ROW(K3))),"")</f>
        <v/>
      </c>
      <c r="L10" s="20">
        <f ca="1">IF(SUMPRODUCT(--(J$8:J10&amp;K$8:K10=J10&amp;K10))=1,SUMPRODUCT((camion=J10)*(quoi=K10)*(dates=J$7)*(ton)),"")</f>
        <v>0</v>
      </c>
      <c r="M10" s="21" t="str">
        <f t="array" aca="1" ref="M10" ca="1">IFERROR(INDEX(camion,SMALL(IF(dates=M$7,ROW(dates)-1,""),ROW(M3))),"")</f>
        <v>camion4</v>
      </c>
      <c r="N10" s="21" t="str">
        <f t="array" aca="1" ref="N10" ca="1">IFERROR(INDEX(quoi,SMALL(IF(dates=M$7,ROW(dates)-1,""),ROW(N3))),"")</f>
        <v>gravat 1</v>
      </c>
      <c r="O10" s="22">
        <f ca="1">IF(SUMPRODUCT(--(M$8:M10&amp;N$8:N10=M10&amp;N10))=1,SUMPRODUCT((camion=M10)*(quoi=N10)*(dates=M$7)*(ton)),"")</f>
        <v>2</v>
      </c>
      <c r="P10" s="23" t="str">
        <f t="array" aca="1" ref="P10" ca="1">IFERROR(INDEX(camion,SMALL(IF(dates=P$7,ROW(dates)-1,""),ROW(P3))),"")</f>
        <v/>
      </c>
      <c r="Q10" s="23" t="str">
        <f t="array" aca="1" ref="Q10" ca="1">IFERROR(INDEX(quoi,SMALL(IF(dates=P$7,ROW(dates)-1,""),ROW(Q3))),"")</f>
        <v/>
      </c>
      <c r="R10" s="24">
        <f ca="1">IF(SUMPRODUCT(--(P$8:P10&amp;Q$8:Q10=P10&amp;Q10))=1,SUMPRODUCT((camion=P10)*(quoi=Q10)*(dates=P$7)*(ton)),"")</f>
        <v>0</v>
      </c>
      <c r="S10" s="2" t="str">
        <f t="array" aca="1" ref="S10" ca="1">IFERROR(INDEX(camion,SMALL(IF(dates=S$7,ROW(dates)-1,""),ROW(S3))),"")</f>
        <v/>
      </c>
      <c r="T10" s="2" t="str">
        <f t="array" aca="1" ref="T10" ca="1">IFERROR(INDEX(quoi,SMALL(IF(dates=S$7,ROW(dates)-1,""),ROW(T3))),"")</f>
        <v/>
      </c>
      <c r="U10" s="10" t="str">
        <f ca="1">IF(SUMPRODUCT(--(S$8:S10&amp;T$8:T10=S10&amp;T10))=1,SUMPRODUCT((camion=S10)*(quoi=T10)*(dates=S$7)*(ton)),"")</f>
        <v/>
      </c>
      <c r="V10" s="2" t="str">
        <f t="array" aca="1" ref="V10" ca="1">IFERROR(INDEX(camion,SMALL(IF(dates=V$7,ROW(dates)-1,""),ROW(V3))),"")</f>
        <v/>
      </c>
      <c r="W10" s="2" t="str">
        <f t="array" aca="1" ref="W10" ca="1">IFERROR(INDEX(quoi,SMALL(IF(dates=V$7,ROW(dates)-1,""),ROW(W3))),"")</f>
        <v/>
      </c>
      <c r="X10" s="10" t="str">
        <f ca="1">IF(SUMPRODUCT(--(V$8:V10&amp;W$8:W10=V10&amp;W10))=1,SUMPRODUCT((camion=V10)*(quoi=W10)*(dates=V$7)*(ton)),"")</f>
        <v/>
      </c>
      <c r="Y10" s="2" t="str">
        <f t="array" aca="1" ref="Y10" ca="1">IFERROR(INDEX(camion,SMALL(IF(dates=Y$7,ROW(dates)-1,""),ROW(Y3))),"")</f>
        <v/>
      </c>
      <c r="Z10" s="2" t="str">
        <f t="array" aca="1" ref="Z10" ca="1">IFERROR(INDEX(quoi,SMALL(IF(dates=Y$7,ROW(dates)-1,""),ROW(Z3))),"")</f>
        <v/>
      </c>
      <c r="AA10" s="10" t="str">
        <f ca="1">IF(SUMPRODUCT(--(Y$8:Y10&amp;Z$8:Z10=Y10&amp;Z10))=1,SUMPRODUCT((camion=Y10)*(quoi=Z10)*(dates=Y$7)*(ton)),"")</f>
        <v/>
      </c>
    </row>
    <row r="11" spans="1:27">
      <c r="A11" s="13" t="str">
        <f t="array" aca="1" ref="A11" ca="1">IFERROR(INDEX(camion,SMALL(IF(dates=$A$7,ROW(dates)-1,""),ROW(A4))),"")</f>
        <v>camion1</v>
      </c>
      <c r="B11" s="13" t="str">
        <f t="array" aca="1" ref="B11" ca="1">IFERROR(INDEX(quoi,SMALL(IF(dates=$A$7,ROW(dates)-1,""),ROW(B4))),"")</f>
        <v>gravat 8</v>
      </c>
      <c r="C11" s="14" t="str">
        <f ca="1">IF(SUMPRODUCT(--(A$8:A11&amp;B$8:B11=A11&amp;B11))=1,SUMPRODUCT((camion=A11)*(quoi=B11)*(dates=A$7)*(ton)),"")</f>
        <v/>
      </c>
      <c r="D11" s="17" t="str">
        <f t="array" aca="1" ref="D11" ca="1">IFERROR(INDEX(camion,SMALL(IF(dates=$D$7,ROW(dates)-1,""),ROW(D4))),"")</f>
        <v/>
      </c>
      <c r="E11" s="17" t="str">
        <f t="array" aca="1" ref="E11" ca="1">IFERROR(INDEX(quoi,SMALL(IF(dates=$D$7,ROW(dates)-1,""),ROW(E4))),"")</f>
        <v/>
      </c>
      <c r="F11" s="18">
        <f ca="1">IF(SUMPRODUCT(--(D$8:D11&amp;E$8:E11=D11&amp;E11))=1,SUMPRODUCT((camion=D11)*(quoi=E11)*(dates=D$7)*(ton)),"")</f>
        <v>0</v>
      </c>
      <c r="G11" s="15" t="str">
        <f t="array" aca="1" ref="G11" ca="1">IFERROR(INDEX(camion,SMALL(IF(dates=G$7,ROW(dates)-1,""),ROW(G4))),"")</f>
        <v/>
      </c>
      <c r="H11" s="15" t="str">
        <f t="array" aca="1" ref="H11" ca="1">IFERROR(INDEX(quoi,SMALL(IF(dates=G$7,ROW(dates)-1,""),ROW(H4))),"")</f>
        <v/>
      </c>
      <c r="I11" s="16" t="str">
        <f ca="1">IF(SUMPRODUCT(--(G$8:G11&amp;H$8:H11=G11&amp;H11))=1,SUMPRODUCT((camion=G11)*(quoi=H11)*(dates=G$7)*(ton)),"")</f>
        <v/>
      </c>
      <c r="J11" s="19" t="str">
        <f t="array" aca="1" ref="J11" ca="1">IFERROR(INDEX(camion,SMALL(IF(dates=J$7,ROW(dates)-1,""),ROW(J4))),"")</f>
        <v/>
      </c>
      <c r="K11" s="19" t="str">
        <f t="array" aca="1" ref="K11" ca="1">IFERROR(INDEX(quoi,SMALL(IF(dates=J$7,ROW(dates)-1,""),ROW(K4))),"")</f>
        <v/>
      </c>
      <c r="L11" s="20" t="str">
        <f ca="1">IF(SUMPRODUCT(--(J$8:J11&amp;K$8:K11=J11&amp;K11))=1,SUMPRODUCT((camion=J11)*(quoi=K11)*(dates=J$7)*(ton)),"")</f>
        <v/>
      </c>
      <c r="M11" s="21" t="str">
        <f t="array" aca="1" ref="M11" ca="1">IFERROR(INDEX(camion,SMALL(IF(dates=M$7,ROW(dates)-1,""),ROW(M4))),"")</f>
        <v>camion1</v>
      </c>
      <c r="N11" s="21" t="str">
        <f t="array" aca="1" ref="N11" ca="1">IFERROR(INDEX(quoi,SMALL(IF(dates=M$7,ROW(dates)-1,""),ROW(N4))),"")</f>
        <v>gravat 2</v>
      </c>
      <c r="O11" s="22" t="str">
        <f ca="1">IF(SUMPRODUCT(--(M$8:M11&amp;N$8:N11=M11&amp;N11))=1,SUMPRODUCT((camion=M11)*(quoi=N11)*(dates=M$7)*(ton)),"")</f>
        <v/>
      </c>
      <c r="P11" s="23" t="str">
        <f t="array" aca="1" ref="P11" ca="1">IFERROR(INDEX(camion,SMALL(IF(dates=P$7,ROW(dates)-1,""),ROW(P4))),"")</f>
        <v/>
      </c>
      <c r="Q11" s="23" t="str">
        <f t="array" aca="1" ref="Q11" ca="1">IFERROR(INDEX(quoi,SMALL(IF(dates=P$7,ROW(dates)-1,""),ROW(Q4))),"")</f>
        <v/>
      </c>
      <c r="R11" s="24" t="str">
        <f ca="1">IF(SUMPRODUCT(--(P$8:P11&amp;Q$8:Q11=P11&amp;Q11))=1,SUMPRODUCT((camion=P11)*(quoi=Q11)*(dates=P$7)*(ton)),"")</f>
        <v/>
      </c>
      <c r="S11" s="2" t="str">
        <f t="array" aca="1" ref="S11" ca="1">IFERROR(INDEX(camion,SMALL(IF(dates=S$7,ROW(dates)-1,""),ROW(S4))),"")</f>
        <v/>
      </c>
      <c r="T11" s="2" t="str">
        <f t="array" aca="1" ref="T11" ca="1">IFERROR(INDEX(quoi,SMALL(IF(dates=S$7,ROW(dates)-1,""),ROW(T4))),"")</f>
        <v/>
      </c>
      <c r="U11" s="10" t="str">
        <f ca="1">IF(SUMPRODUCT(--(S$8:S11&amp;T$8:T11=S11&amp;T11))=1,SUMPRODUCT((camion=S11)*(quoi=T11)*(dates=S$7)*(ton)),"")</f>
        <v/>
      </c>
      <c r="V11" s="2" t="str">
        <f t="array" aca="1" ref="V11" ca="1">IFERROR(INDEX(camion,SMALL(IF(dates=V$7,ROW(dates)-1,""),ROW(V4))),"")</f>
        <v/>
      </c>
      <c r="W11" s="2" t="str">
        <f t="array" aca="1" ref="W11" ca="1">IFERROR(INDEX(quoi,SMALL(IF(dates=V$7,ROW(dates)-1,""),ROW(W4))),"")</f>
        <v/>
      </c>
      <c r="X11" s="10" t="str">
        <f ca="1">IF(SUMPRODUCT(--(V$8:V11&amp;W$8:W11=V11&amp;W11))=1,SUMPRODUCT((camion=V11)*(quoi=W11)*(dates=V$7)*(ton)),"")</f>
        <v/>
      </c>
      <c r="Y11" s="2" t="str">
        <f t="array" aca="1" ref="Y11" ca="1">IFERROR(INDEX(camion,SMALL(IF(dates=Y$7,ROW(dates)-1,""),ROW(Y4))),"")</f>
        <v/>
      </c>
      <c r="Z11" s="2" t="str">
        <f t="array" aca="1" ref="Z11" ca="1">IFERROR(INDEX(quoi,SMALL(IF(dates=Y$7,ROW(dates)-1,""),ROW(Z4))),"")</f>
        <v/>
      </c>
      <c r="AA11" s="10" t="str">
        <f ca="1">IF(SUMPRODUCT(--(Y$8:Y11&amp;Z$8:Z11=Y11&amp;Z11))=1,SUMPRODUCT((camion=Y11)*(quoi=Z11)*(dates=Y$7)*(ton)),"")</f>
        <v/>
      </c>
    </row>
    <row r="12" spans="1:27">
      <c r="A12" s="13" t="str">
        <f t="array" aca="1" ref="A12" ca="1">IFERROR(INDEX(camion,SMALL(IF(dates=$A$7,ROW(dates)-1,""),ROW(A5))),"")</f>
        <v/>
      </c>
      <c r="B12" s="13" t="str">
        <f t="array" aca="1" ref="B12" ca="1">IFERROR(INDEX(quoi,SMALL(IF(dates=$A$7,ROW(dates)-1,""),ROW(B5))),"")</f>
        <v/>
      </c>
      <c r="C12" s="14">
        <f ca="1">IF(SUMPRODUCT(--(A$8:A12&amp;B$8:B12=A12&amp;B12))=1,SUMPRODUCT((camion=A12)*(quoi=B12)*(dates=A$7)*(ton)),"")</f>
        <v>0</v>
      </c>
      <c r="D12" s="17" t="str">
        <f t="array" aca="1" ref="D12" ca="1">IFERROR(INDEX(camion,SMALL(IF(dates=$D$7,ROW(dates)-1,""),ROW(D5))),"")</f>
        <v/>
      </c>
      <c r="E12" s="17" t="str">
        <f t="array" aca="1" ref="E12" ca="1">IFERROR(INDEX(quoi,SMALL(IF(dates=$D$7,ROW(dates)-1,""),ROW(E5))),"")</f>
        <v/>
      </c>
      <c r="F12" s="18" t="str">
        <f ca="1">IF(SUMPRODUCT(--(D$8:D12&amp;E$8:E12=D12&amp;E12))=1,SUMPRODUCT((camion=D12)*(quoi=E12)*(dates=D$7)*(ton)),"")</f>
        <v/>
      </c>
      <c r="G12" s="15" t="str">
        <f t="array" aca="1" ref="G12" ca="1">IFERROR(INDEX(camion,SMALL(IF(dates=G$7,ROW(dates)-1,""),ROW(G5))),"")</f>
        <v/>
      </c>
      <c r="H12" s="15" t="str">
        <f t="array" aca="1" ref="H12" ca="1">IFERROR(INDEX(quoi,SMALL(IF(dates=G$7,ROW(dates)-1,""),ROW(H5))),"")</f>
        <v/>
      </c>
      <c r="I12" s="16" t="str">
        <f ca="1">IF(SUMPRODUCT(--(G$8:G12&amp;H$8:H12=G12&amp;H12))=1,SUMPRODUCT((camion=G12)*(quoi=H12)*(dates=G$7)*(ton)),"")</f>
        <v/>
      </c>
      <c r="J12" s="19" t="str">
        <f t="array" aca="1" ref="J12" ca="1">IFERROR(INDEX(camion,SMALL(IF(dates=J$7,ROW(dates)-1,""),ROW(J5))),"")</f>
        <v/>
      </c>
      <c r="K12" s="19" t="str">
        <f t="array" aca="1" ref="K12" ca="1">IFERROR(INDEX(quoi,SMALL(IF(dates=J$7,ROW(dates)-1,""),ROW(K5))),"")</f>
        <v/>
      </c>
      <c r="L12" s="20" t="str">
        <f ca="1">IF(SUMPRODUCT(--(J$8:J12&amp;K$8:K12=J12&amp;K12))=1,SUMPRODUCT((camion=J12)*(quoi=K12)*(dates=J$7)*(ton)),"")</f>
        <v/>
      </c>
      <c r="M12" s="21" t="str">
        <f t="array" aca="1" ref="M12" ca="1">IFERROR(INDEX(camion,SMALL(IF(dates=M$7,ROW(dates)-1,""),ROW(M5))),"")</f>
        <v/>
      </c>
      <c r="N12" s="21" t="str">
        <f t="array" aca="1" ref="N12" ca="1">IFERROR(INDEX(quoi,SMALL(IF(dates=M$7,ROW(dates)-1,""),ROW(N5))),"")</f>
        <v/>
      </c>
      <c r="O12" s="22">
        <f ca="1">IF(SUMPRODUCT(--(M$8:M12&amp;N$8:N12=M12&amp;N12))=1,SUMPRODUCT((camion=M12)*(quoi=N12)*(dates=M$7)*(ton)),"")</f>
        <v>0</v>
      </c>
      <c r="P12" s="23" t="str">
        <f t="array" aca="1" ref="P12" ca="1">IFERROR(INDEX(camion,SMALL(IF(dates=P$7,ROW(dates)-1,""),ROW(P5))),"")</f>
        <v/>
      </c>
      <c r="Q12" s="23" t="str">
        <f t="array" aca="1" ref="Q12" ca="1">IFERROR(INDEX(quoi,SMALL(IF(dates=P$7,ROW(dates)-1,""),ROW(Q5))),"")</f>
        <v/>
      </c>
      <c r="R12" s="24" t="str">
        <f ca="1">IF(SUMPRODUCT(--(P$8:P12&amp;Q$8:Q12=P12&amp;Q12))=1,SUMPRODUCT((camion=P12)*(quoi=Q12)*(dates=P$7)*(ton)),"")</f>
        <v/>
      </c>
      <c r="S12" s="2" t="str">
        <f t="array" aca="1" ref="S12" ca="1">IFERROR(INDEX(camion,SMALL(IF(dates=S$7,ROW(dates)-1,""),ROW(S5))),"")</f>
        <v/>
      </c>
      <c r="T12" s="2" t="str">
        <f t="array" aca="1" ref="T12" ca="1">IFERROR(INDEX(quoi,SMALL(IF(dates=S$7,ROW(dates)-1,""),ROW(T5))),"")</f>
        <v/>
      </c>
      <c r="U12" s="10" t="str">
        <f ca="1">IF(SUMPRODUCT(--(S$8:S12&amp;T$8:T12=S12&amp;T12))=1,SUMPRODUCT((camion=S12)*(quoi=T12)*(dates=S$7)*(ton)),"")</f>
        <v/>
      </c>
      <c r="V12" s="2" t="str">
        <f t="array" aca="1" ref="V12" ca="1">IFERROR(INDEX(camion,SMALL(IF(dates=V$7,ROW(dates)-1,""),ROW(V5))),"")</f>
        <v/>
      </c>
      <c r="W12" s="2" t="str">
        <f t="array" aca="1" ref="W12" ca="1">IFERROR(INDEX(quoi,SMALL(IF(dates=V$7,ROW(dates)-1,""),ROW(W5))),"")</f>
        <v/>
      </c>
      <c r="X12" s="10" t="str">
        <f ca="1">IF(SUMPRODUCT(--(V$8:V12&amp;W$8:W12=V12&amp;W12))=1,SUMPRODUCT((camion=V12)*(quoi=W12)*(dates=V$7)*(ton)),"")</f>
        <v/>
      </c>
      <c r="Y12" s="2" t="str">
        <f t="array" aca="1" ref="Y12" ca="1">IFERROR(INDEX(camion,SMALL(IF(dates=Y$7,ROW(dates)-1,""),ROW(Y5))),"")</f>
        <v/>
      </c>
      <c r="Z12" s="2" t="str">
        <f t="array" aca="1" ref="Z12" ca="1">IFERROR(INDEX(quoi,SMALL(IF(dates=Y$7,ROW(dates)-1,""),ROW(Z5))),"")</f>
        <v/>
      </c>
      <c r="AA12" s="10" t="str">
        <f ca="1">IF(SUMPRODUCT(--(Y$8:Y12&amp;Z$8:Z12=Y12&amp;Z12))=1,SUMPRODUCT((camion=Y12)*(quoi=Z12)*(dates=Y$7)*(ton)),"")</f>
        <v/>
      </c>
    </row>
    <row r="13" spans="1:27">
      <c r="A13" s="13" t="str">
        <f t="array" aca="1" ref="A13" ca="1">IFERROR(INDEX(camion,SMALL(IF(dates=$A$7,ROW(dates)-1,""),ROW(A6))),"")</f>
        <v/>
      </c>
      <c r="B13" s="13" t="str">
        <f t="array" aca="1" ref="B13" ca="1">IFERROR(INDEX(quoi,SMALL(IF(dates=$A$7,ROW(dates)-1,""),ROW(B6))),"")</f>
        <v/>
      </c>
      <c r="C13" s="14" t="str">
        <f ca="1">IF(SUMPRODUCT(--(A$8:A13&amp;B$8:B13=A13&amp;B13))=1,SUMPRODUCT((camion=A13)*(quoi=B13)*(dates=A$7)*(ton)),"")</f>
        <v/>
      </c>
      <c r="D13" s="17" t="str">
        <f t="array" aca="1" ref="D13" ca="1">IFERROR(INDEX(camion,SMALL(IF(dates=$D$7,ROW(dates)-1,""),ROW(D6))),"")</f>
        <v/>
      </c>
      <c r="E13" s="17" t="str">
        <f t="array" aca="1" ref="E13" ca="1">IFERROR(INDEX(quoi,SMALL(IF(dates=$D$7,ROW(dates)-1,""),ROW(E6))),"")</f>
        <v/>
      </c>
      <c r="F13" s="18" t="str">
        <f ca="1">IF(SUMPRODUCT(--(D$8:D13&amp;E$8:E13=D13&amp;E13))=1,SUMPRODUCT((camion=D13)*(quoi=E13)*(dates=D$7)*(ton)),"")</f>
        <v/>
      </c>
      <c r="G13" s="15" t="str">
        <f t="array" aca="1" ref="G13" ca="1">IFERROR(INDEX(camion,SMALL(IF(dates=G$7,ROW(dates)-1,""),ROW(G6))),"")</f>
        <v/>
      </c>
      <c r="H13" s="15" t="str">
        <f t="array" aca="1" ref="H13" ca="1">IFERROR(INDEX(quoi,SMALL(IF(dates=G$7,ROW(dates)-1,""),ROW(H6))),"")</f>
        <v/>
      </c>
      <c r="I13" s="16" t="str">
        <f ca="1">IF(SUMPRODUCT(--(G$8:G13&amp;H$8:H13=G13&amp;H13))=1,SUMPRODUCT((camion=G13)*(quoi=H13)*(dates=G$7)*(ton)),"")</f>
        <v/>
      </c>
      <c r="J13" s="19" t="str">
        <f t="array" aca="1" ref="J13" ca="1">IFERROR(INDEX(camion,SMALL(IF(dates=J$7,ROW(dates)-1,""),ROW(J6))),"")</f>
        <v/>
      </c>
      <c r="K13" s="19" t="str">
        <f t="array" aca="1" ref="K13" ca="1">IFERROR(INDEX(quoi,SMALL(IF(dates=J$7,ROW(dates)-1,""),ROW(K6))),"")</f>
        <v/>
      </c>
      <c r="L13" s="20" t="str">
        <f ca="1">IF(SUMPRODUCT(--(J$8:J13&amp;K$8:K13=J13&amp;K13))=1,SUMPRODUCT((camion=J13)*(quoi=K13)*(dates=J$7)*(ton)),"")</f>
        <v/>
      </c>
      <c r="M13" s="21" t="str">
        <f t="array" aca="1" ref="M13" ca="1">IFERROR(INDEX(camion,SMALL(IF(dates=M$7,ROW(dates)-1,""),ROW(M6))),"")</f>
        <v/>
      </c>
      <c r="N13" s="21" t="str">
        <f t="array" aca="1" ref="N13" ca="1">IFERROR(INDEX(quoi,SMALL(IF(dates=M$7,ROW(dates)-1,""),ROW(N6))),"")</f>
        <v/>
      </c>
      <c r="O13" s="22" t="str">
        <f ca="1">IF(SUMPRODUCT(--(M$8:M13&amp;N$8:N13=M13&amp;N13))=1,SUMPRODUCT((camion=M13)*(quoi=N13)*(dates=M$7)*(ton)),"")</f>
        <v/>
      </c>
      <c r="P13" s="23" t="str">
        <f t="array" aca="1" ref="P13" ca="1">IFERROR(INDEX(camion,SMALL(IF(dates=P$7,ROW(dates)-1,""),ROW(P6))),"")</f>
        <v/>
      </c>
      <c r="Q13" s="23" t="str">
        <f t="array" aca="1" ref="Q13" ca="1">IFERROR(INDEX(quoi,SMALL(IF(dates=P$7,ROW(dates)-1,""),ROW(Q6))),"")</f>
        <v/>
      </c>
      <c r="R13" s="24" t="str">
        <f ca="1">IF(SUMPRODUCT(--(P$8:P13&amp;Q$8:Q13=P13&amp;Q13))=1,SUMPRODUCT((camion=P13)*(quoi=Q13)*(dates=P$7)*(ton)),"")</f>
        <v/>
      </c>
      <c r="S13" s="2" t="str">
        <f t="array" aca="1" ref="S13" ca="1">IFERROR(INDEX(camion,SMALL(IF(dates=S$7,ROW(dates)-1,""),ROW(S6))),"")</f>
        <v/>
      </c>
      <c r="T13" s="2" t="str">
        <f t="array" aca="1" ref="T13" ca="1">IFERROR(INDEX(quoi,SMALL(IF(dates=S$7,ROW(dates)-1,""),ROW(T6))),"")</f>
        <v/>
      </c>
      <c r="U13" s="10" t="str">
        <f ca="1">IF(SUMPRODUCT(--(S$8:S13&amp;T$8:T13=S13&amp;T13))=1,SUMPRODUCT((camion=S13)*(quoi=T13)*(dates=S$7)*(ton)),"")</f>
        <v/>
      </c>
      <c r="V13" s="2" t="str">
        <f t="array" aca="1" ref="V13" ca="1">IFERROR(INDEX(camion,SMALL(IF(dates=V$7,ROW(dates)-1,""),ROW(V6))),"")</f>
        <v/>
      </c>
      <c r="W13" s="2" t="str">
        <f t="array" aca="1" ref="W13" ca="1">IFERROR(INDEX(quoi,SMALL(IF(dates=V$7,ROW(dates)-1,""),ROW(W6))),"")</f>
        <v/>
      </c>
      <c r="X13" s="10" t="str">
        <f ca="1">IF(SUMPRODUCT(--(V$8:V13&amp;W$8:W13=V13&amp;W13))=1,SUMPRODUCT((camion=V13)*(quoi=W13)*(dates=V$7)*(ton)),"")</f>
        <v/>
      </c>
      <c r="Y13" s="2" t="str">
        <f t="array" aca="1" ref="Y13" ca="1">IFERROR(INDEX(camion,SMALL(IF(dates=Y$7,ROW(dates)-1,""),ROW(Y6))),"")</f>
        <v/>
      </c>
      <c r="Z13" s="2" t="str">
        <f t="array" aca="1" ref="Z13" ca="1">IFERROR(INDEX(quoi,SMALL(IF(dates=Y$7,ROW(dates)-1,""),ROW(Z6))),"")</f>
        <v/>
      </c>
      <c r="AA13" s="10" t="str">
        <f ca="1">IF(SUMPRODUCT(--(Y$8:Y13&amp;Z$8:Z13=Y13&amp;Z13))=1,SUMPRODUCT((camion=Y13)*(quoi=Z13)*(dates=Y$7)*(ton)),"")</f>
        <v/>
      </c>
    </row>
    <row r="14" spans="1:27">
      <c r="A14" s="13" t="str">
        <f t="array" aca="1" ref="A14" ca="1">IFERROR(INDEX(camion,SMALL(IF(dates=$A$7,ROW(dates)-1,""),ROW(A7))),"")</f>
        <v/>
      </c>
      <c r="B14" s="13" t="str">
        <f t="array" aca="1" ref="B14" ca="1">IFERROR(INDEX(quoi,SMALL(IF(dates=$A$7,ROW(dates)-1,""),ROW(B7))),"")</f>
        <v/>
      </c>
      <c r="C14" s="14" t="str">
        <f ca="1">IF(SUMPRODUCT(--(A$8:A14&amp;B$8:B14=A14&amp;B14))=1,SUMPRODUCT((camion=A14)*(quoi=B14)*(dates=A$7)*(ton)),"")</f>
        <v/>
      </c>
      <c r="D14" s="17" t="str">
        <f t="array" aca="1" ref="D14" ca="1">IFERROR(INDEX(camion,SMALL(IF(dates=$D$7,ROW(dates)-1,""),ROW(D7))),"")</f>
        <v/>
      </c>
      <c r="E14" s="17" t="str">
        <f t="array" aca="1" ref="E14" ca="1">IFERROR(INDEX(quoi,SMALL(IF(dates=$D$7,ROW(dates)-1,""),ROW(E7))),"")</f>
        <v/>
      </c>
      <c r="F14" s="18" t="str">
        <f ca="1">IF(SUMPRODUCT(--(D$8:D14&amp;E$8:E14=D14&amp;E14))=1,SUMPRODUCT((camion=D14)*(quoi=E14)*(dates=D$7)*(ton)),"")</f>
        <v/>
      </c>
      <c r="G14" s="15" t="str">
        <f t="array" aca="1" ref="G14" ca="1">IFERROR(INDEX(camion,SMALL(IF(dates=G$7,ROW(dates)-1,""),ROW(G7))),"")</f>
        <v/>
      </c>
      <c r="H14" s="15" t="str">
        <f t="array" aca="1" ref="H14" ca="1">IFERROR(INDEX(quoi,SMALL(IF(dates=G$7,ROW(dates)-1,""),ROW(H7))),"")</f>
        <v/>
      </c>
      <c r="I14" s="16" t="str">
        <f ca="1">IF(SUMPRODUCT(--(G$8:G14&amp;H$8:H14=G14&amp;H14))=1,SUMPRODUCT((camion=G14)*(quoi=H14)*(dates=G$7)*(ton)),"")</f>
        <v/>
      </c>
      <c r="J14" s="19" t="str">
        <f t="array" aca="1" ref="J14" ca="1">IFERROR(INDEX(camion,SMALL(IF(dates=J$7,ROW(dates)-1,""),ROW(J7))),"")</f>
        <v/>
      </c>
      <c r="K14" s="19" t="str">
        <f t="array" aca="1" ref="K14" ca="1">IFERROR(INDEX(quoi,SMALL(IF(dates=J$7,ROW(dates)-1,""),ROW(K7))),"")</f>
        <v/>
      </c>
      <c r="L14" s="20" t="str">
        <f ca="1">IF(SUMPRODUCT(--(J$8:J14&amp;K$8:K14=J14&amp;K14))=1,SUMPRODUCT((camion=J14)*(quoi=K14)*(dates=J$7)*(ton)),"")</f>
        <v/>
      </c>
      <c r="M14" s="21" t="str">
        <f t="array" aca="1" ref="M14" ca="1">IFERROR(INDEX(camion,SMALL(IF(dates=M$7,ROW(dates)-1,""),ROW(M7))),"")</f>
        <v/>
      </c>
      <c r="N14" s="21" t="str">
        <f t="array" aca="1" ref="N14" ca="1">IFERROR(INDEX(quoi,SMALL(IF(dates=M$7,ROW(dates)-1,""),ROW(N7))),"")</f>
        <v/>
      </c>
      <c r="O14" s="22" t="str">
        <f ca="1">IF(SUMPRODUCT(--(M$8:M14&amp;N$8:N14=M14&amp;N14))=1,SUMPRODUCT((camion=M14)*(quoi=N14)*(dates=M$7)*(ton)),"")</f>
        <v/>
      </c>
      <c r="P14" s="23" t="str">
        <f t="array" aca="1" ref="P14" ca="1">IFERROR(INDEX(camion,SMALL(IF(dates=P$7,ROW(dates)-1,""),ROW(P7))),"")</f>
        <v/>
      </c>
      <c r="Q14" s="23" t="str">
        <f t="array" aca="1" ref="Q14" ca="1">IFERROR(INDEX(quoi,SMALL(IF(dates=P$7,ROW(dates)-1,""),ROW(Q7))),"")</f>
        <v/>
      </c>
      <c r="R14" s="24" t="str">
        <f ca="1">IF(SUMPRODUCT(--(P$8:P14&amp;Q$8:Q14=P14&amp;Q14))=1,SUMPRODUCT((camion=P14)*(quoi=Q14)*(dates=P$7)*(ton)),"")</f>
        <v/>
      </c>
      <c r="S14" s="2" t="str">
        <f t="array" aca="1" ref="S14" ca="1">IFERROR(INDEX(camion,SMALL(IF(dates=S$7,ROW(dates)-1,""),ROW(S7))),"")</f>
        <v/>
      </c>
      <c r="T14" s="2" t="str">
        <f t="array" aca="1" ref="T14" ca="1">IFERROR(INDEX(quoi,SMALL(IF(dates=S$7,ROW(dates)-1,""),ROW(T7))),"")</f>
        <v/>
      </c>
      <c r="U14" s="10" t="str">
        <f ca="1">IF(SUMPRODUCT(--(S$8:S14&amp;T$8:T14=S14&amp;T14))=1,SUMPRODUCT((camion=S14)*(quoi=T14)*(dates=S$7)*(ton)),"")</f>
        <v/>
      </c>
      <c r="V14" s="2" t="str">
        <f t="array" aca="1" ref="V14" ca="1">IFERROR(INDEX(camion,SMALL(IF(dates=V$7,ROW(dates)-1,""),ROW(V7))),"")</f>
        <v/>
      </c>
      <c r="W14" s="2" t="str">
        <f t="array" aca="1" ref="W14" ca="1">IFERROR(INDEX(quoi,SMALL(IF(dates=V$7,ROW(dates)-1,""),ROW(W7))),"")</f>
        <v/>
      </c>
      <c r="X14" s="10" t="str">
        <f ca="1">IF(SUMPRODUCT(--(V$8:V14&amp;W$8:W14=V14&amp;W14))=1,SUMPRODUCT((camion=V14)*(quoi=W14)*(dates=V$7)*(ton)),"")</f>
        <v/>
      </c>
      <c r="Y14" s="2" t="str">
        <f t="array" aca="1" ref="Y14" ca="1">IFERROR(INDEX(camion,SMALL(IF(dates=Y$7,ROW(dates)-1,""),ROW(Y7))),"")</f>
        <v/>
      </c>
      <c r="Z14" s="2" t="str">
        <f t="array" aca="1" ref="Z14" ca="1">IFERROR(INDEX(quoi,SMALL(IF(dates=Y$7,ROW(dates)-1,""),ROW(Z7))),"")</f>
        <v/>
      </c>
      <c r="AA14" s="10" t="str">
        <f ca="1">IF(SUMPRODUCT(--(Y$8:Y14&amp;Z$8:Z14=Y14&amp;Z14))=1,SUMPRODUCT((camion=Y14)*(quoi=Z14)*(dates=Y$7)*(ton)),"")</f>
        <v/>
      </c>
    </row>
    <row r="15" spans="1:27">
      <c r="A15" s="13" t="str">
        <f t="array" aca="1" ref="A15" ca="1">IFERROR(INDEX(camion,SMALL(IF(dates=$A$7,ROW(dates)-1,""),ROW(A8))),"")</f>
        <v/>
      </c>
      <c r="B15" s="13" t="str">
        <f t="array" aca="1" ref="B15" ca="1">IFERROR(INDEX(quoi,SMALL(IF(dates=$A$7,ROW(dates)-1,""),ROW(B8))),"")</f>
        <v/>
      </c>
      <c r="C15" s="14" t="str">
        <f ca="1">IF(SUMPRODUCT(--(A$8:A15&amp;B$8:B15=A15&amp;B15))=1,SUMPRODUCT((camion=A15)*(quoi=B15)*(dates=A$7)*(ton)),"")</f>
        <v/>
      </c>
      <c r="D15" s="17" t="str">
        <f t="array" aca="1" ref="D15" ca="1">IFERROR(INDEX(camion,SMALL(IF(dates=$D$7,ROW(dates)-1,""),ROW(D8))),"")</f>
        <v/>
      </c>
      <c r="E15" s="17" t="str">
        <f t="array" aca="1" ref="E15" ca="1">IFERROR(INDEX(quoi,SMALL(IF(dates=$D$7,ROW(dates)-1,""),ROW(E8))),"")</f>
        <v/>
      </c>
      <c r="F15" s="18" t="str">
        <f ca="1">IF(SUMPRODUCT(--(D$8:D15&amp;E$8:E15=D15&amp;E15))=1,SUMPRODUCT((camion=D15)*(quoi=E15)*(dates=D$7)*(ton)),"")</f>
        <v/>
      </c>
      <c r="G15" s="15" t="str">
        <f t="array" aca="1" ref="G15" ca="1">IFERROR(INDEX(camion,SMALL(IF(dates=G$7,ROW(dates)-1,""),ROW(G8))),"")</f>
        <v/>
      </c>
      <c r="H15" s="15" t="str">
        <f t="array" aca="1" ref="H15" ca="1">IFERROR(INDEX(quoi,SMALL(IF(dates=G$7,ROW(dates)-1,""),ROW(H8))),"")</f>
        <v/>
      </c>
      <c r="I15" s="16" t="str">
        <f ca="1">IF(SUMPRODUCT(--(G$8:G15&amp;H$8:H15=G15&amp;H15))=1,SUMPRODUCT((camion=G15)*(quoi=H15)*(dates=G$7)*(ton)),"")</f>
        <v/>
      </c>
      <c r="J15" s="19" t="str">
        <f t="array" aca="1" ref="J15" ca="1">IFERROR(INDEX(camion,SMALL(IF(dates=J$7,ROW(dates)-1,""),ROW(J8))),"")</f>
        <v/>
      </c>
      <c r="K15" s="19" t="str">
        <f t="array" aca="1" ref="K15" ca="1">IFERROR(INDEX(quoi,SMALL(IF(dates=J$7,ROW(dates)-1,""),ROW(K8))),"")</f>
        <v/>
      </c>
      <c r="L15" s="20" t="str">
        <f ca="1">IF(SUMPRODUCT(--(J$8:J15&amp;K$8:K15=J15&amp;K15))=1,SUMPRODUCT((camion=J15)*(quoi=K15)*(dates=J$7)*(ton)),"")</f>
        <v/>
      </c>
      <c r="M15" s="21" t="str">
        <f t="array" aca="1" ref="M15" ca="1">IFERROR(INDEX(camion,SMALL(IF(dates=M$7,ROW(dates)-1,""),ROW(M8))),"")</f>
        <v/>
      </c>
      <c r="N15" s="21" t="str">
        <f t="array" aca="1" ref="N15" ca="1">IFERROR(INDEX(quoi,SMALL(IF(dates=M$7,ROW(dates)-1,""),ROW(N8))),"")</f>
        <v/>
      </c>
      <c r="O15" s="22" t="str">
        <f ca="1">IF(SUMPRODUCT(--(M$8:M15&amp;N$8:N15=M15&amp;N15))=1,SUMPRODUCT((camion=M15)*(quoi=N15)*(dates=M$7)*(ton)),"")</f>
        <v/>
      </c>
      <c r="P15" s="23" t="str">
        <f t="array" aca="1" ref="P15" ca="1">IFERROR(INDEX(camion,SMALL(IF(dates=P$7,ROW(dates)-1,""),ROW(P8))),"")</f>
        <v/>
      </c>
      <c r="Q15" s="23" t="str">
        <f t="array" aca="1" ref="Q15" ca="1">IFERROR(INDEX(quoi,SMALL(IF(dates=P$7,ROW(dates)-1,""),ROW(Q8))),"")</f>
        <v/>
      </c>
      <c r="R15" s="24" t="str">
        <f ca="1">IF(SUMPRODUCT(--(P$8:P15&amp;Q$8:Q15=P15&amp;Q15))=1,SUMPRODUCT((camion=P15)*(quoi=Q15)*(dates=P$7)*(ton)),"")</f>
        <v/>
      </c>
      <c r="S15" s="2" t="str">
        <f t="array" aca="1" ref="S15" ca="1">IFERROR(INDEX(camion,SMALL(IF(dates=S$7,ROW(dates)-1,""),ROW(S8))),"")</f>
        <v/>
      </c>
      <c r="T15" s="2" t="str">
        <f t="array" aca="1" ref="T15" ca="1">IFERROR(INDEX(quoi,SMALL(IF(dates=S$7,ROW(dates)-1,""),ROW(T8))),"")</f>
        <v/>
      </c>
      <c r="U15" s="10" t="str">
        <f ca="1">IF(SUMPRODUCT(--(S$8:S15&amp;T$8:T15=S15&amp;T15))=1,SUMPRODUCT((camion=S15)*(quoi=T15)*(dates=S$7)*(ton)),"")</f>
        <v/>
      </c>
      <c r="V15" s="2" t="str">
        <f t="array" aca="1" ref="V15" ca="1">IFERROR(INDEX(camion,SMALL(IF(dates=V$7,ROW(dates)-1,""),ROW(V8))),"")</f>
        <v/>
      </c>
      <c r="W15" s="2" t="str">
        <f t="array" aca="1" ref="W15" ca="1">IFERROR(INDEX(quoi,SMALL(IF(dates=V$7,ROW(dates)-1,""),ROW(W8))),"")</f>
        <v/>
      </c>
      <c r="X15" s="10" t="str">
        <f ca="1">IF(SUMPRODUCT(--(V$8:V15&amp;W$8:W15=V15&amp;W15))=1,SUMPRODUCT((camion=V15)*(quoi=W15)*(dates=V$7)*(ton)),"")</f>
        <v/>
      </c>
      <c r="Y15" s="2" t="str">
        <f t="array" aca="1" ref="Y15" ca="1">IFERROR(INDEX(camion,SMALL(IF(dates=Y$7,ROW(dates)-1,""),ROW(Y8))),"")</f>
        <v/>
      </c>
      <c r="Z15" s="2" t="str">
        <f t="array" aca="1" ref="Z15" ca="1">IFERROR(INDEX(quoi,SMALL(IF(dates=Y$7,ROW(dates)-1,""),ROW(Z8))),"")</f>
        <v/>
      </c>
      <c r="AA15" s="10" t="str">
        <f ca="1">IF(SUMPRODUCT(--(Y$8:Y15&amp;Z$8:Z15=Y15&amp;Z15))=1,SUMPRODUCT((camion=Y15)*(quoi=Z15)*(dates=Y$7)*(ton)),"")</f>
        <v/>
      </c>
    </row>
    <row r="16" spans="1:27">
      <c r="A16" s="13" t="str">
        <f t="array" aca="1" ref="A16" ca="1">IFERROR(INDEX(camion,SMALL(IF(dates=$A$7,ROW(dates)-1,""),ROW(A9))),"")</f>
        <v/>
      </c>
      <c r="B16" s="13" t="str">
        <f t="array" aca="1" ref="B16" ca="1">IFERROR(INDEX(quoi,SMALL(IF(dates=$A$7,ROW(dates)-1,""),ROW(B9))),"")</f>
        <v/>
      </c>
      <c r="C16" s="14" t="str">
        <f ca="1">IF(SUMPRODUCT(--(A$8:A16&amp;B$8:B16=A16&amp;B16))=1,SUMPRODUCT((camion=A16)*(quoi=B16)*(dates=A$7)*(ton)),"")</f>
        <v/>
      </c>
      <c r="D16" s="17" t="str">
        <f t="array" aca="1" ref="D16" ca="1">IFERROR(INDEX(camion,SMALL(IF(dates=$D$7,ROW(dates)-1,""),ROW(D9))),"")</f>
        <v/>
      </c>
      <c r="E16" s="17" t="str">
        <f t="array" aca="1" ref="E16" ca="1">IFERROR(INDEX(quoi,SMALL(IF(dates=$D$7,ROW(dates)-1,""),ROW(E9))),"")</f>
        <v/>
      </c>
      <c r="F16" s="18" t="str">
        <f ca="1">IF(SUMPRODUCT(--(D$8:D16&amp;E$8:E16=D16&amp;E16))=1,SUMPRODUCT((camion=D16)*(quoi=E16)*(dates=D$7)*(ton)),"")</f>
        <v/>
      </c>
      <c r="G16" s="15" t="str">
        <f t="array" aca="1" ref="G16" ca="1">IFERROR(INDEX(camion,SMALL(IF(dates=G$7,ROW(dates)-1,""),ROW(G9))),"")</f>
        <v/>
      </c>
      <c r="H16" s="15" t="str">
        <f t="array" aca="1" ref="H16" ca="1">IFERROR(INDEX(quoi,SMALL(IF(dates=G$7,ROW(dates)-1,""),ROW(H9))),"")</f>
        <v/>
      </c>
      <c r="I16" s="16" t="str">
        <f ca="1">IF(SUMPRODUCT(--(G$8:G16&amp;H$8:H16=G16&amp;H16))=1,SUMPRODUCT((camion=G16)*(quoi=H16)*(dates=G$7)*(ton)),"")</f>
        <v/>
      </c>
      <c r="J16" s="19" t="str">
        <f t="array" aca="1" ref="J16" ca="1">IFERROR(INDEX(camion,SMALL(IF(dates=J$7,ROW(dates)-1,""),ROW(J9))),"")</f>
        <v/>
      </c>
      <c r="K16" s="19" t="str">
        <f t="array" aca="1" ref="K16" ca="1">IFERROR(INDEX(quoi,SMALL(IF(dates=J$7,ROW(dates)-1,""),ROW(K9))),"")</f>
        <v/>
      </c>
      <c r="L16" s="20" t="str">
        <f ca="1">IF(SUMPRODUCT(--(J$8:J16&amp;K$8:K16=J16&amp;K16))=1,SUMPRODUCT((camion=J16)*(quoi=K16)*(dates=J$7)*(ton)),"")</f>
        <v/>
      </c>
      <c r="M16" s="21" t="str">
        <f t="array" aca="1" ref="M16" ca="1">IFERROR(INDEX(camion,SMALL(IF(dates=M$7,ROW(dates)-1,""),ROW(M9))),"")</f>
        <v/>
      </c>
      <c r="N16" s="21" t="str">
        <f t="array" aca="1" ref="N16" ca="1">IFERROR(INDEX(quoi,SMALL(IF(dates=M$7,ROW(dates)-1,""),ROW(N9))),"")</f>
        <v/>
      </c>
      <c r="O16" s="22" t="str">
        <f ca="1">IF(SUMPRODUCT(--(M$8:M16&amp;N$8:N16=M16&amp;N16))=1,SUMPRODUCT((camion=M16)*(quoi=N16)*(dates=M$7)*(ton)),"")</f>
        <v/>
      </c>
      <c r="P16" s="23" t="str">
        <f t="array" aca="1" ref="P16" ca="1">IFERROR(INDEX(camion,SMALL(IF(dates=P$7,ROW(dates)-1,""),ROW(P9))),"")</f>
        <v/>
      </c>
      <c r="Q16" s="23" t="str">
        <f t="array" aca="1" ref="Q16" ca="1">IFERROR(INDEX(quoi,SMALL(IF(dates=P$7,ROW(dates)-1,""),ROW(Q9))),"")</f>
        <v/>
      </c>
      <c r="R16" s="24" t="str">
        <f ca="1">IF(SUMPRODUCT(--(P$8:P16&amp;Q$8:Q16=P16&amp;Q16))=1,SUMPRODUCT((camion=P16)*(quoi=Q16)*(dates=P$7)*(ton)),"")</f>
        <v/>
      </c>
      <c r="S16" s="2" t="str">
        <f t="array" aca="1" ref="S16" ca="1">IFERROR(INDEX(camion,SMALL(IF(dates=S$7,ROW(dates)-1,""),ROW(S9))),"")</f>
        <v/>
      </c>
      <c r="T16" s="2" t="str">
        <f t="array" aca="1" ref="T16" ca="1">IFERROR(INDEX(quoi,SMALL(IF(dates=S$7,ROW(dates)-1,""),ROW(T9))),"")</f>
        <v/>
      </c>
      <c r="U16" s="10" t="str">
        <f ca="1">IF(SUMPRODUCT(--(S$8:S16&amp;T$8:T16=S16&amp;T16))=1,SUMPRODUCT((camion=S16)*(quoi=T16)*(dates=S$7)*(ton)),"")</f>
        <v/>
      </c>
      <c r="V16" s="2" t="str">
        <f t="array" aca="1" ref="V16" ca="1">IFERROR(INDEX(camion,SMALL(IF(dates=V$7,ROW(dates)-1,""),ROW(V9))),"")</f>
        <v/>
      </c>
      <c r="W16" s="2" t="str">
        <f t="array" aca="1" ref="W16" ca="1">IFERROR(INDEX(quoi,SMALL(IF(dates=V$7,ROW(dates)-1,""),ROW(W9))),"")</f>
        <v/>
      </c>
      <c r="X16" s="10" t="str">
        <f ca="1">IF(SUMPRODUCT(--(V$8:V16&amp;W$8:W16=V16&amp;W16))=1,SUMPRODUCT((camion=V16)*(quoi=W16)*(dates=V$7)*(ton)),"")</f>
        <v/>
      </c>
      <c r="Y16" s="2" t="str">
        <f t="array" aca="1" ref="Y16" ca="1">IFERROR(INDEX(camion,SMALL(IF(dates=Y$7,ROW(dates)-1,""),ROW(Y9))),"")</f>
        <v/>
      </c>
      <c r="Z16" s="2" t="str">
        <f t="array" aca="1" ref="Z16" ca="1">IFERROR(INDEX(quoi,SMALL(IF(dates=Y$7,ROW(dates)-1,""),ROW(Z9))),"")</f>
        <v/>
      </c>
      <c r="AA16" s="10" t="str">
        <f ca="1">IF(SUMPRODUCT(--(Y$8:Y16&amp;Z$8:Z16=Y16&amp;Z16))=1,SUMPRODUCT((camion=Y16)*(quoi=Z16)*(dates=Y$7)*(ton)),"")</f>
        <v/>
      </c>
    </row>
    <row r="17" spans="1:27">
      <c r="A17" s="13" t="str">
        <f t="array" aca="1" ref="A17" ca="1">IFERROR(INDEX(camion,SMALL(IF(dates=$A$7,ROW(dates)-1,""),ROW(A10))),"")</f>
        <v/>
      </c>
      <c r="B17" s="13" t="str">
        <f t="array" aca="1" ref="B17" ca="1">IFERROR(INDEX(quoi,SMALL(IF(dates=$A$7,ROW(dates)-1,""),ROW(B10))),"")</f>
        <v/>
      </c>
      <c r="C17" s="14" t="str">
        <f ca="1">IF(SUMPRODUCT(--(A$8:A17&amp;B$8:B17=A17&amp;B17))=1,SUMPRODUCT((camion=A17)*(quoi=B17)*(dates=A$7)*(ton)),"")</f>
        <v/>
      </c>
      <c r="D17" s="17" t="str">
        <f t="array" aca="1" ref="D17" ca="1">IFERROR(INDEX(camion,SMALL(IF(dates=$D$7,ROW(dates)-1,""),ROW(D10))),"")</f>
        <v/>
      </c>
      <c r="E17" s="17" t="str">
        <f t="array" aca="1" ref="E17" ca="1">IFERROR(INDEX(quoi,SMALL(IF(dates=$D$7,ROW(dates)-1,""),ROW(E10))),"")</f>
        <v/>
      </c>
      <c r="F17" s="18" t="str">
        <f ca="1">IF(SUMPRODUCT(--(D$8:D17&amp;E$8:E17=D17&amp;E17))=1,SUMPRODUCT((camion=D17)*(quoi=E17)*(dates=D$7)*(ton)),"")</f>
        <v/>
      </c>
      <c r="G17" s="15" t="str">
        <f t="array" aca="1" ref="G17" ca="1">IFERROR(INDEX(camion,SMALL(IF(dates=G$7,ROW(dates)-1,""),ROW(G10))),"")</f>
        <v/>
      </c>
      <c r="H17" s="15" t="str">
        <f t="array" aca="1" ref="H17" ca="1">IFERROR(INDEX(quoi,SMALL(IF(dates=G$7,ROW(dates)-1,""),ROW(H10))),"")</f>
        <v/>
      </c>
      <c r="I17" s="16" t="str">
        <f ca="1">IF(SUMPRODUCT(--(G$8:G17&amp;H$8:H17=G17&amp;H17))=1,SUMPRODUCT((camion=G17)*(quoi=H17)*(dates=G$7)*(ton)),"")</f>
        <v/>
      </c>
      <c r="J17" s="19" t="str">
        <f t="array" aca="1" ref="J17" ca="1">IFERROR(INDEX(camion,SMALL(IF(dates=J$7,ROW(dates)-1,""),ROW(J10))),"")</f>
        <v/>
      </c>
      <c r="K17" s="19" t="str">
        <f t="array" aca="1" ref="K17" ca="1">IFERROR(INDEX(quoi,SMALL(IF(dates=J$7,ROW(dates)-1,""),ROW(K10))),"")</f>
        <v/>
      </c>
      <c r="L17" s="20" t="str">
        <f ca="1">IF(SUMPRODUCT(--(J$8:J17&amp;K$8:K17=J17&amp;K17))=1,SUMPRODUCT((camion=J17)*(quoi=K17)*(dates=J$7)*(ton)),"")</f>
        <v/>
      </c>
      <c r="M17" s="21" t="str">
        <f t="array" aca="1" ref="M17" ca="1">IFERROR(INDEX(camion,SMALL(IF(dates=M$7,ROW(dates)-1,""),ROW(M10))),"")</f>
        <v/>
      </c>
      <c r="N17" s="21" t="str">
        <f t="array" aca="1" ref="N17" ca="1">IFERROR(INDEX(quoi,SMALL(IF(dates=M$7,ROW(dates)-1,""),ROW(N10))),"")</f>
        <v/>
      </c>
      <c r="O17" s="22" t="str">
        <f ca="1">IF(SUMPRODUCT(--(M$8:M17&amp;N$8:N17=M17&amp;N17))=1,SUMPRODUCT((camion=M17)*(quoi=N17)*(dates=M$7)*(ton)),"")</f>
        <v/>
      </c>
      <c r="P17" s="23" t="str">
        <f t="array" aca="1" ref="P17" ca="1">IFERROR(INDEX(camion,SMALL(IF(dates=P$7,ROW(dates)-1,""),ROW(P10))),"")</f>
        <v/>
      </c>
      <c r="Q17" s="23" t="str">
        <f t="array" aca="1" ref="Q17" ca="1">IFERROR(INDEX(quoi,SMALL(IF(dates=P$7,ROW(dates)-1,""),ROW(Q10))),"")</f>
        <v/>
      </c>
      <c r="R17" s="24" t="str">
        <f ca="1">IF(SUMPRODUCT(--(P$8:P17&amp;Q$8:Q17=P17&amp;Q17))=1,SUMPRODUCT((camion=P17)*(quoi=Q17)*(dates=P$7)*(ton)),"")</f>
        <v/>
      </c>
      <c r="S17" s="2" t="str">
        <f t="array" aca="1" ref="S17" ca="1">IFERROR(INDEX(camion,SMALL(IF(dates=S$7,ROW(dates)-1,""),ROW(S10))),"")</f>
        <v/>
      </c>
      <c r="T17" s="2" t="str">
        <f t="array" aca="1" ref="T17" ca="1">IFERROR(INDEX(quoi,SMALL(IF(dates=S$7,ROW(dates)-1,""),ROW(T10))),"")</f>
        <v/>
      </c>
      <c r="U17" s="10" t="str">
        <f ca="1">IF(SUMPRODUCT(--(S$8:S17&amp;T$8:T17=S17&amp;T17))=1,SUMPRODUCT((camion=S17)*(quoi=T17)*(dates=S$7)*(ton)),"")</f>
        <v/>
      </c>
      <c r="V17" s="2" t="str">
        <f t="array" aca="1" ref="V17" ca="1">IFERROR(INDEX(camion,SMALL(IF(dates=V$7,ROW(dates)-1,""),ROW(V10))),"")</f>
        <v/>
      </c>
      <c r="W17" s="2" t="str">
        <f t="array" aca="1" ref="W17" ca="1">IFERROR(INDEX(quoi,SMALL(IF(dates=V$7,ROW(dates)-1,""),ROW(W10))),"")</f>
        <v/>
      </c>
      <c r="X17" s="10" t="str">
        <f ca="1">IF(SUMPRODUCT(--(V$8:V17&amp;W$8:W17=V17&amp;W17))=1,SUMPRODUCT((camion=V17)*(quoi=W17)*(dates=V$7)*(ton)),"")</f>
        <v/>
      </c>
      <c r="Y17" s="2" t="str">
        <f t="array" aca="1" ref="Y17" ca="1">IFERROR(INDEX(camion,SMALL(IF(dates=Y$7,ROW(dates)-1,""),ROW(Y10))),"")</f>
        <v/>
      </c>
      <c r="Z17" s="2" t="str">
        <f t="array" aca="1" ref="Z17" ca="1">IFERROR(INDEX(quoi,SMALL(IF(dates=Y$7,ROW(dates)-1,""),ROW(Z10))),"")</f>
        <v/>
      </c>
      <c r="AA17" s="10" t="str">
        <f ca="1">IF(SUMPRODUCT(--(Y$8:Y17&amp;Z$8:Z17=Y17&amp;Z17))=1,SUMPRODUCT((camion=Y17)*(quoi=Z17)*(dates=Y$7)*(ton)),"")</f>
        <v/>
      </c>
    </row>
    <row r="18" spans="1:27">
      <c r="A18" s="13" t="str">
        <f t="array" aca="1" ref="A18" ca="1">IFERROR(INDEX(camion,SMALL(IF(dates=$A$7,ROW(dates)-1,""),ROW(A11))),"")</f>
        <v/>
      </c>
      <c r="B18" s="13" t="str">
        <f t="array" aca="1" ref="B18" ca="1">IFERROR(INDEX(quoi,SMALL(IF(dates=$A$7,ROW(dates)-1,""),ROW(B11))),"")</f>
        <v/>
      </c>
      <c r="C18" s="14" t="str">
        <f ca="1">IF(SUMPRODUCT(--(A$8:A18&amp;B$8:B18=A18&amp;B18))=1,SUMPRODUCT((camion=A18)*(quoi=B18)*(dates=A$7)*(ton)),"")</f>
        <v/>
      </c>
      <c r="D18" s="17" t="str">
        <f t="array" aca="1" ref="D18" ca="1">IFERROR(INDEX(camion,SMALL(IF(dates=$D$7,ROW(dates)-1,""),ROW(D11))),"")</f>
        <v/>
      </c>
      <c r="E18" s="17" t="str">
        <f t="array" aca="1" ref="E18" ca="1">IFERROR(INDEX(quoi,SMALL(IF(dates=$D$7,ROW(dates)-1,""),ROW(E11))),"")</f>
        <v/>
      </c>
      <c r="F18" s="18" t="str">
        <f ca="1">IF(SUMPRODUCT(--(D$8:D18&amp;E$8:E18=D18&amp;E18))=1,SUMPRODUCT((camion=D18)*(quoi=E18)*(dates=D$7)*(ton)),"")</f>
        <v/>
      </c>
      <c r="G18" s="15" t="str">
        <f t="array" aca="1" ref="G18" ca="1">IFERROR(INDEX(camion,SMALL(IF(dates=G$7,ROW(dates)-1,""),ROW(G11))),"")</f>
        <v/>
      </c>
      <c r="H18" s="15" t="str">
        <f t="array" aca="1" ref="H18" ca="1">IFERROR(INDEX(quoi,SMALL(IF(dates=G$7,ROW(dates)-1,""),ROW(H11))),"")</f>
        <v/>
      </c>
      <c r="I18" s="16" t="str">
        <f ca="1">IF(SUMPRODUCT(--(G$8:G18&amp;H$8:H18=G18&amp;H18))=1,SUMPRODUCT((camion=G18)*(quoi=H18)*(dates=G$7)*(ton)),"")</f>
        <v/>
      </c>
      <c r="J18" s="19" t="str">
        <f t="array" aca="1" ref="J18" ca="1">IFERROR(INDEX(camion,SMALL(IF(dates=J$7,ROW(dates)-1,""),ROW(J11))),"")</f>
        <v/>
      </c>
      <c r="K18" s="19" t="str">
        <f t="array" aca="1" ref="K18" ca="1">IFERROR(INDEX(quoi,SMALL(IF(dates=J$7,ROW(dates)-1,""),ROW(K11))),"")</f>
        <v/>
      </c>
      <c r="L18" s="20" t="str">
        <f ca="1">IF(SUMPRODUCT(--(J$8:J18&amp;K$8:K18=J18&amp;K18))=1,SUMPRODUCT((camion=J18)*(quoi=K18)*(dates=J$7)*(ton)),"")</f>
        <v/>
      </c>
      <c r="M18" s="21" t="str">
        <f t="array" aca="1" ref="M18" ca="1">IFERROR(INDEX(camion,SMALL(IF(dates=M$7,ROW(dates)-1,""),ROW(M11))),"")</f>
        <v/>
      </c>
      <c r="N18" s="21" t="str">
        <f t="array" aca="1" ref="N18" ca="1">IFERROR(INDEX(quoi,SMALL(IF(dates=M$7,ROW(dates)-1,""),ROW(N11))),"")</f>
        <v/>
      </c>
      <c r="O18" s="22" t="str">
        <f ca="1">IF(SUMPRODUCT(--(M$8:M18&amp;N$8:N18=M18&amp;N18))=1,SUMPRODUCT((camion=M18)*(quoi=N18)*(dates=M$7)*(ton)),"")</f>
        <v/>
      </c>
      <c r="P18" s="23" t="str">
        <f t="array" aca="1" ref="P18" ca="1">IFERROR(INDEX(camion,SMALL(IF(dates=P$7,ROW(dates)-1,""),ROW(P11))),"")</f>
        <v/>
      </c>
      <c r="Q18" s="23" t="str">
        <f t="array" aca="1" ref="Q18" ca="1">IFERROR(INDEX(quoi,SMALL(IF(dates=P$7,ROW(dates)-1,""),ROW(Q11))),"")</f>
        <v/>
      </c>
      <c r="R18" s="24" t="str">
        <f ca="1">IF(SUMPRODUCT(--(P$8:P18&amp;Q$8:Q18=P18&amp;Q18))=1,SUMPRODUCT((camion=P18)*(quoi=Q18)*(dates=P$7)*(ton)),"")</f>
        <v/>
      </c>
      <c r="S18" s="2" t="str">
        <f t="array" aca="1" ref="S18" ca="1">IFERROR(INDEX(camion,SMALL(IF(dates=S$7,ROW(dates)-1,""),ROW(S11))),"")</f>
        <v/>
      </c>
      <c r="T18" s="2" t="str">
        <f t="array" aca="1" ref="T18" ca="1">IFERROR(INDEX(quoi,SMALL(IF(dates=S$7,ROW(dates)-1,""),ROW(T11))),"")</f>
        <v/>
      </c>
      <c r="U18" s="10" t="str">
        <f ca="1">IF(SUMPRODUCT(--(S$8:S18&amp;T$8:T18=S18&amp;T18))=1,SUMPRODUCT((camion=S18)*(quoi=T18)*(dates=S$7)*(ton)),"")</f>
        <v/>
      </c>
      <c r="V18" s="2" t="str">
        <f t="array" aca="1" ref="V18" ca="1">IFERROR(INDEX(camion,SMALL(IF(dates=V$7,ROW(dates)-1,""),ROW(V11))),"")</f>
        <v/>
      </c>
      <c r="W18" s="2" t="str">
        <f t="array" aca="1" ref="W18" ca="1">IFERROR(INDEX(quoi,SMALL(IF(dates=V$7,ROW(dates)-1,""),ROW(W11))),"")</f>
        <v/>
      </c>
      <c r="X18" s="10" t="str">
        <f ca="1">IF(SUMPRODUCT(--(V$8:V18&amp;W$8:W18=V18&amp;W18))=1,SUMPRODUCT((camion=V18)*(quoi=W18)*(dates=V$7)*(ton)),"")</f>
        <v/>
      </c>
      <c r="Y18" s="2" t="str">
        <f t="array" aca="1" ref="Y18" ca="1">IFERROR(INDEX(camion,SMALL(IF(dates=Y$7,ROW(dates)-1,""),ROW(Y11))),"")</f>
        <v/>
      </c>
      <c r="Z18" s="2" t="str">
        <f t="array" aca="1" ref="Z18" ca="1">IFERROR(INDEX(quoi,SMALL(IF(dates=Y$7,ROW(dates)-1,""),ROW(Z11))),"")</f>
        <v/>
      </c>
      <c r="AA18" s="10" t="str">
        <f ca="1">IF(SUMPRODUCT(--(Y$8:Y18&amp;Z$8:Z18=Y18&amp;Z18))=1,SUMPRODUCT((camion=Y18)*(quoi=Z18)*(dates=Y$7)*(ton)),"")</f>
        <v/>
      </c>
    </row>
    <row r="19" spans="1:27">
      <c r="A19" s="13" t="str">
        <f t="array" aca="1" ref="A19" ca="1">IFERROR(INDEX(camion,SMALL(IF(dates=$A$7,ROW(dates)-1,""),ROW(A12))),"")</f>
        <v/>
      </c>
      <c r="B19" s="13" t="str">
        <f t="array" aca="1" ref="B19" ca="1">IFERROR(INDEX(quoi,SMALL(IF(dates=$A$7,ROW(dates)-1,""),ROW(B12))),"")</f>
        <v/>
      </c>
      <c r="C19" s="14" t="str">
        <f ca="1">IF(SUMPRODUCT(--(A$8:A19&amp;B$8:B19=A19&amp;B19))=1,SUMPRODUCT((camion=A19)*(quoi=B19)*(dates=A$7)*(ton)),"")</f>
        <v/>
      </c>
      <c r="D19" s="17" t="str">
        <f t="array" aca="1" ref="D19" ca="1">IFERROR(INDEX(camion,SMALL(IF(dates=$D$7,ROW(dates)-1,""),ROW(D12))),"")</f>
        <v/>
      </c>
      <c r="E19" s="17" t="str">
        <f t="array" aca="1" ref="E19" ca="1">IFERROR(INDEX(quoi,SMALL(IF(dates=$D$7,ROW(dates)-1,""),ROW(E12))),"")</f>
        <v/>
      </c>
      <c r="F19" s="18" t="str">
        <f ca="1">IF(SUMPRODUCT(--(D$8:D19&amp;E$8:E19=D19&amp;E19))=1,SUMPRODUCT((camion=D19)*(quoi=E19)*(dates=D$7)*(ton)),"")</f>
        <v/>
      </c>
      <c r="G19" s="15" t="str">
        <f t="array" aca="1" ref="G19" ca="1">IFERROR(INDEX(camion,SMALL(IF(dates=G$7,ROW(dates)-1,""),ROW(G12))),"")</f>
        <v/>
      </c>
      <c r="H19" s="15" t="str">
        <f t="array" aca="1" ref="H19" ca="1">IFERROR(INDEX(quoi,SMALL(IF(dates=G$7,ROW(dates)-1,""),ROW(H12))),"")</f>
        <v/>
      </c>
      <c r="I19" s="16" t="str">
        <f ca="1">IF(SUMPRODUCT(--(G$8:G19&amp;H$8:H19=G19&amp;H19))=1,SUMPRODUCT((camion=G19)*(quoi=H19)*(dates=G$7)*(ton)),"")</f>
        <v/>
      </c>
      <c r="J19" s="19" t="str">
        <f t="array" aca="1" ref="J19" ca="1">IFERROR(INDEX(camion,SMALL(IF(dates=J$7,ROW(dates)-1,""),ROW(J12))),"")</f>
        <v/>
      </c>
      <c r="K19" s="19" t="str">
        <f t="array" aca="1" ref="K19" ca="1">IFERROR(INDEX(quoi,SMALL(IF(dates=J$7,ROW(dates)-1,""),ROW(K12))),"")</f>
        <v/>
      </c>
      <c r="L19" s="20" t="str">
        <f ca="1">IF(SUMPRODUCT(--(J$8:J19&amp;K$8:K19=J19&amp;K19))=1,SUMPRODUCT((camion=J19)*(quoi=K19)*(dates=J$7)*(ton)),"")</f>
        <v/>
      </c>
      <c r="M19" s="21" t="str">
        <f t="array" aca="1" ref="M19" ca="1">IFERROR(INDEX(camion,SMALL(IF(dates=M$7,ROW(dates)-1,""),ROW(M12))),"")</f>
        <v/>
      </c>
      <c r="N19" s="21" t="str">
        <f t="array" aca="1" ref="N19" ca="1">IFERROR(INDEX(quoi,SMALL(IF(dates=M$7,ROW(dates)-1,""),ROW(N12))),"")</f>
        <v/>
      </c>
      <c r="O19" s="22" t="str">
        <f ca="1">IF(SUMPRODUCT(--(M$8:M19&amp;N$8:N19=M19&amp;N19))=1,SUMPRODUCT((camion=M19)*(quoi=N19)*(dates=M$7)*(ton)),"")</f>
        <v/>
      </c>
      <c r="P19" s="23" t="str">
        <f t="array" aca="1" ref="P19" ca="1">IFERROR(INDEX(camion,SMALL(IF(dates=P$7,ROW(dates)-1,""),ROW(P12))),"")</f>
        <v/>
      </c>
      <c r="Q19" s="23" t="str">
        <f t="array" aca="1" ref="Q19" ca="1">IFERROR(INDEX(quoi,SMALL(IF(dates=P$7,ROW(dates)-1,""),ROW(Q12))),"")</f>
        <v/>
      </c>
      <c r="R19" s="24" t="str">
        <f ca="1">IF(SUMPRODUCT(--(P$8:P19&amp;Q$8:Q19=P19&amp;Q19))=1,SUMPRODUCT((camion=P19)*(quoi=Q19)*(dates=P$7)*(ton)),"")</f>
        <v/>
      </c>
      <c r="S19" s="2" t="str">
        <f t="array" aca="1" ref="S19" ca="1">IFERROR(INDEX(camion,SMALL(IF(dates=S$7,ROW(dates)-1,""),ROW(S12))),"")</f>
        <v/>
      </c>
      <c r="T19" s="2" t="str">
        <f t="array" aca="1" ref="T19" ca="1">IFERROR(INDEX(quoi,SMALL(IF(dates=S$7,ROW(dates)-1,""),ROW(T12))),"")</f>
        <v/>
      </c>
      <c r="U19" s="10" t="str">
        <f ca="1">IF(SUMPRODUCT(--(S$8:S19&amp;T$8:T19=S19&amp;T19))=1,SUMPRODUCT((camion=S19)*(quoi=T19)*(dates=S$7)*(ton)),"")</f>
        <v/>
      </c>
      <c r="V19" s="2" t="str">
        <f t="array" aca="1" ref="V19" ca="1">IFERROR(INDEX(camion,SMALL(IF(dates=V$7,ROW(dates)-1,""),ROW(V12))),"")</f>
        <v/>
      </c>
      <c r="W19" s="2" t="str">
        <f t="array" aca="1" ref="W19" ca="1">IFERROR(INDEX(quoi,SMALL(IF(dates=V$7,ROW(dates)-1,""),ROW(W12))),"")</f>
        <v/>
      </c>
      <c r="X19" s="10" t="str">
        <f ca="1">IF(SUMPRODUCT(--(V$8:V19&amp;W$8:W19=V19&amp;W19))=1,SUMPRODUCT((camion=V19)*(quoi=W19)*(dates=V$7)*(ton)),"")</f>
        <v/>
      </c>
      <c r="Y19" s="2" t="str">
        <f t="array" aca="1" ref="Y19" ca="1">IFERROR(INDEX(camion,SMALL(IF(dates=Y$7,ROW(dates)-1,""),ROW(Y12))),"")</f>
        <v/>
      </c>
      <c r="Z19" s="2" t="str">
        <f t="array" aca="1" ref="Z19" ca="1">IFERROR(INDEX(quoi,SMALL(IF(dates=Y$7,ROW(dates)-1,""),ROW(Z12))),"")</f>
        <v/>
      </c>
      <c r="AA19" s="10" t="str">
        <f ca="1">IF(SUMPRODUCT(--(Y$8:Y19&amp;Z$8:Z19=Y19&amp;Z19))=1,SUMPRODUCT((camion=Y19)*(quoi=Z19)*(dates=Y$7)*(ton)),"")</f>
        <v/>
      </c>
    </row>
    <row r="20" spans="1:27">
      <c r="A20" s="13" t="str">
        <f t="array" aca="1" ref="A20" ca="1">IFERROR(INDEX(camion,SMALL(IF(dates=$A$7,ROW(dates)-1,""),ROW(A13))),"")</f>
        <v/>
      </c>
      <c r="B20" s="13" t="str">
        <f t="array" aca="1" ref="B20" ca="1">IFERROR(INDEX(quoi,SMALL(IF(dates=$A$7,ROW(dates)-1,""),ROW(B13))),"")</f>
        <v/>
      </c>
      <c r="C20" s="14" t="str">
        <f ca="1">IF(SUMPRODUCT(--(A$8:A20&amp;B$8:B20=A20&amp;B20))=1,SUMPRODUCT((camion=A20)*(quoi=B20)*(dates=A$7)*(ton)),"")</f>
        <v/>
      </c>
      <c r="D20" s="17" t="str">
        <f t="array" aca="1" ref="D20" ca="1">IFERROR(INDEX(camion,SMALL(IF(dates=$D$7,ROW(dates)-1,""),ROW(D13))),"")</f>
        <v/>
      </c>
      <c r="E20" s="17" t="str">
        <f t="array" aca="1" ref="E20" ca="1">IFERROR(INDEX(quoi,SMALL(IF(dates=$D$7,ROW(dates)-1,""),ROW(E13))),"")</f>
        <v/>
      </c>
      <c r="F20" s="18" t="str">
        <f ca="1">IF(SUMPRODUCT(--(D$8:D20&amp;E$8:E20=D20&amp;E20))=1,SUMPRODUCT((camion=D20)*(quoi=E20)*(dates=D$7)*(ton)),"")</f>
        <v/>
      </c>
      <c r="G20" s="15" t="str">
        <f t="array" aca="1" ref="G20" ca="1">IFERROR(INDEX(camion,SMALL(IF(dates=G$7,ROW(dates)-1,""),ROW(G13))),"")</f>
        <v/>
      </c>
      <c r="H20" s="15" t="str">
        <f t="array" aca="1" ref="H20" ca="1">IFERROR(INDEX(quoi,SMALL(IF(dates=G$7,ROW(dates)-1,""),ROW(H13))),"")</f>
        <v/>
      </c>
      <c r="I20" s="16" t="str">
        <f ca="1">IF(SUMPRODUCT(--(G$8:G20&amp;H$8:H20=G20&amp;H20))=1,SUMPRODUCT((camion=G20)*(quoi=H20)*(dates=G$7)*(ton)),"")</f>
        <v/>
      </c>
      <c r="J20" s="19" t="str">
        <f t="array" aca="1" ref="J20" ca="1">IFERROR(INDEX(camion,SMALL(IF(dates=J$7,ROW(dates)-1,""),ROW(J13))),"")</f>
        <v/>
      </c>
      <c r="K20" s="19" t="str">
        <f t="array" aca="1" ref="K20" ca="1">IFERROR(INDEX(quoi,SMALL(IF(dates=J$7,ROW(dates)-1,""),ROW(K13))),"")</f>
        <v/>
      </c>
      <c r="L20" s="20" t="str">
        <f ca="1">IF(SUMPRODUCT(--(J$8:J20&amp;K$8:K20=J20&amp;K20))=1,SUMPRODUCT((camion=J20)*(quoi=K20)*(dates=J$7)*(ton)),"")</f>
        <v/>
      </c>
      <c r="M20" s="21" t="str">
        <f t="array" aca="1" ref="M20" ca="1">IFERROR(INDEX(camion,SMALL(IF(dates=M$7,ROW(dates)-1,""),ROW(M13))),"")</f>
        <v/>
      </c>
      <c r="N20" s="21" t="str">
        <f t="array" aca="1" ref="N20" ca="1">IFERROR(INDEX(quoi,SMALL(IF(dates=M$7,ROW(dates)-1,""),ROW(N13))),"")</f>
        <v/>
      </c>
      <c r="O20" s="22" t="str">
        <f ca="1">IF(SUMPRODUCT(--(M$8:M20&amp;N$8:N20=M20&amp;N20))=1,SUMPRODUCT((camion=M20)*(quoi=N20)*(dates=M$7)*(ton)),"")</f>
        <v/>
      </c>
      <c r="P20" s="23" t="str">
        <f t="array" aca="1" ref="P20" ca="1">IFERROR(INDEX(camion,SMALL(IF(dates=P$7,ROW(dates)-1,""),ROW(P13))),"")</f>
        <v/>
      </c>
      <c r="Q20" s="23" t="str">
        <f t="array" aca="1" ref="Q20" ca="1">IFERROR(INDEX(quoi,SMALL(IF(dates=P$7,ROW(dates)-1,""),ROW(Q13))),"")</f>
        <v/>
      </c>
      <c r="R20" s="24" t="str">
        <f ca="1">IF(SUMPRODUCT(--(P$8:P20&amp;Q$8:Q20=P20&amp;Q20))=1,SUMPRODUCT((camion=P20)*(quoi=Q20)*(dates=P$7)*(ton)),"")</f>
        <v/>
      </c>
      <c r="S20" s="2" t="str">
        <f t="array" aca="1" ref="S20" ca="1">IFERROR(INDEX(camion,SMALL(IF(dates=S$7,ROW(dates)-1,""),ROW(S13))),"")</f>
        <v/>
      </c>
      <c r="T20" s="2" t="str">
        <f t="array" aca="1" ref="T20" ca="1">IFERROR(INDEX(quoi,SMALL(IF(dates=S$7,ROW(dates)-1,""),ROW(T13))),"")</f>
        <v/>
      </c>
      <c r="U20" s="10" t="str">
        <f ca="1">IF(SUMPRODUCT(--(S$8:S20&amp;T$8:T20=S20&amp;T20))=1,SUMPRODUCT((camion=S20)*(quoi=T20)*(dates=S$7)*(ton)),"")</f>
        <v/>
      </c>
      <c r="V20" s="2" t="str">
        <f t="array" aca="1" ref="V20" ca="1">IFERROR(INDEX(camion,SMALL(IF(dates=V$7,ROW(dates)-1,""),ROW(V13))),"")</f>
        <v/>
      </c>
      <c r="W20" s="2" t="str">
        <f t="array" aca="1" ref="W20" ca="1">IFERROR(INDEX(quoi,SMALL(IF(dates=V$7,ROW(dates)-1,""),ROW(W13))),"")</f>
        <v/>
      </c>
      <c r="X20" s="10" t="str">
        <f ca="1">IF(SUMPRODUCT(--(V$8:V20&amp;W$8:W20=V20&amp;W20))=1,SUMPRODUCT((camion=V20)*(quoi=W20)*(dates=V$7)*(ton)),"")</f>
        <v/>
      </c>
      <c r="Y20" s="2" t="str">
        <f t="array" aca="1" ref="Y20" ca="1">IFERROR(INDEX(camion,SMALL(IF(dates=Y$7,ROW(dates)-1,""),ROW(Y13))),"")</f>
        <v/>
      </c>
      <c r="Z20" s="2" t="str">
        <f t="array" aca="1" ref="Z20" ca="1">IFERROR(INDEX(quoi,SMALL(IF(dates=Y$7,ROW(dates)-1,""),ROW(Z13))),"")</f>
        <v/>
      </c>
      <c r="AA20" s="10" t="str">
        <f ca="1">IF(SUMPRODUCT(--(Y$8:Y20&amp;Z$8:Z20=Y20&amp;Z20))=1,SUMPRODUCT((camion=Y20)*(quoi=Z20)*(dates=Y$7)*(ton)),"")</f>
        <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B1:X35"/>
  <sheetViews>
    <sheetView zoomScale="80" zoomScaleNormal="80" workbookViewId="0">
      <selection activeCell="AB2" sqref="AB2"/>
    </sheetView>
  </sheetViews>
  <sheetFormatPr baseColWidth="10" defaultRowHeight="14.5"/>
  <cols>
    <col min="1" max="1" width="5.81640625" customWidth="1"/>
    <col min="3" max="3" width="4.36328125" customWidth="1"/>
    <col min="4" max="4" width="2.453125" customWidth="1"/>
    <col min="6" max="6" width="4.26953125" customWidth="1"/>
    <col min="7" max="7" width="4.1796875" customWidth="1"/>
    <col min="9" max="9" width="3.6328125" customWidth="1"/>
    <col min="10" max="10" width="2.6328125" customWidth="1"/>
    <col min="12" max="12" width="4.08984375" customWidth="1"/>
    <col min="13" max="13" width="3.90625" customWidth="1"/>
    <col min="14" max="14" width="11.08984375" customWidth="1"/>
    <col min="15" max="15" width="7.08984375" customWidth="1"/>
    <col min="16" max="16" width="2.36328125" customWidth="1"/>
    <col min="17" max="17" width="8.54296875" customWidth="1"/>
    <col min="18" max="18" width="5.26953125" customWidth="1"/>
    <col min="19" max="19" width="4.1796875" customWidth="1"/>
    <col min="20" max="20" width="11.26953125" customWidth="1"/>
    <col min="21" max="21" width="4" customWidth="1"/>
    <col min="22" max="22" width="2.36328125" customWidth="1"/>
    <col min="23" max="23" width="8.36328125" customWidth="1"/>
    <col min="24" max="24" width="3.6328125" customWidth="1"/>
    <col min="25" max="25" width="4.81640625" customWidth="1"/>
  </cols>
  <sheetData>
    <row r="1" spans="2:24">
      <c r="B1" t="s">
        <v>35</v>
      </c>
      <c r="E1">
        <f ca="1">consultation!G3</f>
        <v>126</v>
      </c>
    </row>
    <row r="2" spans="2:24">
      <c r="B2" s="26">
        <f ca="1">consultation!A7</f>
        <v>42318</v>
      </c>
      <c r="C2" s="27"/>
      <c r="D2" s="27"/>
      <c r="E2" s="28" t="s">
        <v>33</v>
      </c>
      <c r="F2" s="29">
        <f ca="1">SUM(F3:F16)</f>
        <v>48</v>
      </c>
      <c r="H2" s="26">
        <f ca="1">consultation!D7</f>
        <v>42319</v>
      </c>
      <c r="I2" s="27"/>
      <c r="J2" s="27"/>
      <c r="K2" s="28" t="s">
        <v>33</v>
      </c>
      <c r="L2" s="29">
        <f ca="1">SUM(L3:L16)</f>
        <v>29</v>
      </c>
      <c r="N2" s="26">
        <f ca="1">consultation!G7</f>
        <v>42320</v>
      </c>
      <c r="O2" s="27"/>
      <c r="P2" s="27"/>
      <c r="Q2" s="28" t="s">
        <v>33</v>
      </c>
      <c r="R2" s="29">
        <f ca="1">SUM(R3:R16)</f>
        <v>14</v>
      </c>
      <c r="T2" s="26">
        <f ca="1">consultation!J7</f>
        <v>42323</v>
      </c>
      <c r="U2" s="27"/>
      <c r="V2" s="27"/>
      <c r="W2" s="28" t="s">
        <v>33</v>
      </c>
      <c r="X2" s="29">
        <f ca="1">SUM(X3:X16)</f>
        <v>4</v>
      </c>
    </row>
    <row r="3" spans="2:24">
      <c r="B3" s="10" t="str">
        <f t="array" aca="1" ref="B3" ca="1">IF(ROW($A1)&gt;SUMPRODUCT(1/COUNTIF(consultation!A$8:A$20,consultation!A$8:A$20)*(consultation!A$8:A$20&lt;&gt;"")),"",INDEX(consultation!A$8:A$20,MIN(IF(consultation!A$8:A$20&lt;&gt;"",IF(COUNTIF(B$2:B2,consultation!A$8:A$20)=0,ROW(consultation!A$8:A$20)-7)))))</f>
        <v>camion2</v>
      </c>
      <c r="C3" s="10">
        <f ca="1">SUMPRODUCT((dates=B$2)*(camion=B3)*ton)</f>
        <v>22</v>
      </c>
      <c r="D3" s="25"/>
      <c r="E3" s="10" t="str">
        <f t="array" aca="1" ref="E3" ca="1">IF(ROW($A1)&gt;SUMPRODUCT(1/COUNTIF(consultation!B$8:B$20,consultation!B$8:B$20)*(consultation!B$8:B$20&lt;&gt;"")),"",INDEX(consultation!B$8:B$20,MIN(IF(consultation!B$8:B$20&lt;&gt;"",IF(COUNTIF(E$2:E2,consultation!B$8:B$20)=0,ROW(consultation!D$8:D$20)-7)))))</f>
        <v>gravat 3</v>
      </c>
      <c r="F3" s="10">
        <f ca="1">SUMPRODUCT((dates=B$2)*(quoi=E3)*ton)</f>
        <v>22</v>
      </c>
      <c r="H3" s="10" t="str">
        <f t="array" aca="1" ref="H3" ca="1">IF(ROW($A1)&gt;SUMPRODUCT(1/COUNTIF(consultation!D$8:D$20,consultation!D$8:D$20)*(consultation!D$8:D$20&lt;&gt;"")),"",INDEX(consultation!D$8:D$20,MIN(IF(consultation!D$8:D$20&lt;&gt;"",IF(COUNTIF(H$2:H2,consultation!D$8:D$20)=0,ROW(consultation!G$8:G$20)-7)))))</f>
        <v>camion2</v>
      </c>
      <c r="I3" s="10">
        <f ca="1">SUMPRODUCT((dates=H$2)*(camion=H3)*ton)</f>
        <v>15</v>
      </c>
      <c r="J3" s="25"/>
      <c r="K3" s="10" t="str">
        <f t="array" aca="1" ref="K3" ca="1">IF(ROW($A1)&gt;SUMPRODUCT(1/COUNTIF(consultation!E$8:E$20,consultation!E$8:E$20)*(consultation!E$8:E$20&lt;&gt;"")),"",INDEX(consultation!E$8:E$20,MIN(IF(consultation!E$8:E$20&lt;&gt;"",IF(COUNTIF(K$2:K2,consultation!E$8:E$20)=0,ROW(consultation!J$8:J$20)-7)))))</f>
        <v>gravat 3</v>
      </c>
      <c r="L3" s="10">
        <f ca="1">SUMPRODUCT((dates=H$2)*(quoi=K3)*ton)</f>
        <v>29</v>
      </c>
      <c r="N3" s="10" t="str">
        <f t="array" aca="1" ref="N3" ca="1">IF(ROW($A1)&gt;SUMPRODUCT(1/COUNTIF(consultation!G$8:G$20,consultation!G$8:G$20)*(consultation!G$8:G$20&lt;&gt;"")),"",INDEX(consultation!G$8:G$20,MIN(IF(consultation!G$8:G$20&lt;&gt;"",IF(COUNTIF(N$2:N2,consultation!G$8:G$20)=0,ROW(consultation!M$8:M$20)-7)))))</f>
        <v>camion1</v>
      </c>
      <c r="O3" s="10">
        <f ca="1">SUMPRODUCT((dates=N$2)*(camion=N3)*ton)</f>
        <v>14</v>
      </c>
      <c r="P3" s="25"/>
      <c r="Q3" s="10" t="str">
        <f t="array" aca="1" ref="Q3" ca="1">IF(ROW($A1)&gt;SUMPRODUCT(1/COUNTIF(consultation!H$8:H$20,consultation!H$8:H$20)*(consultation!H$8:H$20&lt;&gt;"")),"",INDEX(consultation!H$8:H$20,MIN(IF(consultation!H$8:H$20&lt;&gt;"",IF(COUNTIF(Q$2:Q2,consultation!H$8:H$20)=0,ROW(consultation!P$8:P$20)-7)))))</f>
        <v>gravat 1</v>
      </c>
      <c r="R3" s="10">
        <f ca="1">SUMPRODUCT((dates=N$2)*(quoi=Q3)*ton)</f>
        <v>14</v>
      </c>
      <c r="T3" s="10" t="str">
        <f t="array" aca="1" ref="T3" ca="1">IF(ROW($A1)&gt;SUMPRODUCT(1/COUNTIF(consultation!J$8:J$20,consultation!J$8:J$20)*(consultation!J$8:J$20&lt;&gt;"")),"",INDEX(consultation!J$8:J$20,MIN(IF(consultation!J$8:J$20&lt;&gt;"",IF(COUNTIF(T$2:T2,consultation!J$8:J$20)=0,ROW(consultation!S$8:S$20)-7)))))</f>
        <v>camion2</v>
      </c>
      <c r="U3" s="10">
        <f ca="1">SUMPRODUCT((dates=T$2)*(camion=T3)*ton)</f>
        <v>4</v>
      </c>
      <c r="V3" s="25"/>
      <c r="W3" s="10" t="str">
        <f t="array" aca="1" ref="W3" ca="1">IF(ROW($A1)&gt;SUMPRODUCT(1/COUNTIF(consultation!K$8:K$20,consultation!K$8:K$20)*(consultation!K$8:K$20&lt;&gt;"")),"",INDEX(consultation!K$8:K$20,MIN(IF(consultation!K$8:K$20&lt;&gt;"",IF(COUNTIF(W$2:W2,consultation!K$8:K$20)=0,ROW(consultation!K$8:K$20)-7)))))</f>
        <v>gravat 2</v>
      </c>
      <c r="X3" s="10">
        <f ca="1">SUMPRODUCT((dates=T$2)*(quoi=W3)*ton)</f>
        <v>4</v>
      </c>
    </row>
    <row r="4" spans="2:24">
      <c r="B4" s="10" t="str">
        <f t="array" aca="1" ref="B4" ca="1">IF(ROW($A2)&gt;SUMPRODUCT(1/COUNTIF(consultation!A$8:A$20,consultation!A$8:A$20)*(consultation!A$8:A$20&lt;&gt;"")),"",INDEX(consultation!A$8:A$20,MIN(IF(consultation!A$8:A$20&lt;&gt;"",IF(COUNTIF(B$2:B3,consultation!A$8:A$20)=0,ROW(consultation!A$8:A$20)-7)))))</f>
        <v>camion1</v>
      </c>
      <c r="C4" s="10">
        <f ca="1">SUMPRODUCT((dates=B$2)*(camion=B4)*ton)</f>
        <v>26</v>
      </c>
      <c r="D4" s="25"/>
      <c r="E4" s="10" t="str">
        <f t="array" aca="1" ref="E4" ca="1">IF(ROW($A2)&gt;SUMPRODUCT(1/COUNTIF(consultation!B$8:B$20,consultation!B$8:B$20)*(consultation!B$8:B$20&lt;&gt;"")),"",INDEX(consultation!B$8:B$20,MIN(IF(consultation!B$8:B$20&lt;&gt;"",IF(COUNTIF(E$2:E3,consultation!B$8:B$20)=0,ROW(consultation!D$8:D$20)-7)))))</f>
        <v>gravat 2</v>
      </c>
      <c r="F4" s="10">
        <f ca="1">SUMPRODUCT((dates=B$2)*(quoi=E4)*ton)</f>
        <v>12</v>
      </c>
      <c r="H4" s="10" t="str">
        <f t="array" aca="1" ref="H4" ca="1">IF(ROW($A2)&gt;SUMPRODUCT(1/COUNTIF(consultation!D$8:D$20,consultation!D$8:D$20)*(consultation!D$8:D$20&lt;&gt;"")),"",INDEX(consultation!D$8:D$20,MIN(IF(consultation!D$8:D$20&lt;&gt;"",IF(COUNTIF(H$2:H3,consultation!D$8:D$20)=0,ROW(consultation!G$8:G$20)-7)))))</f>
        <v>camion3</v>
      </c>
      <c r="I4" s="10">
        <f ca="1">SUMPRODUCT((dates=H$2)*(camion=H4)*ton)</f>
        <v>14</v>
      </c>
      <c r="J4" s="25"/>
      <c r="K4" s="10" t="str">
        <f t="array" aca="1" ref="K4" ca="1">IF(ROW($A2)&gt;SUMPRODUCT(1/COUNTIF(consultation!E$8:E$20,consultation!E$8:E$20)*(consultation!E$8:E$20&lt;&gt;"")),"",INDEX(consultation!E$8:E$20,MIN(IF(consultation!E$8:E$20&lt;&gt;"",IF(COUNTIF(K$2:K3,consultation!E$8:E$20)=0,ROW(consultation!J$8:J$20)-7)))))</f>
        <v/>
      </c>
      <c r="L4" s="10">
        <f ca="1">SUMPRODUCT((dates=H$2)*(quoi=K4)*ton)</f>
        <v>0</v>
      </c>
      <c r="N4" s="10" t="str">
        <f t="array" aca="1" ref="N4" ca="1">IF(ROW($A2)&gt;SUMPRODUCT(1/COUNTIF(consultation!G$8:G$20,consultation!G$8:G$20)*(consultation!G$8:G$20&lt;&gt;"")),"",INDEX(consultation!G$8:G$20,MIN(IF(consultation!G$8:G$20&lt;&gt;"",IF(COUNTIF(N$2:N3,consultation!G$8:G$20)=0,ROW(consultation!M$8:M$20)-7)))))</f>
        <v/>
      </c>
      <c r="O4" s="10">
        <f ca="1">SUMPRODUCT((dates=N$2)*(camion=N4)*ton)</f>
        <v>0</v>
      </c>
      <c r="P4" s="25"/>
      <c r="Q4" s="10" t="str">
        <f t="array" aca="1" ref="Q4" ca="1">IF(ROW($A2)&gt;SUMPRODUCT(1/COUNTIF(consultation!H$8:H$20,consultation!H$8:H$20)*(consultation!H$8:H$20&lt;&gt;"")),"",INDEX(consultation!H$8:H$20,MIN(IF(consultation!H$8:H$20&lt;&gt;"",IF(COUNTIF(Q$2:Q3,consultation!H$8:H$20)=0,ROW(consultation!P$8:P$20)-7)))))</f>
        <v/>
      </c>
      <c r="R4" s="10">
        <f ca="1">SUMPRODUCT((dates=N$2)*(quoi=Q4)*ton)</f>
        <v>0</v>
      </c>
      <c r="T4" s="10" t="str">
        <f t="array" aca="1" ref="T4" ca="1">IF(ROW($A2)&gt;SUMPRODUCT(1/COUNTIF(consultation!J$8:J$20,consultation!J$8:J$20)*(consultation!J$8:J$20&lt;&gt;"")),"",INDEX(consultation!J$8:J$20,MIN(IF(consultation!J$8:J$20&lt;&gt;"",IF(COUNTIF(T$2:T3,consultation!J$8:J$20)=0,ROW(consultation!S$8:S$20)-7)))))</f>
        <v/>
      </c>
      <c r="U4" s="10">
        <f ca="1">SUMPRODUCT((dates=T$2)*(camion=T4)*ton)</f>
        <v>0</v>
      </c>
      <c r="V4" s="25"/>
      <c r="W4" s="10" t="str">
        <f t="array" aca="1" ref="W4" ca="1">IF(ROW($A2)&gt;SUMPRODUCT(1/COUNTIF(consultation!K$8:K$20,consultation!K$8:K$20)*(consultation!K$8:K$20&lt;&gt;"")),"",INDEX(consultation!K$8:K$20,MIN(IF(consultation!K$8:K$20&lt;&gt;"",IF(COUNTIF(W$2:W3,consultation!K$8:K$20)=0,ROW(consultation!K$8:K$20)-7)))))</f>
        <v/>
      </c>
      <c r="X4" s="10">
        <f ca="1">SUMPRODUCT((dates=T$2)*(quoi=W4)*ton)</f>
        <v>0</v>
      </c>
    </row>
    <row r="5" spans="2:24">
      <c r="B5" s="10" t="str">
        <f t="array" aca="1" ref="B5" ca="1">IF(ROW($A3)&gt;SUMPRODUCT(1/COUNTIF(consultation!A$8:A$20,consultation!A$8:A$20)*(consultation!A$8:A$20&lt;&gt;"")),"",INDEX(consultation!A$8:A$20,MIN(IF(consultation!A$8:A$20&lt;&gt;"",IF(COUNTIF(B$2:B4,consultation!A$8:A$20)=0,ROW(consultation!A$8:A$20)-7)))))</f>
        <v/>
      </c>
      <c r="C5" s="10">
        <f ca="1">SUMPRODUCT((dates=B$2)*(camion=B5)*ton)</f>
        <v>0</v>
      </c>
      <c r="D5" s="25"/>
      <c r="E5" s="10" t="str">
        <f t="array" aca="1" ref="E5" ca="1">IF(ROW($A3)&gt;SUMPRODUCT(1/COUNTIF(consultation!B$8:B$20,consultation!B$8:B$20)*(consultation!B$8:B$20&lt;&gt;"")),"",INDEX(consultation!B$8:B$20,MIN(IF(consultation!B$8:B$20&lt;&gt;"",IF(COUNTIF(E$2:E4,consultation!B$8:B$20)=0,ROW(consultation!D$8:D$20)-7)))))</f>
        <v>gravat 8</v>
      </c>
      <c r="F5" s="10">
        <f ca="1">SUMPRODUCT((dates=B$2)*(quoi=E5)*ton)</f>
        <v>14</v>
      </c>
      <c r="H5" s="10" t="str">
        <f t="array" aca="1" ref="H5" ca="1">IF(ROW($A3)&gt;SUMPRODUCT(1/COUNTIF(consultation!D$8:D$20,consultation!D$8:D$20)*(consultation!D$8:D$20&lt;&gt;"")),"",INDEX(consultation!D$8:D$20,MIN(IF(consultation!D$8:D$20&lt;&gt;"",IF(COUNTIF(H$2:H4,consultation!D$8:D$20)=0,ROW(consultation!G$8:G$20)-7)))))</f>
        <v/>
      </c>
      <c r="I5" s="10">
        <f ca="1">SUMPRODUCT((dates=H$2)*(camion=H5)*ton)</f>
        <v>0</v>
      </c>
      <c r="J5" s="25"/>
      <c r="K5" s="10" t="str">
        <f t="array" aca="1" ref="K5" ca="1">IF(ROW($A3)&gt;SUMPRODUCT(1/COUNTIF(consultation!E$8:E$20,consultation!E$8:E$20)*(consultation!E$8:E$20&lt;&gt;"")),"",INDEX(consultation!E$8:E$20,MIN(IF(consultation!E$8:E$20&lt;&gt;"",IF(COUNTIF(K$2:K4,consultation!E$8:E$20)=0,ROW(consultation!J$8:J$20)-7)))))</f>
        <v/>
      </c>
      <c r="L5" s="10">
        <f ca="1">SUMPRODUCT((dates=H$2)*(quoi=K5)*ton)</f>
        <v>0</v>
      </c>
      <c r="N5" s="10" t="str">
        <f t="array" aca="1" ref="N5" ca="1">IF(ROW($A3)&gt;SUMPRODUCT(1/COUNTIF(consultation!G$8:G$20,consultation!G$8:G$20)*(consultation!G$8:G$20&lt;&gt;"")),"",INDEX(consultation!G$8:G$20,MIN(IF(consultation!G$8:G$20&lt;&gt;"",IF(COUNTIF(N$2:N4,consultation!G$8:G$20)=0,ROW(consultation!M$8:M$20)-7)))))</f>
        <v/>
      </c>
      <c r="O5" s="10">
        <f ca="1">SUMPRODUCT((dates=N$2)*(camion=N5)*ton)</f>
        <v>0</v>
      </c>
      <c r="P5" s="25"/>
      <c r="Q5" s="10" t="str">
        <f t="array" aca="1" ref="Q5" ca="1">IF(ROW($A3)&gt;SUMPRODUCT(1/COUNTIF(consultation!H$8:H$20,consultation!H$8:H$20)*(consultation!H$8:H$20&lt;&gt;"")),"",INDEX(consultation!H$8:H$20,MIN(IF(consultation!H$8:H$20&lt;&gt;"",IF(COUNTIF(Q$2:Q4,consultation!H$8:H$20)=0,ROW(consultation!P$8:P$20)-7)))))</f>
        <v/>
      </c>
      <c r="R5" s="10">
        <f ca="1">SUMPRODUCT((dates=N$2)*(quoi=Q5)*ton)</f>
        <v>0</v>
      </c>
      <c r="T5" s="10" t="str">
        <f t="array" aca="1" ref="T5" ca="1">IF(ROW($A3)&gt;SUMPRODUCT(1/COUNTIF(consultation!J$8:J$20,consultation!J$8:J$20)*(consultation!J$8:J$20&lt;&gt;"")),"",INDEX(consultation!J$8:J$20,MIN(IF(consultation!J$8:J$20&lt;&gt;"",IF(COUNTIF(T$2:T4,consultation!J$8:J$20)=0,ROW(consultation!S$8:S$20)-7)))))</f>
        <v/>
      </c>
      <c r="U5" s="10">
        <f ca="1">SUMPRODUCT((dates=T$2)*(camion=T5)*ton)</f>
        <v>0</v>
      </c>
      <c r="V5" s="25"/>
      <c r="W5" s="10" t="str">
        <f t="array" aca="1" ref="W5" ca="1">IF(ROW($A3)&gt;SUMPRODUCT(1/COUNTIF(consultation!K$8:K$20,consultation!K$8:K$20)*(consultation!K$8:K$20&lt;&gt;"")),"",INDEX(consultation!K$8:K$20,MIN(IF(consultation!K$8:K$20&lt;&gt;"",IF(COUNTIF(W$2:W4,consultation!K$8:K$20)=0,ROW(consultation!K$8:K$20)-7)))))</f>
        <v/>
      </c>
      <c r="X5" s="10">
        <f ca="1">SUMPRODUCT((dates=T$2)*(quoi=W5)*ton)</f>
        <v>0</v>
      </c>
    </row>
    <row r="6" spans="2:24">
      <c r="B6" s="10" t="str">
        <f t="array" aca="1" ref="B6" ca="1">IF(ROW($A4)&gt;SUMPRODUCT(1/COUNTIF(consultation!A$8:A$20,consultation!A$8:A$20)*(consultation!A$8:A$20&lt;&gt;"")),"",INDEX(consultation!A$8:A$20,MIN(IF(consultation!A$8:A$20&lt;&gt;"",IF(COUNTIF(B$2:B5,consultation!A$8:A$20)=0,ROW(consultation!A$8:A$20)-7)))))</f>
        <v/>
      </c>
      <c r="C6" s="10">
        <f ca="1">SUMPRODUCT((dates=B$2)*(camion=B6)*ton)</f>
        <v>0</v>
      </c>
      <c r="D6" s="25"/>
      <c r="E6" s="10" t="str">
        <f t="array" aca="1" ref="E6" ca="1">IF(ROW($A4)&gt;SUMPRODUCT(1/COUNTIF(consultation!B$8:B$20,consultation!B$8:B$20)*(consultation!B$8:B$20&lt;&gt;"")),"",INDEX(consultation!B$8:B$20,MIN(IF(consultation!B$8:B$20&lt;&gt;"",IF(COUNTIF(E$2:E5,consultation!B$8:B$20)=0,ROW(consultation!D$8:D$20)-7)))))</f>
        <v/>
      </c>
      <c r="F6" s="10">
        <f ca="1">SUMPRODUCT((dates=B$2)*(quoi=E6)*ton)</f>
        <v>0</v>
      </c>
      <c r="H6" s="10" t="str">
        <f t="array" aca="1" ref="H6" ca="1">IF(ROW($A4)&gt;SUMPRODUCT(1/COUNTIF(consultation!D$8:D$20,consultation!D$8:D$20)*(consultation!D$8:D$20&lt;&gt;"")),"",INDEX(consultation!D$8:D$20,MIN(IF(consultation!D$8:D$20&lt;&gt;"",IF(COUNTIF(H$2:H5,consultation!D$8:D$20)=0,ROW(consultation!G$8:G$20)-7)))))</f>
        <v/>
      </c>
      <c r="I6" s="10">
        <f ca="1">SUMPRODUCT((dates=H$2)*(camion=H6)*ton)</f>
        <v>0</v>
      </c>
      <c r="J6" s="25"/>
      <c r="K6" s="10" t="str">
        <f t="array" aca="1" ref="K6" ca="1">IF(ROW($A4)&gt;SUMPRODUCT(1/COUNTIF(consultation!E$8:E$20,consultation!E$8:E$20)*(consultation!E$8:E$20&lt;&gt;"")),"",INDEX(consultation!E$8:E$20,MIN(IF(consultation!E$8:E$20&lt;&gt;"",IF(COUNTIF(K$2:K5,consultation!E$8:E$20)=0,ROW(consultation!J$8:J$20)-7)))))</f>
        <v/>
      </c>
      <c r="L6" s="10">
        <f ca="1">SUMPRODUCT((dates=H$2)*(quoi=K6)*ton)</f>
        <v>0</v>
      </c>
      <c r="N6" s="10" t="str">
        <f t="array" aca="1" ref="N6" ca="1">IF(ROW($A4)&gt;SUMPRODUCT(1/COUNTIF(consultation!G$8:G$20,consultation!G$8:G$20)*(consultation!G$8:G$20&lt;&gt;"")),"",INDEX(consultation!G$8:G$20,MIN(IF(consultation!G$8:G$20&lt;&gt;"",IF(COUNTIF(N$2:N5,consultation!G$8:G$20)=0,ROW(consultation!M$8:M$20)-7)))))</f>
        <v/>
      </c>
      <c r="O6" s="10">
        <f ca="1">SUMPRODUCT((dates=N$2)*(camion=N6)*ton)</f>
        <v>0</v>
      </c>
      <c r="P6" s="25"/>
      <c r="Q6" s="10" t="str">
        <f t="array" aca="1" ref="Q6" ca="1">IF(ROW($A4)&gt;SUMPRODUCT(1/COUNTIF(consultation!H$8:H$20,consultation!H$8:H$20)*(consultation!H$8:H$20&lt;&gt;"")),"",INDEX(consultation!H$8:H$20,MIN(IF(consultation!H$8:H$20&lt;&gt;"",IF(COUNTIF(Q$2:Q5,consultation!H$8:H$20)=0,ROW(consultation!P$8:P$20)-7)))))</f>
        <v/>
      </c>
      <c r="R6" s="10">
        <f ca="1">SUMPRODUCT((dates=N$2)*(quoi=Q6)*ton)</f>
        <v>0</v>
      </c>
      <c r="T6" s="10" t="str">
        <f t="array" aca="1" ref="T6" ca="1">IF(ROW($A4)&gt;SUMPRODUCT(1/COUNTIF(consultation!J$8:J$20,consultation!J$8:J$20)*(consultation!J$8:J$20&lt;&gt;"")),"",INDEX(consultation!J$8:J$20,MIN(IF(consultation!J$8:J$20&lt;&gt;"",IF(COUNTIF(T$2:T5,consultation!J$8:J$20)=0,ROW(consultation!S$8:S$20)-7)))))</f>
        <v/>
      </c>
      <c r="U6" s="10">
        <f ca="1">SUMPRODUCT((dates=T$2)*(camion=T6)*ton)</f>
        <v>0</v>
      </c>
      <c r="V6" s="25"/>
      <c r="W6" s="10" t="str">
        <f t="array" aca="1" ref="W6" ca="1">IF(ROW($A4)&gt;SUMPRODUCT(1/COUNTIF(consultation!K$8:K$20,consultation!K$8:K$20)*(consultation!K$8:K$20&lt;&gt;"")),"",INDEX(consultation!K$8:K$20,MIN(IF(consultation!K$8:K$20&lt;&gt;"",IF(COUNTIF(W$2:W5,consultation!K$8:K$20)=0,ROW(consultation!K$8:K$20)-7)))))</f>
        <v/>
      </c>
      <c r="X6" s="10">
        <f ca="1">SUMPRODUCT((dates=T$2)*(quoi=W6)*ton)</f>
        <v>0</v>
      </c>
    </row>
    <row r="7" spans="2:24">
      <c r="B7" s="10" t="str">
        <f t="array" aca="1" ref="B7" ca="1">IF(ROW($A5)&gt;SUMPRODUCT(1/COUNTIF(consultation!A$8:A$20,consultation!A$8:A$20)*(consultation!A$8:A$20&lt;&gt;"")),"",INDEX(consultation!A$8:A$20,MIN(IF(consultation!A$8:A$20&lt;&gt;"",IF(COUNTIF(B$2:B6,consultation!A$8:A$20)=0,ROW(consultation!A$8:A$20)-7)))))</f>
        <v/>
      </c>
      <c r="C7" s="10">
        <f ca="1">SUMPRODUCT((dates=B$2)*(camion=B7)*ton)</f>
        <v>0</v>
      </c>
      <c r="D7" s="25"/>
      <c r="E7" s="10" t="str">
        <f t="array" aca="1" ref="E7" ca="1">IF(ROW($A5)&gt;SUMPRODUCT(1/COUNTIF(consultation!B$8:B$20,consultation!B$8:B$20)*(consultation!B$8:B$20&lt;&gt;"")),"",INDEX(consultation!B$8:B$20,MIN(IF(consultation!B$8:B$20&lt;&gt;"",IF(COUNTIF(E$2:E6,consultation!B$8:B$20)=0,ROW(consultation!D$8:D$20)-7)))))</f>
        <v/>
      </c>
      <c r="F7" s="10">
        <f ca="1">SUMPRODUCT((dates=B$2)*(quoi=E7)*ton)</f>
        <v>0</v>
      </c>
      <c r="H7" s="10" t="str">
        <f t="array" aca="1" ref="H7" ca="1">IF(ROW($A5)&gt;SUMPRODUCT(1/COUNTIF(consultation!D$8:D$20,consultation!D$8:D$20)*(consultation!D$8:D$20&lt;&gt;"")),"",INDEX(consultation!D$8:D$20,MIN(IF(consultation!D$8:D$20&lt;&gt;"",IF(COUNTIF(H$2:H6,consultation!D$8:D$20)=0,ROW(consultation!G$8:G$20)-7)))))</f>
        <v/>
      </c>
      <c r="I7" s="10">
        <f ca="1">SUMPRODUCT((dates=H$2)*(camion=H7)*ton)</f>
        <v>0</v>
      </c>
      <c r="J7" s="25"/>
      <c r="K7" s="10" t="str">
        <f t="array" aca="1" ref="K7" ca="1">IF(ROW($A5)&gt;SUMPRODUCT(1/COUNTIF(consultation!E$8:E$20,consultation!E$8:E$20)*(consultation!E$8:E$20&lt;&gt;"")),"",INDEX(consultation!E$8:E$20,MIN(IF(consultation!E$8:E$20&lt;&gt;"",IF(COUNTIF(K$2:K6,consultation!E$8:E$20)=0,ROW(consultation!J$8:J$20)-7)))))</f>
        <v/>
      </c>
      <c r="L7" s="10">
        <f ca="1">SUMPRODUCT((dates=H$2)*(quoi=K7)*ton)</f>
        <v>0</v>
      </c>
      <c r="N7" s="10" t="str">
        <f t="array" aca="1" ref="N7" ca="1">IF(ROW($A5)&gt;SUMPRODUCT(1/COUNTIF(consultation!G$8:G$20,consultation!G$8:G$20)*(consultation!G$8:G$20&lt;&gt;"")),"",INDEX(consultation!G$8:G$20,MIN(IF(consultation!G$8:G$20&lt;&gt;"",IF(COUNTIF(N$2:N6,consultation!G$8:G$20)=0,ROW(consultation!M$8:M$20)-7)))))</f>
        <v/>
      </c>
      <c r="O7" s="10">
        <f ca="1">SUMPRODUCT((dates=N$2)*(camion=N7)*ton)</f>
        <v>0</v>
      </c>
      <c r="P7" s="25"/>
      <c r="Q7" s="10" t="str">
        <f t="array" aca="1" ref="Q7" ca="1">IF(ROW($A5)&gt;SUMPRODUCT(1/COUNTIF(consultation!H$8:H$20,consultation!H$8:H$20)*(consultation!H$8:H$20&lt;&gt;"")),"",INDEX(consultation!H$8:H$20,MIN(IF(consultation!H$8:H$20&lt;&gt;"",IF(COUNTIF(Q$2:Q6,consultation!H$8:H$20)=0,ROW(consultation!P$8:P$20)-7)))))</f>
        <v/>
      </c>
      <c r="R7" s="10">
        <f ca="1">SUMPRODUCT((dates=N$2)*(quoi=Q7)*ton)</f>
        <v>0</v>
      </c>
      <c r="T7" s="10" t="str">
        <f t="array" aca="1" ref="T7" ca="1">IF(ROW($A5)&gt;SUMPRODUCT(1/COUNTIF(consultation!J$8:J$20,consultation!J$8:J$20)*(consultation!J$8:J$20&lt;&gt;"")),"",INDEX(consultation!J$8:J$20,MIN(IF(consultation!J$8:J$20&lt;&gt;"",IF(COUNTIF(T$2:T6,consultation!J$8:J$20)=0,ROW(consultation!S$8:S$20)-7)))))</f>
        <v/>
      </c>
      <c r="U7" s="10">
        <f ca="1">SUMPRODUCT((dates=T$2)*(camion=T7)*ton)</f>
        <v>0</v>
      </c>
      <c r="V7" s="25"/>
      <c r="W7" s="10" t="str">
        <f t="array" aca="1" ref="W7" ca="1">IF(ROW($A5)&gt;SUMPRODUCT(1/COUNTIF(consultation!K$8:K$20,consultation!K$8:K$20)*(consultation!K$8:K$20&lt;&gt;"")),"",INDEX(consultation!K$8:K$20,MIN(IF(consultation!K$8:K$20&lt;&gt;"",IF(COUNTIF(W$2:W6,consultation!K$8:K$20)=0,ROW(consultation!K$8:K$20)-7)))))</f>
        <v/>
      </c>
      <c r="X7" s="10">
        <f ca="1">SUMPRODUCT((dates=T$2)*(quoi=W7)*ton)</f>
        <v>0</v>
      </c>
    </row>
    <row r="8" spans="2:24">
      <c r="B8" s="10" t="str">
        <f t="array" aca="1" ref="B8" ca="1">IF(ROW($A6)&gt;SUMPRODUCT(1/COUNTIF(consultation!A$8:A$20,consultation!A$8:A$20)*(consultation!A$8:A$20&lt;&gt;"")),"",INDEX(consultation!A$8:A$20,MIN(IF(consultation!A$8:A$20&lt;&gt;"",IF(COUNTIF(B$2:B7,consultation!A$8:A$20)=0,ROW(consultation!A$8:A$20)-7)))))</f>
        <v/>
      </c>
      <c r="C8" s="10">
        <f ca="1">SUMPRODUCT((dates=B$2)*(camion=B8)*ton)</f>
        <v>0</v>
      </c>
      <c r="D8" s="25"/>
      <c r="E8" s="10" t="str">
        <f t="array" aca="1" ref="E8" ca="1">IF(ROW($A6)&gt;SUMPRODUCT(1/COUNTIF(consultation!B$8:B$20,consultation!B$8:B$20)*(consultation!B$8:B$20&lt;&gt;"")),"",INDEX(consultation!B$8:B$20,MIN(IF(consultation!B$8:B$20&lt;&gt;"",IF(COUNTIF(E$2:E7,consultation!B$8:B$20)=0,ROW(consultation!D$8:D$20)-7)))))</f>
        <v/>
      </c>
      <c r="F8" s="10">
        <f ca="1">SUMPRODUCT((dates=B$2)*(quoi=E8)*ton)</f>
        <v>0</v>
      </c>
      <c r="H8" s="10" t="str">
        <f t="array" aca="1" ref="H8" ca="1">IF(ROW($A6)&gt;SUMPRODUCT(1/COUNTIF(consultation!D$8:D$20,consultation!D$8:D$20)*(consultation!D$8:D$20&lt;&gt;"")),"",INDEX(consultation!D$8:D$20,MIN(IF(consultation!D$8:D$20&lt;&gt;"",IF(COUNTIF(H$2:H7,consultation!D$8:D$20)=0,ROW(consultation!G$8:G$20)-7)))))</f>
        <v/>
      </c>
      <c r="I8" s="10">
        <f ca="1">SUMPRODUCT((dates=H$2)*(camion=H8)*ton)</f>
        <v>0</v>
      </c>
      <c r="J8" s="25"/>
      <c r="K8" s="10" t="str">
        <f t="array" aca="1" ref="K8" ca="1">IF(ROW($A6)&gt;SUMPRODUCT(1/COUNTIF(consultation!E$8:E$20,consultation!E$8:E$20)*(consultation!E$8:E$20&lt;&gt;"")),"",INDEX(consultation!E$8:E$20,MIN(IF(consultation!E$8:E$20&lt;&gt;"",IF(COUNTIF(K$2:K7,consultation!E$8:E$20)=0,ROW(consultation!J$8:J$20)-7)))))</f>
        <v/>
      </c>
      <c r="L8" s="10">
        <f ca="1">SUMPRODUCT((dates=H$2)*(quoi=K8)*ton)</f>
        <v>0</v>
      </c>
      <c r="N8" s="10" t="str">
        <f t="array" aca="1" ref="N8" ca="1">IF(ROW($A6)&gt;SUMPRODUCT(1/COUNTIF(consultation!G$8:G$20,consultation!G$8:G$20)*(consultation!G$8:G$20&lt;&gt;"")),"",INDEX(consultation!G$8:G$20,MIN(IF(consultation!G$8:G$20&lt;&gt;"",IF(COUNTIF(N$2:N7,consultation!G$8:G$20)=0,ROW(consultation!M$8:M$20)-7)))))</f>
        <v/>
      </c>
      <c r="O8" s="10">
        <f ca="1">SUMPRODUCT((dates=N$2)*(camion=N8)*ton)</f>
        <v>0</v>
      </c>
      <c r="P8" s="25"/>
      <c r="Q8" s="10" t="str">
        <f t="array" aca="1" ref="Q8" ca="1">IF(ROW($A6)&gt;SUMPRODUCT(1/COUNTIF(consultation!H$8:H$20,consultation!H$8:H$20)*(consultation!H$8:H$20&lt;&gt;"")),"",INDEX(consultation!H$8:H$20,MIN(IF(consultation!H$8:H$20&lt;&gt;"",IF(COUNTIF(Q$2:Q7,consultation!H$8:H$20)=0,ROW(consultation!P$8:P$20)-7)))))</f>
        <v/>
      </c>
      <c r="R8" s="10">
        <f ca="1">SUMPRODUCT((dates=N$2)*(quoi=Q8)*ton)</f>
        <v>0</v>
      </c>
      <c r="T8" s="10" t="str">
        <f t="array" aca="1" ref="T8" ca="1">IF(ROW($A6)&gt;SUMPRODUCT(1/COUNTIF(consultation!J$8:J$20,consultation!J$8:J$20)*(consultation!J$8:J$20&lt;&gt;"")),"",INDEX(consultation!J$8:J$20,MIN(IF(consultation!J$8:J$20&lt;&gt;"",IF(COUNTIF(T$2:T7,consultation!J$8:J$20)=0,ROW(consultation!S$8:S$20)-7)))))</f>
        <v/>
      </c>
      <c r="U8" s="10">
        <f ca="1">SUMPRODUCT((dates=T$2)*(camion=T8)*ton)</f>
        <v>0</v>
      </c>
      <c r="V8" s="25"/>
      <c r="W8" s="10" t="str">
        <f t="array" aca="1" ref="W8" ca="1">IF(ROW($A6)&gt;SUMPRODUCT(1/COUNTIF(consultation!K$8:K$20,consultation!K$8:K$20)*(consultation!K$8:K$20&lt;&gt;"")),"",INDEX(consultation!K$8:K$20,MIN(IF(consultation!K$8:K$20&lt;&gt;"",IF(COUNTIF(W$2:W7,consultation!K$8:K$20)=0,ROW(consultation!K$8:K$20)-7)))))</f>
        <v/>
      </c>
      <c r="X8" s="10">
        <f ca="1">SUMPRODUCT((dates=T$2)*(quoi=W8)*ton)</f>
        <v>0</v>
      </c>
    </row>
    <row r="9" spans="2:24">
      <c r="B9" s="10" t="str">
        <f t="array" aca="1" ref="B9" ca="1">IF(ROW($A7)&gt;SUMPRODUCT(1/COUNTIF(consultation!A$8:A$20,consultation!A$8:A$20)*(consultation!A$8:A$20&lt;&gt;"")),"",INDEX(consultation!A$8:A$20,MIN(IF(consultation!A$8:A$20&lt;&gt;"",IF(COUNTIF(B$2:B8,consultation!A$8:A$20)=0,ROW(consultation!A$8:A$20)-7)))))</f>
        <v/>
      </c>
      <c r="C9" s="10">
        <f ca="1">SUMPRODUCT((dates=B$2)*(camion=B9)*ton)</f>
        <v>0</v>
      </c>
      <c r="D9" s="25"/>
      <c r="E9" s="10" t="str">
        <f t="array" aca="1" ref="E9" ca="1">IF(ROW($A7)&gt;SUMPRODUCT(1/COUNTIF(consultation!B$8:B$20,consultation!B$8:B$20)*(consultation!B$8:B$20&lt;&gt;"")),"",INDEX(consultation!B$8:B$20,MIN(IF(consultation!B$8:B$20&lt;&gt;"",IF(COUNTIF(E$2:E8,consultation!B$8:B$20)=0,ROW(consultation!D$8:D$20)-7)))))</f>
        <v/>
      </c>
      <c r="F9" s="10">
        <f ca="1">SUMPRODUCT((dates=B$2)*(quoi=E9)*ton)</f>
        <v>0</v>
      </c>
      <c r="H9" s="10" t="str">
        <f t="array" aca="1" ref="H9" ca="1">IF(ROW($A7)&gt;SUMPRODUCT(1/COUNTIF(consultation!D$8:D$20,consultation!D$8:D$20)*(consultation!D$8:D$20&lt;&gt;"")),"",INDEX(consultation!D$8:D$20,MIN(IF(consultation!D$8:D$20&lt;&gt;"",IF(COUNTIF(H$2:H8,consultation!D$8:D$20)=0,ROW(consultation!G$8:G$20)-7)))))</f>
        <v/>
      </c>
      <c r="I9" s="10">
        <f ca="1">SUMPRODUCT((dates=H$2)*(camion=H9)*ton)</f>
        <v>0</v>
      </c>
      <c r="J9" s="25"/>
      <c r="K9" s="10" t="str">
        <f t="array" aca="1" ref="K9" ca="1">IF(ROW($A7)&gt;SUMPRODUCT(1/COUNTIF(consultation!E$8:E$20,consultation!E$8:E$20)*(consultation!E$8:E$20&lt;&gt;"")),"",INDEX(consultation!E$8:E$20,MIN(IF(consultation!E$8:E$20&lt;&gt;"",IF(COUNTIF(K$2:K8,consultation!E$8:E$20)=0,ROW(consultation!J$8:J$20)-7)))))</f>
        <v/>
      </c>
      <c r="L9" s="10">
        <f ca="1">SUMPRODUCT((dates=H$2)*(quoi=K9)*ton)</f>
        <v>0</v>
      </c>
      <c r="N9" s="10" t="str">
        <f t="array" aca="1" ref="N9" ca="1">IF(ROW($A7)&gt;SUMPRODUCT(1/COUNTIF(consultation!G$8:G$20,consultation!G$8:G$20)*(consultation!G$8:G$20&lt;&gt;"")),"",INDEX(consultation!G$8:G$20,MIN(IF(consultation!G$8:G$20&lt;&gt;"",IF(COUNTIF(N$2:N8,consultation!G$8:G$20)=0,ROW(consultation!M$8:M$20)-7)))))</f>
        <v/>
      </c>
      <c r="O9" s="10">
        <f ca="1">SUMPRODUCT((dates=N$2)*(camion=N9)*ton)</f>
        <v>0</v>
      </c>
      <c r="P9" s="25"/>
      <c r="Q9" s="10" t="str">
        <f t="array" aca="1" ref="Q9" ca="1">IF(ROW($A7)&gt;SUMPRODUCT(1/COUNTIF(consultation!H$8:H$20,consultation!H$8:H$20)*(consultation!H$8:H$20&lt;&gt;"")),"",INDEX(consultation!H$8:H$20,MIN(IF(consultation!H$8:H$20&lt;&gt;"",IF(COUNTIF(Q$2:Q8,consultation!H$8:H$20)=0,ROW(consultation!P$8:P$20)-7)))))</f>
        <v/>
      </c>
      <c r="R9" s="10">
        <f ca="1">SUMPRODUCT((dates=N$2)*(quoi=Q9)*ton)</f>
        <v>0</v>
      </c>
      <c r="T9" s="10" t="str">
        <f t="array" aca="1" ref="T9" ca="1">IF(ROW($A7)&gt;SUMPRODUCT(1/COUNTIF(consultation!J$8:J$20,consultation!J$8:J$20)*(consultation!J$8:J$20&lt;&gt;"")),"",INDEX(consultation!J$8:J$20,MIN(IF(consultation!J$8:J$20&lt;&gt;"",IF(COUNTIF(T$2:T8,consultation!J$8:J$20)=0,ROW(consultation!S$8:S$20)-7)))))</f>
        <v/>
      </c>
      <c r="U9" s="10">
        <f ca="1">SUMPRODUCT((dates=T$2)*(camion=T9)*ton)</f>
        <v>0</v>
      </c>
      <c r="V9" s="25"/>
      <c r="W9" s="10" t="str">
        <f t="array" aca="1" ref="W9" ca="1">IF(ROW($A7)&gt;SUMPRODUCT(1/COUNTIF(consultation!K$8:K$20,consultation!K$8:K$20)*(consultation!K$8:K$20&lt;&gt;"")),"",INDEX(consultation!K$8:K$20,MIN(IF(consultation!K$8:K$20&lt;&gt;"",IF(COUNTIF(W$2:W8,consultation!K$8:K$20)=0,ROW(consultation!K$8:K$20)-7)))))</f>
        <v/>
      </c>
      <c r="X9" s="10">
        <f ca="1">SUMPRODUCT((dates=T$2)*(quoi=W9)*ton)</f>
        <v>0</v>
      </c>
    </row>
    <row r="10" spans="2:24">
      <c r="B10" s="10" t="str">
        <f t="array" aca="1" ref="B10" ca="1">IF(ROW($A8)&gt;SUMPRODUCT(1/COUNTIF(consultation!A$8:A$20,consultation!A$8:A$20)*(consultation!A$8:A$20&lt;&gt;"")),"",INDEX(consultation!A$8:A$20,MIN(IF(consultation!A$8:A$20&lt;&gt;"",IF(COUNTIF(B$2:B9,consultation!A$8:A$20)=0,ROW(consultation!A$8:A$20)-7)))))</f>
        <v/>
      </c>
      <c r="C10" s="10">
        <f ca="1">SUMPRODUCT((dates=B$2)*(camion=B10)*ton)</f>
        <v>0</v>
      </c>
      <c r="D10" s="25"/>
      <c r="E10" s="10" t="str">
        <f t="array" aca="1" ref="E10" ca="1">IF(ROW($A8)&gt;SUMPRODUCT(1/COUNTIF(consultation!B$8:B$20,consultation!B$8:B$20)*(consultation!B$8:B$20&lt;&gt;"")),"",INDEX(consultation!B$8:B$20,MIN(IF(consultation!B$8:B$20&lt;&gt;"",IF(COUNTIF(E$2:E9,consultation!B$8:B$20)=0,ROW(consultation!D$8:D$20)-7)))))</f>
        <v/>
      </c>
      <c r="F10" s="10">
        <f ca="1">SUMPRODUCT((dates=B$2)*(quoi=E10)*ton)</f>
        <v>0</v>
      </c>
      <c r="H10" s="10" t="str">
        <f t="array" aca="1" ref="H10" ca="1">IF(ROW($A8)&gt;SUMPRODUCT(1/COUNTIF(consultation!D$8:D$20,consultation!D$8:D$20)*(consultation!D$8:D$20&lt;&gt;"")),"",INDEX(consultation!D$8:D$20,MIN(IF(consultation!D$8:D$20&lt;&gt;"",IF(COUNTIF(H$2:H9,consultation!D$8:D$20)=0,ROW(consultation!G$8:G$20)-7)))))</f>
        <v/>
      </c>
      <c r="I10" s="10">
        <f ca="1">SUMPRODUCT((dates=H$2)*(camion=H10)*ton)</f>
        <v>0</v>
      </c>
      <c r="J10" s="25"/>
      <c r="K10" s="10" t="str">
        <f t="array" aca="1" ref="K10" ca="1">IF(ROW($A8)&gt;SUMPRODUCT(1/COUNTIF(consultation!E$8:E$20,consultation!E$8:E$20)*(consultation!E$8:E$20&lt;&gt;"")),"",INDEX(consultation!E$8:E$20,MIN(IF(consultation!E$8:E$20&lt;&gt;"",IF(COUNTIF(K$2:K9,consultation!E$8:E$20)=0,ROW(consultation!J$8:J$20)-7)))))</f>
        <v/>
      </c>
      <c r="L10" s="10">
        <f ca="1">SUMPRODUCT((dates=H$2)*(quoi=K10)*ton)</f>
        <v>0</v>
      </c>
      <c r="N10" s="10" t="str">
        <f t="array" aca="1" ref="N10" ca="1">IF(ROW($A8)&gt;SUMPRODUCT(1/COUNTIF(consultation!G$8:G$20,consultation!G$8:G$20)*(consultation!G$8:G$20&lt;&gt;"")),"",INDEX(consultation!G$8:G$20,MIN(IF(consultation!G$8:G$20&lt;&gt;"",IF(COUNTIF(N$2:N9,consultation!G$8:G$20)=0,ROW(consultation!M$8:M$20)-7)))))</f>
        <v/>
      </c>
      <c r="O10" s="10">
        <f ca="1">SUMPRODUCT((dates=N$2)*(camion=N10)*ton)</f>
        <v>0</v>
      </c>
      <c r="P10" s="25"/>
      <c r="Q10" s="10" t="str">
        <f t="array" aca="1" ref="Q10" ca="1">IF(ROW($A8)&gt;SUMPRODUCT(1/COUNTIF(consultation!H$8:H$20,consultation!H$8:H$20)*(consultation!H$8:H$20&lt;&gt;"")),"",INDEX(consultation!H$8:H$20,MIN(IF(consultation!H$8:H$20&lt;&gt;"",IF(COUNTIF(Q$2:Q9,consultation!H$8:H$20)=0,ROW(consultation!P$8:P$20)-7)))))</f>
        <v/>
      </c>
      <c r="R10" s="10">
        <f ca="1">SUMPRODUCT((dates=N$2)*(quoi=Q10)*ton)</f>
        <v>0</v>
      </c>
      <c r="T10" s="10" t="str">
        <f t="array" aca="1" ref="T10" ca="1">IF(ROW($A8)&gt;SUMPRODUCT(1/COUNTIF(consultation!J$8:J$20,consultation!J$8:J$20)*(consultation!J$8:J$20&lt;&gt;"")),"",INDEX(consultation!J$8:J$20,MIN(IF(consultation!J$8:J$20&lt;&gt;"",IF(COUNTIF(T$2:T9,consultation!J$8:J$20)=0,ROW(consultation!S$8:S$20)-7)))))</f>
        <v/>
      </c>
      <c r="U10" s="10">
        <f ca="1">SUMPRODUCT((dates=T$2)*(camion=T10)*ton)</f>
        <v>0</v>
      </c>
      <c r="V10" s="25"/>
      <c r="W10" s="10" t="str">
        <f t="array" aca="1" ref="W10" ca="1">IF(ROW($A8)&gt;SUMPRODUCT(1/COUNTIF(consultation!K$8:K$20,consultation!K$8:K$20)*(consultation!K$8:K$20&lt;&gt;"")),"",INDEX(consultation!K$8:K$20,MIN(IF(consultation!K$8:K$20&lt;&gt;"",IF(COUNTIF(W$2:W9,consultation!K$8:K$20)=0,ROW(consultation!K$8:K$20)-7)))))</f>
        <v/>
      </c>
      <c r="X10" s="10">
        <f ca="1">SUMPRODUCT((dates=T$2)*(quoi=W10)*ton)</f>
        <v>0</v>
      </c>
    </row>
    <row r="11" spans="2:24">
      <c r="B11" s="10" t="str">
        <f t="array" aca="1" ref="B11" ca="1">IF(ROW($A9)&gt;SUMPRODUCT(1/COUNTIF(consultation!A$8:A$20,consultation!A$8:A$20)*(consultation!A$8:A$20&lt;&gt;"")),"",INDEX(consultation!A$8:A$20,MIN(IF(consultation!A$8:A$20&lt;&gt;"",IF(COUNTIF(B$2:B10,consultation!A$8:A$20)=0,ROW(consultation!A$8:A$20)-7)))))</f>
        <v/>
      </c>
      <c r="C11" s="10">
        <f ca="1">SUMPRODUCT((dates=B$2)*(camion=B11)*ton)</f>
        <v>0</v>
      </c>
      <c r="D11" s="25"/>
      <c r="E11" s="10" t="str">
        <f t="array" aca="1" ref="E11" ca="1">IF(ROW($A9)&gt;SUMPRODUCT(1/COUNTIF(consultation!B$8:B$20,consultation!B$8:B$20)*(consultation!B$8:B$20&lt;&gt;"")),"",INDEX(consultation!B$8:B$20,MIN(IF(consultation!B$8:B$20&lt;&gt;"",IF(COUNTIF(E$2:E10,consultation!B$8:B$20)=0,ROW(consultation!D$8:D$20)-7)))))</f>
        <v/>
      </c>
      <c r="F11" s="10">
        <f ca="1">SUMPRODUCT((dates=B$2)*(quoi=E11)*ton)</f>
        <v>0</v>
      </c>
      <c r="H11" s="10" t="str">
        <f t="array" aca="1" ref="H11" ca="1">IF(ROW($A9)&gt;SUMPRODUCT(1/COUNTIF(consultation!D$8:D$20,consultation!D$8:D$20)*(consultation!D$8:D$20&lt;&gt;"")),"",INDEX(consultation!D$8:D$20,MIN(IF(consultation!D$8:D$20&lt;&gt;"",IF(COUNTIF(H$2:H10,consultation!D$8:D$20)=0,ROW(consultation!G$8:G$20)-7)))))</f>
        <v/>
      </c>
      <c r="I11" s="10">
        <f ca="1">SUMPRODUCT((dates=H$2)*(camion=H11)*ton)</f>
        <v>0</v>
      </c>
      <c r="J11" s="25"/>
      <c r="K11" s="10" t="str">
        <f t="array" aca="1" ref="K11" ca="1">IF(ROW($A9)&gt;SUMPRODUCT(1/COUNTIF(consultation!E$8:E$20,consultation!E$8:E$20)*(consultation!E$8:E$20&lt;&gt;"")),"",INDEX(consultation!E$8:E$20,MIN(IF(consultation!E$8:E$20&lt;&gt;"",IF(COUNTIF(K$2:K10,consultation!E$8:E$20)=0,ROW(consultation!J$8:J$20)-7)))))</f>
        <v/>
      </c>
      <c r="L11" s="10">
        <f ca="1">SUMPRODUCT((dates=H$2)*(quoi=K11)*ton)</f>
        <v>0</v>
      </c>
      <c r="N11" s="10" t="str">
        <f t="array" aca="1" ref="N11" ca="1">IF(ROW($A9)&gt;SUMPRODUCT(1/COUNTIF(consultation!G$8:G$20,consultation!G$8:G$20)*(consultation!G$8:G$20&lt;&gt;"")),"",INDEX(consultation!G$8:G$20,MIN(IF(consultation!G$8:G$20&lt;&gt;"",IF(COUNTIF(N$2:N10,consultation!G$8:G$20)=0,ROW(consultation!M$8:M$20)-7)))))</f>
        <v/>
      </c>
      <c r="O11" s="10">
        <f ca="1">SUMPRODUCT((dates=N$2)*(camion=N11)*ton)</f>
        <v>0</v>
      </c>
      <c r="P11" s="25"/>
      <c r="Q11" s="10" t="str">
        <f t="array" aca="1" ref="Q11" ca="1">IF(ROW($A9)&gt;SUMPRODUCT(1/COUNTIF(consultation!H$8:H$20,consultation!H$8:H$20)*(consultation!H$8:H$20&lt;&gt;"")),"",INDEX(consultation!H$8:H$20,MIN(IF(consultation!H$8:H$20&lt;&gt;"",IF(COUNTIF(Q$2:Q10,consultation!H$8:H$20)=0,ROW(consultation!P$8:P$20)-7)))))</f>
        <v/>
      </c>
      <c r="R11" s="10">
        <f ca="1">SUMPRODUCT((dates=N$2)*(quoi=Q11)*ton)</f>
        <v>0</v>
      </c>
      <c r="T11" s="10" t="str">
        <f t="array" aca="1" ref="T11" ca="1">IF(ROW($A9)&gt;SUMPRODUCT(1/COUNTIF(consultation!J$8:J$20,consultation!J$8:J$20)*(consultation!J$8:J$20&lt;&gt;"")),"",INDEX(consultation!J$8:J$20,MIN(IF(consultation!J$8:J$20&lt;&gt;"",IF(COUNTIF(T$2:T10,consultation!J$8:J$20)=0,ROW(consultation!S$8:S$20)-7)))))</f>
        <v/>
      </c>
      <c r="U11" s="10">
        <f ca="1">SUMPRODUCT((dates=T$2)*(camion=T11)*ton)</f>
        <v>0</v>
      </c>
      <c r="V11" s="25"/>
      <c r="W11" s="10" t="str">
        <f t="array" aca="1" ref="W11" ca="1">IF(ROW($A9)&gt;SUMPRODUCT(1/COUNTIF(consultation!K$8:K$20,consultation!K$8:K$20)*(consultation!K$8:K$20&lt;&gt;"")),"",INDEX(consultation!K$8:K$20,MIN(IF(consultation!K$8:K$20&lt;&gt;"",IF(COUNTIF(W$2:W10,consultation!K$8:K$20)=0,ROW(consultation!K$8:K$20)-7)))))</f>
        <v/>
      </c>
      <c r="X11" s="10">
        <f ca="1">SUMPRODUCT((dates=T$2)*(quoi=W11)*ton)</f>
        <v>0</v>
      </c>
    </row>
    <row r="12" spans="2:24">
      <c r="B12" s="10" t="str">
        <f t="array" aca="1" ref="B12" ca="1">IF(ROW($A10)&gt;SUMPRODUCT(1/COUNTIF(consultation!A$8:A$20,consultation!A$8:A$20)*(consultation!A$8:A$20&lt;&gt;"")),"",INDEX(consultation!A$8:A$20,MIN(IF(consultation!A$8:A$20&lt;&gt;"",IF(COUNTIF(B$2:B11,consultation!A$8:A$20)=0,ROW(consultation!A$8:A$20)-7)))))</f>
        <v/>
      </c>
      <c r="C12" s="10">
        <f ca="1">SUMPRODUCT((dates=B$2)*(camion=B12)*ton)</f>
        <v>0</v>
      </c>
      <c r="D12" s="25"/>
      <c r="E12" s="10" t="str">
        <f t="array" aca="1" ref="E12" ca="1">IF(ROW($A10)&gt;SUMPRODUCT(1/COUNTIF(consultation!B$8:B$20,consultation!B$8:B$20)*(consultation!B$8:B$20&lt;&gt;"")),"",INDEX(consultation!B$8:B$20,MIN(IF(consultation!B$8:B$20&lt;&gt;"",IF(COUNTIF(E$2:E11,consultation!B$8:B$20)=0,ROW(consultation!D$8:D$20)-7)))))</f>
        <v/>
      </c>
      <c r="F12" s="10">
        <f ca="1">SUMPRODUCT((dates=B$2)*(quoi=E12)*ton)</f>
        <v>0</v>
      </c>
      <c r="H12" s="10" t="str">
        <f t="array" aca="1" ref="H12" ca="1">IF(ROW($A10)&gt;SUMPRODUCT(1/COUNTIF(consultation!D$8:D$20,consultation!D$8:D$20)*(consultation!D$8:D$20&lt;&gt;"")),"",INDEX(consultation!D$8:D$20,MIN(IF(consultation!D$8:D$20&lt;&gt;"",IF(COUNTIF(H$2:H11,consultation!D$8:D$20)=0,ROW(consultation!G$8:G$20)-7)))))</f>
        <v/>
      </c>
      <c r="I12" s="10">
        <f ca="1">SUMPRODUCT((dates=H$2)*(camion=H12)*ton)</f>
        <v>0</v>
      </c>
      <c r="J12" s="25"/>
      <c r="K12" s="10" t="str">
        <f t="array" aca="1" ref="K12" ca="1">IF(ROW($A10)&gt;SUMPRODUCT(1/COUNTIF(consultation!E$8:E$20,consultation!E$8:E$20)*(consultation!E$8:E$20&lt;&gt;"")),"",INDEX(consultation!E$8:E$20,MIN(IF(consultation!E$8:E$20&lt;&gt;"",IF(COUNTIF(K$2:K11,consultation!E$8:E$20)=0,ROW(consultation!J$8:J$20)-7)))))</f>
        <v/>
      </c>
      <c r="L12" s="10">
        <f ca="1">SUMPRODUCT((dates=H$2)*(quoi=K12)*ton)</f>
        <v>0</v>
      </c>
      <c r="N12" s="10" t="str">
        <f t="array" aca="1" ref="N12" ca="1">IF(ROW($A10)&gt;SUMPRODUCT(1/COUNTIF(consultation!G$8:G$20,consultation!G$8:G$20)*(consultation!G$8:G$20&lt;&gt;"")),"",INDEX(consultation!G$8:G$20,MIN(IF(consultation!G$8:G$20&lt;&gt;"",IF(COUNTIF(N$2:N11,consultation!G$8:G$20)=0,ROW(consultation!M$8:M$20)-7)))))</f>
        <v/>
      </c>
      <c r="O12" s="10">
        <f ca="1">SUMPRODUCT((dates=N$2)*(camion=N12)*ton)</f>
        <v>0</v>
      </c>
      <c r="P12" s="25"/>
      <c r="Q12" s="10" t="str">
        <f t="array" aca="1" ref="Q12" ca="1">IF(ROW($A10)&gt;SUMPRODUCT(1/COUNTIF(consultation!H$8:H$20,consultation!H$8:H$20)*(consultation!H$8:H$20&lt;&gt;"")),"",INDEX(consultation!H$8:H$20,MIN(IF(consultation!H$8:H$20&lt;&gt;"",IF(COUNTIF(Q$2:Q11,consultation!H$8:H$20)=0,ROW(consultation!P$8:P$20)-7)))))</f>
        <v/>
      </c>
      <c r="R12" s="10">
        <f ca="1">SUMPRODUCT((dates=N$2)*(quoi=Q12)*ton)</f>
        <v>0</v>
      </c>
      <c r="T12" s="10" t="str">
        <f t="array" aca="1" ref="T12" ca="1">IF(ROW($A10)&gt;SUMPRODUCT(1/COUNTIF(consultation!J$8:J$20,consultation!J$8:J$20)*(consultation!J$8:J$20&lt;&gt;"")),"",INDEX(consultation!J$8:J$20,MIN(IF(consultation!J$8:J$20&lt;&gt;"",IF(COUNTIF(T$2:T11,consultation!J$8:J$20)=0,ROW(consultation!S$8:S$20)-7)))))</f>
        <v/>
      </c>
      <c r="U12" s="10">
        <f ca="1">SUMPRODUCT((dates=T$2)*(camion=T12)*ton)</f>
        <v>0</v>
      </c>
      <c r="V12" s="25"/>
      <c r="W12" s="10" t="str">
        <f t="array" aca="1" ref="W12" ca="1">IF(ROW($A10)&gt;SUMPRODUCT(1/COUNTIF(consultation!K$8:K$20,consultation!K$8:K$20)*(consultation!K$8:K$20&lt;&gt;"")),"",INDEX(consultation!K$8:K$20,MIN(IF(consultation!K$8:K$20&lt;&gt;"",IF(COUNTIF(W$2:W11,consultation!K$8:K$20)=0,ROW(consultation!K$8:K$20)-7)))))</f>
        <v/>
      </c>
      <c r="X12" s="10">
        <f ca="1">SUMPRODUCT((dates=T$2)*(quoi=W12)*ton)</f>
        <v>0</v>
      </c>
    </row>
    <row r="13" spans="2:24">
      <c r="B13" s="10" t="str">
        <f t="array" aca="1" ref="B13" ca="1">IF(ROW($A11)&gt;SUMPRODUCT(1/COUNTIF(consultation!A$8:A$20,consultation!A$8:A$20)*(consultation!A$8:A$20&lt;&gt;"")),"",INDEX(consultation!A$8:A$20,MIN(IF(consultation!A$8:A$20&lt;&gt;"",IF(COUNTIF(B$2:B12,consultation!A$8:A$20)=0,ROW(consultation!A$8:A$20)-7)))))</f>
        <v/>
      </c>
      <c r="C13" s="10">
        <f ca="1">SUMPRODUCT((dates=B$2)*(camion=B13)*ton)</f>
        <v>0</v>
      </c>
      <c r="D13" s="25"/>
      <c r="E13" s="10" t="str">
        <f t="array" aca="1" ref="E13" ca="1">IF(ROW($A11)&gt;SUMPRODUCT(1/COUNTIF(consultation!B$8:B$20,consultation!B$8:B$20)*(consultation!B$8:B$20&lt;&gt;"")),"",INDEX(consultation!B$8:B$20,MIN(IF(consultation!B$8:B$20&lt;&gt;"",IF(COUNTIF(E$2:E12,consultation!B$8:B$20)=0,ROW(consultation!D$8:D$20)-7)))))</f>
        <v/>
      </c>
      <c r="F13" s="10">
        <f ca="1">SUMPRODUCT((dates=B$2)*(quoi=E13)*ton)</f>
        <v>0</v>
      </c>
      <c r="H13" s="10" t="str">
        <f t="array" aca="1" ref="H13" ca="1">IF(ROW($A11)&gt;SUMPRODUCT(1/COUNTIF(consultation!D$8:D$20,consultation!D$8:D$20)*(consultation!D$8:D$20&lt;&gt;"")),"",INDEX(consultation!D$8:D$20,MIN(IF(consultation!D$8:D$20&lt;&gt;"",IF(COUNTIF(H$2:H12,consultation!D$8:D$20)=0,ROW(consultation!G$8:G$20)-7)))))</f>
        <v/>
      </c>
      <c r="I13" s="10">
        <f ca="1">SUMPRODUCT((dates=H$2)*(camion=H13)*ton)</f>
        <v>0</v>
      </c>
      <c r="J13" s="25"/>
      <c r="K13" s="10" t="str">
        <f t="array" aca="1" ref="K13" ca="1">IF(ROW($A11)&gt;SUMPRODUCT(1/COUNTIF(consultation!E$8:E$20,consultation!E$8:E$20)*(consultation!E$8:E$20&lt;&gt;"")),"",INDEX(consultation!E$8:E$20,MIN(IF(consultation!E$8:E$20&lt;&gt;"",IF(COUNTIF(K$2:K12,consultation!E$8:E$20)=0,ROW(consultation!J$8:J$20)-7)))))</f>
        <v/>
      </c>
      <c r="L13" s="10">
        <f ca="1">SUMPRODUCT((dates=H$2)*(quoi=K13)*ton)</f>
        <v>0</v>
      </c>
      <c r="N13" s="10" t="str">
        <f t="array" aca="1" ref="N13" ca="1">IF(ROW($A11)&gt;SUMPRODUCT(1/COUNTIF(consultation!G$8:G$20,consultation!G$8:G$20)*(consultation!G$8:G$20&lt;&gt;"")),"",INDEX(consultation!G$8:G$20,MIN(IF(consultation!G$8:G$20&lt;&gt;"",IF(COUNTIF(N$2:N12,consultation!G$8:G$20)=0,ROW(consultation!M$8:M$20)-7)))))</f>
        <v/>
      </c>
      <c r="O13" s="10">
        <f ca="1">SUMPRODUCT((dates=N$2)*(camion=N13)*ton)</f>
        <v>0</v>
      </c>
      <c r="P13" s="25"/>
      <c r="Q13" s="10" t="str">
        <f t="array" aca="1" ref="Q13" ca="1">IF(ROW($A11)&gt;SUMPRODUCT(1/COUNTIF(consultation!H$8:H$20,consultation!H$8:H$20)*(consultation!H$8:H$20&lt;&gt;"")),"",INDEX(consultation!H$8:H$20,MIN(IF(consultation!H$8:H$20&lt;&gt;"",IF(COUNTIF(Q$2:Q12,consultation!H$8:H$20)=0,ROW(consultation!P$8:P$20)-7)))))</f>
        <v/>
      </c>
      <c r="R13" s="10">
        <f ca="1">SUMPRODUCT((dates=N$2)*(quoi=Q13)*ton)</f>
        <v>0</v>
      </c>
      <c r="T13" s="10" t="str">
        <f t="array" aca="1" ref="T13" ca="1">IF(ROW($A11)&gt;SUMPRODUCT(1/COUNTIF(consultation!J$8:J$20,consultation!J$8:J$20)*(consultation!J$8:J$20&lt;&gt;"")),"",INDEX(consultation!J$8:J$20,MIN(IF(consultation!J$8:J$20&lt;&gt;"",IF(COUNTIF(T$2:T12,consultation!J$8:J$20)=0,ROW(consultation!S$8:S$20)-7)))))</f>
        <v/>
      </c>
      <c r="U13" s="10">
        <f ca="1">SUMPRODUCT((dates=T$2)*(camion=T13)*ton)</f>
        <v>0</v>
      </c>
      <c r="V13" s="25"/>
      <c r="W13" s="10" t="str">
        <f t="array" aca="1" ref="W13" ca="1">IF(ROW($A11)&gt;SUMPRODUCT(1/COUNTIF(consultation!K$8:K$20,consultation!K$8:K$20)*(consultation!K$8:K$20&lt;&gt;"")),"",INDEX(consultation!K$8:K$20,MIN(IF(consultation!K$8:K$20&lt;&gt;"",IF(COUNTIF(W$2:W12,consultation!K$8:K$20)=0,ROW(consultation!K$8:K$20)-7)))))</f>
        <v/>
      </c>
      <c r="X13" s="10">
        <f ca="1">SUMPRODUCT((dates=T$2)*(quoi=W13)*ton)</f>
        <v>0</v>
      </c>
    </row>
    <row r="14" spans="2:24">
      <c r="B14" s="10" t="str">
        <f t="array" aca="1" ref="B14" ca="1">IF(ROW($A12)&gt;SUMPRODUCT(1/COUNTIF(consultation!A$8:A$20,consultation!A$8:A$20)*(consultation!A$8:A$20&lt;&gt;"")),"",INDEX(consultation!A$8:A$20,MIN(IF(consultation!A$8:A$20&lt;&gt;"",IF(COUNTIF(B$2:B13,consultation!A$8:A$20)=0,ROW(consultation!A$8:A$20)-7)))))</f>
        <v/>
      </c>
      <c r="C14" s="10">
        <f ca="1">SUMPRODUCT((dates=B$2)*(camion=B14)*ton)</f>
        <v>0</v>
      </c>
      <c r="D14" s="25"/>
      <c r="E14" s="10" t="str">
        <f t="array" aca="1" ref="E14" ca="1">IF(ROW($A12)&gt;SUMPRODUCT(1/COUNTIF(consultation!B$8:B$20,consultation!B$8:B$20)*(consultation!B$8:B$20&lt;&gt;"")),"",INDEX(consultation!B$8:B$20,MIN(IF(consultation!B$8:B$20&lt;&gt;"",IF(COUNTIF(E$2:E13,consultation!B$8:B$20)=0,ROW(consultation!D$8:D$20)-7)))))</f>
        <v/>
      </c>
      <c r="F14" s="10">
        <f ca="1">SUMPRODUCT((dates=B$2)*(quoi=E14)*ton)</f>
        <v>0</v>
      </c>
      <c r="H14" s="10" t="str">
        <f t="array" aca="1" ref="H14" ca="1">IF(ROW($A12)&gt;SUMPRODUCT(1/COUNTIF(consultation!D$8:D$20,consultation!D$8:D$20)*(consultation!D$8:D$20&lt;&gt;"")),"",INDEX(consultation!D$8:D$20,MIN(IF(consultation!D$8:D$20&lt;&gt;"",IF(COUNTIF(H$2:H13,consultation!D$8:D$20)=0,ROW(consultation!G$8:G$20)-7)))))</f>
        <v/>
      </c>
      <c r="I14" s="10">
        <f ca="1">SUMPRODUCT((dates=H$2)*(camion=H14)*ton)</f>
        <v>0</v>
      </c>
      <c r="J14" s="25"/>
      <c r="K14" s="10" t="str">
        <f t="array" aca="1" ref="K14" ca="1">IF(ROW($A12)&gt;SUMPRODUCT(1/COUNTIF(consultation!E$8:E$20,consultation!E$8:E$20)*(consultation!E$8:E$20&lt;&gt;"")),"",INDEX(consultation!E$8:E$20,MIN(IF(consultation!E$8:E$20&lt;&gt;"",IF(COUNTIF(K$2:K13,consultation!E$8:E$20)=0,ROW(consultation!J$8:J$20)-7)))))</f>
        <v/>
      </c>
      <c r="L14" s="10">
        <f ca="1">SUMPRODUCT((dates=H$2)*(quoi=K14)*ton)</f>
        <v>0</v>
      </c>
      <c r="N14" s="10" t="str">
        <f t="array" aca="1" ref="N14" ca="1">IF(ROW($A12)&gt;SUMPRODUCT(1/COUNTIF(consultation!G$8:G$20,consultation!G$8:G$20)*(consultation!G$8:G$20&lt;&gt;"")),"",INDEX(consultation!G$8:G$20,MIN(IF(consultation!G$8:G$20&lt;&gt;"",IF(COUNTIF(N$2:N13,consultation!G$8:G$20)=0,ROW(consultation!M$8:M$20)-7)))))</f>
        <v/>
      </c>
      <c r="O14" s="10">
        <f ca="1">SUMPRODUCT((dates=N$2)*(camion=N14)*ton)</f>
        <v>0</v>
      </c>
      <c r="P14" s="25"/>
      <c r="Q14" s="10" t="str">
        <f t="array" aca="1" ref="Q14" ca="1">IF(ROW($A12)&gt;SUMPRODUCT(1/COUNTIF(consultation!H$8:H$20,consultation!H$8:H$20)*(consultation!H$8:H$20&lt;&gt;"")),"",INDEX(consultation!H$8:H$20,MIN(IF(consultation!H$8:H$20&lt;&gt;"",IF(COUNTIF(Q$2:Q13,consultation!H$8:H$20)=0,ROW(consultation!P$8:P$20)-7)))))</f>
        <v/>
      </c>
      <c r="R14" s="10">
        <f ca="1">SUMPRODUCT((dates=N$2)*(quoi=Q14)*ton)</f>
        <v>0</v>
      </c>
      <c r="T14" s="10" t="str">
        <f t="array" aca="1" ref="T14" ca="1">IF(ROW($A12)&gt;SUMPRODUCT(1/COUNTIF(consultation!J$8:J$20,consultation!J$8:J$20)*(consultation!J$8:J$20&lt;&gt;"")),"",INDEX(consultation!J$8:J$20,MIN(IF(consultation!J$8:J$20&lt;&gt;"",IF(COUNTIF(T$2:T13,consultation!J$8:J$20)=0,ROW(consultation!S$8:S$20)-7)))))</f>
        <v/>
      </c>
      <c r="U14" s="10">
        <f ca="1">SUMPRODUCT((dates=T$2)*(camion=T14)*ton)</f>
        <v>0</v>
      </c>
      <c r="V14" s="25"/>
      <c r="W14" s="10" t="str">
        <f t="array" aca="1" ref="W14" ca="1">IF(ROW($A12)&gt;SUMPRODUCT(1/COUNTIF(consultation!K$8:K$20,consultation!K$8:K$20)*(consultation!K$8:K$20&lt;&gt;"")),"",INDEX(consultation!K$8:K$20,MIN(IF(consultation!K$8:K$20&lt;&gt;"",IF(COUNTIF(W$2:W13,consultation!K$8:K$20)=0,ROW(consultation!K$8:K$20)-7)))))</f>
        <v/>
      </c>
      <c r="X14" s="10">
        <f ca="1">SUMPRODUCT((dates=T$2)*(quoi=W14)*ton)</f>
        <v>0</v>
      </c>
    </row>
    <row r="15" spans="2:24">
      <c r="B15" s="10" t="str">
        <f t="array" aca="1" ref="B15" ca="1">IF(ROW($A13)&gt;SUMPRODUCT(1/COUNTIF(consultation!A$8:A$20,consultation!A$8:A$20)*(consultation!A$8:A$20&lt;&gt;"")),"",INDEX(consultation!A$8:A$20,MIN(IF(consultation!A$8:A$20&lt;&gt;"",IF(COUNTIF(B$2:B14,consultation!A$8:A$20)=0,ROW(consultation!A$8:A$20)-7)))))</f>
        <v/>
      </c>
      <c r="C15" s="10">
        <f ca="1">SUMPRODUCT((dates=B$2)*(camion=B15)*ton)</f>
        <v>0</v>
      </c>
      <c r="D15" s="25"/>
      <c r="E15" s="10" t="str">
        <f t="array" aca="1" ref="E15" ca="1">IF(ROW($A13)&gt;SUMPRODUCT(1/COUNTIF(consultation!B$8:B$20,consultation!B$8:B$20)*(consultation!B$8:B$20&lt;&gt;"")),"",INDEX(consultation!B$8:B$20,MIN(IF(consultation!B$8:B$20&lt;&gt;"",IF(COUNTIF(E$2:E14,consultation!B$8:B$20)=0,ROW(consultation!D$8:D$20)-7)))))</f>
        <v/>
      </c>
      <c r="F15" s="10">
        <f ca="1">SUMPRODUCT((dates=B$2)*(quoi=E15)*ton)</f>
        <v>0</v>
      </c>
      <c r="H15" s="10" t="str">
        <f t="array" aca="1" ref="H15" ca="1">IF(ROW($A13)&gt;SUMPRODUCT(1/COUNTIF(consultation!D$8:D$20,consultation!D$8:D$20)*(consultation!D$8:D$20&lt;&gt;"")),"",INDEX(consultation!D$8:D$20,MIN(IF(consultation!D$8:D$20&lt;&gt;"",IF(COUNTIF(H$2:H14,consultation!D$8:D$20)=0,ROW(consultation!G$8:G$20)-7)))))</f>
        <v/>
      </c>
      <c r="I15" s="10">
        <f ca="1">SUMPRODUCT((dates=H$2)*(camion=H15)*ton)</f>
        <v>0</v>
      </c>
      <c r="J15" s="25"/>
      <c r="K15" s="10" t="str">
        <f t="array" aca="1" ref="K15" ca="1">IF(ROW($A13)&gt;SUMPRODUCT(1/COUNTIF(consultation!E$8:E$20,consultation!E$8:E$20)*(consultation!E$8:E$20&lt;&gt;"")),"",INDEX(consultation!E$8:E$20,MIN(IF(consultation!E$8:E$20&lt;&gt;"",IF(COUNTIF(K$2:K14,consultation!E$8:E$20)=0,ROW(consultation!J$8:J$20)-7)))))</f>
        <v/>
      </c>
      <c r="L15" s="10">
        <f ca="1">SUMPRODUCT((dates=H$2)*(quoi=K15)*ton)</f>
        <v>0</v>
      </c>
      <c r="N15" s="10" t="str">
        <f t="array" aca="1" ref="N15" ca="1">IF(ROW($A13)&gt;SUMPRODUCT(1/COUNTIF(consultation!G$8:G$20,consultation!G$8:G$20)*(consultation!G$8:G$20&lt;&gt;"")),"",INDEX(consultation!G$8:G$20,MIN(IF(consultation!G$8:G$20&lt;&gt;"",IF(COUNTIF(N$2:N14,consultation!G$8:G$20)=0,ROW(consultation!M$8:M$20)-7)))))</f>
        <v/>
      </c>
      <c r="O15" s="10">
        <f ca="1">SUMPRODUCT((dates=N$2)*(camion=N15)*ton)</f>
        <v>0</v>
      </c>
      <c r="P15" s="25"/>
      <c r="Q15" s="10" t="str">
        <f t="array" aca="1" ref="Q15" ca="1">IF(ROW($A13)&gt;SUMPRODUCT(1/COUNTIF(consultation!H$8:H$20,consultation!H$8:H$20)*(consultation!H$8:H$20&lt;&gt;"")),"",INDEX(consultation!H$8:H$20,MIN(IF(consultation!H$8:H$20&lt;&gt;"",IF(COUNTIF(Q$2:Q14,consultation!H$8:H$20)=0,ROW(consultation!P$8:P$20)-7)))))</f>
        <v/>
      </c>
      <c r="R15" s="10">
        <f ca="1">SUMPRODUCT((dates=N$2)*(quoi=Q15)*ton)</f>
        <v>0</v>
      </c>
      <c r="T15" s="10" t="str">
        <f t="array" aca="1" ref="T15" ca="1">IF(ROW($A13)&gt;SUMPRODUCT(1/COUNTIF(consultation!J$8:J$20,consultation!J$8:J$20)*(consultation!J$8:J$20&lt;&gt;"")),"",INDEX(consultation!J$8:J$20,MIN(IF(consultation!J$8:J$20&lt;&gt;"",IF(COUNTIF(T$2:T14,consultation!J$8:J$20)=0,ROW(consultation!S$8:S$20)-7)))))</f>
        <v/>
      </c>
      <c r="U15" s="10">
        <f ca="1">SUMPRODUCT((dates=T$2)*(camion=T15)*ton)</f>
        <v>0</v>
      </c>
      <c r="V15" s="25"/>
      <c r="W15" s="10" t="str">
        <f t="array" aca="1" ref="W15" ca="1">IF(ROW($A13)&gt;SUMPRODUCT(1/COUNTIF(consultation!K$8:K$20,consultation!K$8:K$20)*(consultation!K$8:K$20&lt;&gt;"")),"",INDEX(consultation!K$8:K$20,MIN(IF(consultation!K$8:K$20&lt;&gt;"",IF(COUNTIF(W$2:W14,consultation!K$8:K$20)=0,ROW(consultation!K$8:K$20)-7)))))</f>
        <v/>
      </c>
      <c r="X15" s="10">
        <f ca="1">SUMPRODUCT((dates=T$2)*(quoi=W15)*ton)</f>
        <v>0</v>
      </c>
    </row>
    <row r="16" spans="2:24">
      <c r="B16" s="10" t="str">
        <f t="array" aca="1" ref="B16" ca="1">IF(ROW($A14)&gt;SUMPRODUCT(1/COUNTIF(consultation!A$8:A$20,consultation!A$8:A$20)*(consultation!A$8:A$20&lt;&gt;"")),"",INDEX(consultation!A$8:A$20,MIN(IF(consultation!A$8:A$20&lt;&gt;"",IF(COUNTIF(B$2:B15,consultation!A$8:A$20)=0,ROW(consultation!A$8:A$20)-7)))))</f>
        <v/>
      </c>
      <c r="C16" s="10">
        <f ca="1">SUMPRODUCT((dates=B$2)*(camion=B16)*ton)</f>
        <v>0</v>
      </c>
      <c r="D16" s="25"/>
      <c r="E16" s="10" t="str">
        <f t="array" aca="1" ref="E16" ca="1">IF(ROW($A14)&gt;SUMPRODUCT(1/COUNTIF(consultation!B$8:B$20,consultation!B$8:B$20)*(consultation!B$8:B$20&lt;&gt;"")),"",INDEX(consultation!B$8:B$20,MIN(IF(consultation!B$8:B$20&lt;&gt;"",IF(COUNTIF(E$2:E15,consultation!B$8:B$20)=0,ROW(consultation!D$8:D$20)-7)))))</f>
        <v/>
      </c>
      <c r="F16" s="10">
        <f ca="1">SUMPRODUCT((dates=B$2)*(quoi=E16)*ton)</f>
        <v>0</v>
      </c>
      <c r="H16" s="10" t="str">
        <f t="array" aca="1" ref="H16" ca="1">IF(ROW($A14)&gt;SUMPRODUCT(1/COUNTIF(consultation!D$8:D$20,consultation!D$8:D$20)*(consultation!D$8:D$20&lt;&gt;"")),"",INDEX(consultation!D$8:D$20,MIN(IF(consultation!D$8:D$20&lt;&gt;"",IF(COUNTIF(H$2:H15,consultation!D$8:D$20)=0,ROW(consultation!G$8:G$20)-7)))))</f>
        <v/>
      </c>
      <c r="I16" s="10">
        <f ca="1">SUMPRODUCT((dates=H$2)*(camion=H16)*ton)</f>
        <v>0</v>
      </c>
      <c r="J16" s="25"/>
      <c r="K16" s="10" t="str">
        <f t="array" aca="1" ref="K16" ca="1">IF(ROW($A14)&gt;SUMPRODUCT(1/COUNTIF(consultation!E$8:E$20,consultation!E$8:E$20)*(consultation!E$8:E$20&lt;&gt;"")),"",INDEX(consultation!E$8:E$20,MIN(IF(consultation!E$8:E$20&lt;&gt;"",IF(COUNTIF(K$2:K15,consultation!E$8:E$20)=0,ROW(consultation!J$8:J$20)-7)))))</f>
        <v/>
      </c>
      <c r="L16" s="10">
        <f ca="1">SUMPRODUCT((dates=H$2)*(quoi=K16)*ton)</f>
        <v>0</v>
      </c>
      <c r="N16" s="10" t="str">
        <f t="array" aca="1" ref="N16" ca="1">IF(ROW($A14)&gt;SUMPRODUCT(1/COUNTIF(consultation!G$8:G$20,consultation!G$8:G$20)*(consultation!G$8:G$20&lt;&gt;"")),"",INDEX(consultation!G$8:G$20,MIN(IF(consultation!G$8:G$20&lt;&gt;"",IF(COUNTIF(N$2:N15,consultation!G$8:G$20)=0,ROW(consultation!M$8:M$20)-7)))))</f>
        <v/>
      </c>
      <c r="O16" s="10">
        <f ca="1">SUMPRODUCT((dates=N$2)*(camion=N16)*ton)</f>
        <v>0</v>
      </c>
      <c r="P16" s="25"/>
      <c r="Q16" s="10" t="str">
        <f t="array" aca="1" ref="Q16" ca="1">IF(ROW($A14)&gt;SUMPRODUCT(1/COUNTIF(consultation!H$8:H$20,consultation!H$8:H$20)*(consultation!H$8:H$20&lt;&gt;"")),"",INDEX(consultation!H$8:H$20,MIN(IF(consultation!H$8:H$20&lt;&gt;"",IF(COUNTIF(Q$2:Q15,consultation!H$8:H$20)=0,ROW(consultation!P$8:P$20)-7)))))</f>
        <v/>
      </c>
      <c r="R16" s="10">
        <f ca="1">SUMPRODUCT((dates=N$2)*(quoi=Q16)*ton)</f>
        <v>0</v>
      </c>
      <c r="T16" s="10" t="str">
        <f t="array" aca="1" ref="T16" ca="1">IF(ROW($A14)&gt;SUMPRODUCT(1/COUNTIF(consultation!J$8:J$20,consultation!J$8:J$20)*(consultation!J$8:J$20&lt;&gt;"")),"",INDEX(consultation!J$8:J$20,MIN(IF(consultation!J$8:J$20&lt;&gt;"",IF(COUNTIF(T$2:T15,consultation!J$8:J$20)=0,ROW(consultation!S$8:S$20)-7)))))</f>
        <v/>
      </c>
      <c r="U16" s="10">
        <f ca="1">SUMPRODUCT((dates=T$2)*(camion=T16)*ton)</f>
        <v>0</v>
      </c>
      <c r="V16" s="25"/>
      <c r="W16" s="10" t="str">
        <f t="array" aca="1" ref="W16" ca="1">IF(ROW($A14)&gt;SUMPRODUCT(1/COUNTIF(consultation!K$8:K$20,consultation!K$8:K$20)*(consultation!K$8:K$20&lt;&gt;"")),"",INDEX(consultation!K$8:K$20,MIN(IF(consultation!K$8:K$20&lt;&gt;"",IF(COUNTIF(W$2:W15,consultation!K$8:K$20)=0,ROW(consultation!K$8:K$20)-7)))))</f>
        <v/>
      </c>
      <c r="X16" s="10">
        <f ca="1">SUMPRODUCT((dates=T$2)*(quoi=W16)*ton)</f>
        <v>0</v>
      </c>
    </row>
    <row r="18" spans="2:24" ht="12" customHeight="1"/>
    <row r="19" spans="2:24" hidden="1"/>
    <row r="20" spans="2:24" hidden="1"/>
    <row r="21" spans="2:24" ht="14.5" customHeight="1">
      <c r="B21" s="26">
        <f ca="1">consultation!M7</f>
        <v>42324</v>
      </c>
      <c r="C21" s="27"/>
      <c r="D21" s="27"/>
      <c r="E21" s="28" t="s">
        <v>33</v>
      </c>
      <c r="F21" s="29">
        <f ca="1">SUM(F22:F35)</f>
        <v>12</v>
      </c>
      <c r="H21" s="26">
        <f ca="1">consultation!P7</f>
        <v>42327</v>
      </c>
      <c r="I21" s="27"/>
      <c r="J21" s="27"/>
      <c r="K21" s="28" t="s">
        <v>33</v>
      </c>
      <c r="L21" s="29">
        <f ca="1">SUM(L22:L35)</f>
        <v>2</v>
      </c>
      <c r="N21" s="26">
        <f ca="1">consultation!S7</f>
        <v>42329</v>
      </c>
      <c r="O21" s="27"/>
      <c r="P21" s="27"/>
      <c r="Q21" s="28" t="s">
        <v>33</v>
      </c>
      <c r="R21" s="29">
        <f ca="1">SUM(R22:R35)</f>
        <v>8</v>
      </c>
      <c r="T21" s="26">
        <f ca="1">consultation!V7</f>
        <v>42330</v>
      </c>
      <c r="U21" s="27"/>
      <c r="V21" s="27"/>
      <c r="W21" s="28" t="s">
        <v>33</v>
      </c>
      <c r="X21" s="29">
        <f ca="1">SUM(X22:X35)</f>
        <v>9</v>
      </c>
    </row>
    <row r="22" spans="2:24">
      <c r="B22" s="10" t="str">
        <f t="array" aca="1" ref="B22" ca="1">IF(ROW($A1)&gt;SUMPRODUCT(1/COUNTIF(consultation!M$8:M$20,consultation!M$8:M$20)*(consultation!M$8:M$20&lt;&gt;"")),"",INDEX(consultation!M$8:M$20,MIN(IF(consultation!M$8:M$20&lt;&gt;"",IF(COUNTIF(B$21:B21,consultation!M$8:M$20)=0,ROW(consultation!A$8:A$20)-7)))))</f>
        <v>camion1</v>
      </c>
      <c r="C22" s="10">
        <f ca="1">SUMPRODUCT((dates=B$21)*(camion=B22)*ton)</f>
        <v>7</v>
      </c>
      <c r="D22" s="25"/>
      <c r="E22" s="10" t="str">
        <f t="array" aca="1" ref="E22" ca="1">IF(ROW($A1)&gt;SUMPRODUCT(1/COUNTIF(consultation!N$8:N$20,consultation!N$8:N$20)*(consultation!N$8:N$20&lt;&gt;"")),"",INDEX(consultation!N$8:N$20,MIN(IF(consultation!N$8:N$20&lt;&gt;"",IF(COUNTIF(E$21:E21,consultation!N$8:N$20)=0,ROW(consultation!D$8:D$20)-7)))))</f>
        <v>gravat 2</v>
      </c>
      <c r="F22" s="10">
        <f ca="1">SUMPRODUCT((dates=B$21)*(quoi=E22)*ton)</f>
        <v>10</v>
      </c>
      <c r="H22" s="10" t="str">
        <f t="array" aca="1" ref="H22" ca="1">IF(ROW($A1)&gt;SUMPRODUCT(1/COUNTIF(consultation!P$8:P$20,consultation!P$8:P$20)*(consultation!P$8:P$20&lt;&gt;"")),"",INDEX(consultation!P$8:P$20,MIN(IF(consultation!P$8:P$20&lt;&gt;"",IF(COUNTIF(H$21:H21,consultation!P$8:P$20)=0,ROW(consultation!G$8:G$20)-7)))))</f>
        <v>camion3</v>
      </c>
      <c r="I22" s="10">
        <f ca="1">SUMPRODUCT((dates=H$21)*(camion=H22)*ton)</f>
        <v>1</v>
      </c>
      <c r="J22" s="25"/>
      <c r="K22" s="10" t="str">
        <f t="array" aca="1" ref="K22" ca="1">IF(ROW($A1)&gt;SUMPRODUCT(1/COUNTIF(consultation!Q$8:Q$20,consultation!Q$8:Q$20)*(consultation!Q$8:Q$20&lt;&gt;"")),"",INDEX(consultation!Q$8:Q$20,MIN(IF(consultation!Q$8:Q$20&lt;&gt;"",IF(COUNTIF(K$21:K21,consultation!Q$8:Q$20)=0,ROW(consultation!J$8:J$20)-7)))))</f>
        <v>gravat 1</v>
      </c>
      <c r="L22" s="10">
        <f ca="1">SUMPRODUCT((dates=H$21)*(quoi=K22)*ton)</f>
        <v>1</v>
      </c>
      <c r="N22" s="10" t="str">
        <f t="array" aca="1" ref="N22" ca="1">IF(ROW($A1)&gt;SUMPRODUCT(1/COUNTIF(consultation!S$8:S$20,consultation!S$8:S$20)*(consultation!S$8:S$20&lt;&gt;"")),"",INDEX(consultation!S$8:S$20,MIN(IF(consultation!S$8:S$20&lt;&gt;"",IF(COUNTIF(N$21:N21,consultation!S$8:S$20)=0,ROW(consultation!M$8:M$20)-7)))))</f>
        <v>camion1</v>
      </c>
      <c r="O22" s="10">
        <f ca="1">SUMPRODUCT((dates=N$21)*(camion=N22)*ton)</f>
        <v>8</v>
      </c>
      <c r="P22" s="25"/>
      <c r="Q22" s="10" t="str">
        <f t="array" aca="1" ref="Q22" ca="1">IF(ROW($A1)&gt;SUMPRODUCT(1/COUNTIF(consultation!T$8:T$20,consultation!T$8:T$20)*(consultation!T$8:T$20&lt;&gt;"")),"",INDEX(consultation!T$8:T$20,MIN(IF(consultation!T$8:T$20&lt;&gt;"",IF(COUNTIF(Q$21:Q21,consultation!T$8:T$20)=0,ROW(consultation!P$8:P$20)-7)))))</f>
        <v>gravat 5</v>
      </c>
      <c r="R22" s="10">
        <f ca="1">SUMPRODUCT((dates=N$21)*(quoi=Q22)*ton)</f>
        <v>8</v>
      </c>
      <c r="T22" s="10" t="str">
        <f t="array" aca="1" ref="T22" ca="1">IF(ROW($A1)&gt;SUMPRODUCT(1/COUNTIF(consultation!V$8:V$20,consultation!V$8:V$20)*(consultation!V$8:V$20&lt;&gt;"")),"",INDEX(consultation!V$8:V$20,MIN(IF(consultation!V$8:V$20&lt;&gt;"",IF(COUNTIF(T$21:T21,consultation!V$8:V$20)=0,ROW(consultation!S$8:S$20)-7)))))</f>
        <v>camion2</v>
      </c>
      <c r="U22" s="10">
        <f ca="1">SUMPRODUCT((dates=T$21)*(camion=T22)*ton)</f>
        <v>9</v>
      </c>
      <c r="V22" s="25"/>
      <c r="W22" s="10" t="str">
        <f t="array" aca="1" ref="W22" ca="1">IF(ROW($A1)&gt;SUMPRODUCT(1/COUNTIF(consultation!W$8:W$20,consultation!W$8:W$20)*(consultation!W$8:W$20&lt;&gt;"")),"",INDEX(consultation!W$8:W$20,MIN(IF(consultation!W$8:W$20&lt;&gt;"",IF(COUNTIF(W$21:W21,consultation!W$8:W$20)=0,ROW(consultation!V$8:V$20)-7)))))</f>
        <v>gravat 6</v>
      </c>
      <c r="X22" s="10">
        <f ca="1">SUMPRODUCT((dates=T$21)*(quoi=W22)*ton)</f>
        <v>9</v>
      </c>
    </row>
    <row r="23" spans="2:24">
      <c r="B23" s="10" t="str">
        <f t="array" aca="1" ref="B23" ca="1">IF(ROW($A2)&gt;SUMPRODUCT(1/COUNTIF(consultation!M$8:M$20,consultation!M$8:M$20)*(consultation!M$8:M$20&lt;&gt;"")),"",INDEX(consultation!M$8:M$20,MIN(IF(consultation!M$8:M$20&lt;&gt;"",IF(COUNTIF(B$21:B22,consultation!M$8:M$20)=0,ROW(consultation!A$8:A$20)-7)))))</f>
        <v>camion2</v>
      </c>
      <c r="C23" s="10">
        <f ca="1">SUMPRODUCT((dates=B$21)*(camion=B23)*ton)</f>
        <v>3</v>
      </c>
      <c r="D23" s="25"/>
      <c r="E23" s="10" t="str">
        <f t="array" aca="1" ref="E23" ca="1">IF(ROW($A2)&gt;SUMPRODUCT(1/COUNTIF(consultation!N$8:N$20,consultation!N$8:N$20)*(consultation!N$8:N$20&lt;&gt;"")),"",INDEX(consultation!N$8:N$20,MIN(IF(consultation!N$8:N$20&lt;&gt;"",IF(COUNTIF(E$21:E22,consultation!N$8:N$20)=0,ROW(consultation!D$8:D$20)-7)))))</f>
        <v>gravat 1</v>
      </c>
      <c r="F23" s="10">
        <f ca="1">SUMPRODUCT((dates=B$21)*(quoi=E23)*ton)</f>
        <v>2</v>
      </c>
      <c r="H23" s="10" t="str">
        <f t="array" aca="1" ref="H23" ca="1">IF(ROW($A2)&gt;SUMPRODUCT(1/COUNTIF(consultation!P$8:P$20,consultation!P$8:P$20)*(consultation!P$8:P$20&lt;&gt;"")),"",INDEX(consultation!P$8:P$20,MIN(IF(consultation!P$8:P$20&lt;&gt;"",IF(COUNTIF(H$21:H22,consultation!P$8:P$20)=0,ROW(consultation!G$8:G$20)-7)))))</f>
        <v>camion2</v>
      </c>
      <c r="I23" s="10">
        <f ca="1">SUMPRODUCT((dates=H$21)*(camion=H23)*ton)</f>
        <v>1</v>
      </c>
      <c r="J23" s="25"/>
      <c r="K23" s="10" t="str">
        <f t="array" aca="1" ref="K23" ca="1">IF(ROW($A2)&gt;SUMPRODUCT(1/COUNTIF(consultation!Q$8:Q$20,consultation!Q$8:Q$20)*(consultation!Q$8:Q$20&lt;&gt;"")),"",INDEX(consultation!Q$8:Q$20,MIN(IF(consultation!Q$8:Q$20&lt;&gt;"",IF(COUNTIF(K$21:K22,consultation!Q$8:Q$20)=0,ROW(consultation!J$8:J$20)-7)))))</f>
        <v>gravat 4</v>
      </c>
      <c r="L23" s="10">
        <f ca="1">SUMPRODUCT((dates=H$21)*(quoi=K23)*ton)</f>
        <v>1</v>
      </c>
      <c r="N23" s="10" t="str">
        <f t="array" aca="1" ref="N23" ca="1">IF(ROW($A2)&gt;SUMPRODUCT(1/COUNTIF(consultation!S$8:S$20,consultation!S$8:S$20)*(consultation!S$8:S$20&lt;&gt;"")),"",INDEX(consultation!S$8:S$20,MIN(IF(consultation!S$8:S$20&lt;&gt;"",IF(COUNTIF(N$21:N22,consultation!S$8:S$20)=0,ROW(consultation!M$8:M$20)-7)))))</f>
        <v/>
      </c>
      <c r="O23" s="10">
        <f ca="1">SUMPRODUCT((dates=N$21)*(camion=N23)*ton)</f>
        <v>0</v>
      </c>
      <c r="P23" s="25"/>
      <c r="Q23" s="10" t="str">
        <f t="array" aca="1" ref="Q23" ca="1">IF(ROW($A2)&gt;SUMPRODUCT(1/COUNTIF(consultation!T$8:T$20,consultation!T$8:T$20)*(consultation!T$8:T$20&lt;&gt;"")),"",INDEX(consultation!T$8:T$20,MIN(IF(consultation!T$8:T$20&lt;&gt;"",IF(COUNTIF(Q$21:Q22,consultation!T$8:T$20)=0,ROW(consultation!P$8:P$20)-7)))))</f>
        <v/>
      </c>
      <c r="R23" s="10">
        <f ca="1">SUMPRODUCT((dates=N$21)*(quoi=Q23)*ton)</f>
        <v>0</v>
      </c>
      <c r="T23" s="10" t="str">
        <f t="array" aca="1" ref="T23" ca="1">IF(ROW($A2)&gt;SUMPRODUCT(1/COUNTIF(consultation!V$8:V$20,consultation!V$8:V$20)*(consultation!V$8:V$20&lt;&gt;"")),"",INDEX(consultation!V$8:V$20,MIN(IF(consultation!V$8:V$20&lt;&gt;"",IF(COUNTIF(T$21:T22,consultation!V$8:V$20)=0,ROW(consultation!S$8:S$20)-7)))))</f>
        <v/>
      </c>
      <c r="U23" s="10">
        <f ca="1">SUMPRODUCT((dates=T$21)*(camion=T23)*ton)</f>
        <v>0</v>
      </c>
      <c r="V23" s="25"/>
      <c r="W23" s="10" t="str">
        <f t="array" aca="1" ref="W23" ca="1">IF(ROW($A2)&gt;SUMPRODUCT(1/COUNTIF(consultation!W$8:W$20,consultation!W$8:W$20)*(consultation!W$8:W$20&lt;&gt;"")),"",INDEX(consultation!W$8:W$20,MIN(IF(consultation!W$8:W$20&lt;&gt;"",IF(COUNTIF(W$21:W22,consultation!W$8:W$20)=0,ROW(consultation!V$8:V$20)-7)))))</f>
        <v/>
      </c>
      <c r="X23" s="10">
        <f ca="1">SUMPRODUCT((dates=T$21)*(quoi=W23)*ton)</f>
        <v>0</v>
      </c>
    </row>
    <row r="24" spans="2:24">
      <c r="B24" s="10" t="str">
        <f t="array" aca="1" ref="B24" ca="1">IF(ROW($A3)&gt;SUMPRODUCT(1/COUNTIF(consultation!M$8:M$20,consultation!M$8:M$20)*(consultation!M$8:M$20&lt;&gt;"")),"",INDEX(consultation!M$8:M$20,MIN(IF(consultation!M$8:M$20&lt;&gt;"",IF(COUNTIF(B$21:B23,consultation!M$8:M$20)=0,ROW(consultation!A$8:A$20)-7)))))</f>
        <v>camion4</v>
      </c>
      <c r="C24" s="10">
        <f ca="1">SUMPRODUCT((dates=B$21)*(camion=B24)*ton)</f>
        <v>2</v>
      </c>
      <c r="D24" s="25"/>
      <c r="E24" s="10" t="str">
        <f t="array" aca="1" ref="E24" ca="1">IF(ROW($A3)&gt;SUMPRODUCT(1/COUNTIF(consultation!N$8:N$20,consultation!N$8:N$20)*(consultation!N$8:N$20&lt;&gt;"")),"",INDEX(consultation!N$8:N$20,MIN(IF(consultation!N$8:N$20&lt;&gt;"",IF(COUNTIF(E$21:E23,consultation!N$8:N$20)=0,ROW(consultation!D$8:D$20)-7)))))</f>
        <v/>
      </c>
      <c r="F24" s="10">
        <f ca="1">SUMPRODUCT((dates=B$21)*(quoi=E24)*ton)</f>
        <v>0</v>
      </c>
      <c r="H24" s="10" t="str">
        <f t="array" aca="1" ref="H24" ca="1">IF(ROW($A3)&gt;SUMPRODUCT(1/COUNTIF(consultation!P$8:P$20,consultation!P$8:P$20)*(consultation!P$8:P$20&lt;&gt;"")),"",INDEX(consultation!P$8:P$20,MIN(IF(consultation!P$8:P$20&lt;&gt;"",IF(COUNTIF(H$21:H23,consultation!P$8:P$20)=0,ROW(consultation!G$8:G$20)-7)))))</f>
        <v/>
      </c>
      <c r="I24" s="10">
        <f ca="1">SUMPRODUCT((dates=H$21)*(camion=H24)*ton)</f>
        <v>0</v>
      </c>
      <c r="J24" s="25"/>
      <c r="K24" s="10" t="str">
        <f t="array" aca="1" ref="K24" ca="1">IF(ROW($A3)&gt;SUMPRODUCT(1/COUNTIF(consultation!Q$8:Q$20,consultation!Q$8:Q$20)*(consultation!Q$8:Q$20&lt;&gt;"")),"",INDEX(consultation!Q$8:Q$20,MIN(IF(consultation!Q$8:Q$20&lt;&gt;"",IF(COUNTIF(K$21:K23,consultation!Q$8:Q$20)=0,ROW(consultation!J$8:J$20)-7)))))</f>
        <v/>
      </c>
      <c r="L24" s="10">
        <f ca="1">SUMPRODUCT((dates=H$21)*(quoi=K24)*ton)</f>
        <v>0</v>
      </c>
      <c r="N24" s="10" t="str">
        <f t="array" aca="1" ref="N24" ca="1">IF(ROW($A3)&gt;SUMPRODUCT(1/COUNTIF(consultation!S$8:S$20,consultation!S$8:S$20)*(consultation!S$8:S$20&lt;&gt;"")),"",INDEX(consultation!S$8:S$20,MIN(IF(consultation!S$8:S$20&lt;&gt;"",IF(COUNTIF(N$21:N23,consultation!S$8:S$20)=0,ROW(consultation!M$8:M$20)-7)))))</f>
        <v/>
      </c>
      <c r="O24" s="10">
        <f ca="1">SUMPRODUCT((dates=N$21)*(camion=N24)*ton)</f>
        <v>0</v>
      </c>
      <c r="P24" s="25"/>
      <c r="Q24" s="10" t="str">
        <f t="array" aca="1" ref="Q24" ca="1">IF(ROW($A3)&gt;SUMPRODUCT(1/COUNTIF(consultation!T$8:T$20,consultation!T$8:T$20)*(consultation!T$8:T$20&lt;&gt;"")),"",INDEX(consultation!T$8:T$20,MIN(IF(consultation!T$8:T$20&lt;&gt;"",IF(COUNTIF(Q$21:Q23,consultation!T$8:T$20)=0,ROW(consultation!P$8:P$20)-7)))))</f>
        <v/>
      </c>
      <c r="R24" s="10">
        <f ca="1">SUMPRODUCT((dates=N$21)*(quoi=Q24)*ton)</f>
        <v>0</v>
      </c>
      <c r="T24" s="10" t="str">
        <f t="array" aca="1" ref="T24" ca="1">IF(ROW($A3)&gt;SUMPRODUCT(1/COUNTIF(consultation!V$8:V$20,consultation!V$8:V$20)*(consultation!V$8:V$20&lt;&gt;"")),"",INDEX(consultation!V$8:V$20,MIN(IF(consultation!V$8:V$20&lt;&gt;"",IF(COUNTIF(T$21:T23,consultation!V$8:V$20)=0,ROW(consultation!S$8:S$20)-7)))))</f>
        <v/>
      </c>
      <c r="U24" s="10">
        <f ca="1">SUMPRODUCT((dates=T$21)*(camion=T24)*ton)</f>
        <v>0</v>
      </c>
      <c r="V24" s="25"/>
      <c r="W24" s="10" t="str">
        <f t="array" aca="1" ref="W24" ca="1">IF(ROW($A3)&gt;SUMPRODUCT(1/COUNTIF(consultation!W$8:W$20,consultation!W$8:W$20)*(consultation!W$8:W$20&lt;&gt;"")),"",INDEX(consultation!W$8:W$20,MIN(IF(consultation!W$8:W$20&lt;&gt;"",IF(COUNTIF(W$21:W23,consultation!W$8:W$20)=0,ROW(consultation!V$8:V$20)-7)))))</f>
        <v/>
      </c>
      <c r="X24" s="10">
        <f ca="1">SUMPRODUCT((dates=T$21)*(quoi=W24)*ton)</f>
        <v>0</v>
      </c>
    </row>
    <row r="25" spans="2:24">
      <c r="B25" s="10" t="str">
        <f t="array" aca="1" ref="B25" ca="1">IF(ROW($A4)&gt;SUMPRODUCT(1/COUNTIF(consultation!M$8:M$20,consultation!M$8:M$20)*(consultation!M$8:M$20&lt;&gt;"")),"",INDEX(consultation!M$8:M$20,MIN(IF(consultation!M$8:M$20&lt;&gt;"",IF(COUNTIF(B$21:B24,consultation!M$8:M$20)=0,ROW(consultation!A$8:A$20)-7)))))</f>
        <v/>
      </c>
      <c r="C25" s="10">
        <f ca="1">SUMPRODUCT((dates=B$21)*(camion=B25)*ton)</f>
        <v>0</v>
      </c>
      <c r="D25" s="25"/>
      <c r="E25" s="10" t="str">
        <f t="array" aca="1" ref="E25" ca="1">IF(ROW($A4)&gt;SUMPRODUCT(1/COUNTIF(consultation!N$8:N$20,consultation!N$8:N$20)*(consultation!N$8:N$20&lt;&gt;"")),"",INDEX(consultation!N$8:N$20,MIN(IF(consultation!N$8:N$20&lt;&gt;"",IF(COUNTIF(E$21:E24,consultation!N$8:N$20)=0,ROW(consultation!D$8:D$20)-7)))))</f>
        <v/>
      </c>
      <c r="F25" s="10">
        <f ca="1">SUMPRODUCT((dates=B$21)*(quoi=E25)*ton)</f>
        <v>0</v>
      </c>
      <c r="H25" s="10" t="str">
        <f t="array" aca="1" ref="H25" ca="1">IF(ROW($A4)&gt;SUMPRODUCT(1/COUNTIF(consultation!P$8:P$20,consultation!P$8:P$20)*(consultation!P$8:P$20&lt;&gt;"")),"",INDEX(consultation!P$8:P$20,MIN(IF(consultation!P$8:P$20&lt;&gt;"",IF(COUNTIF(H$21:H24,consultation!P$8:P$20)=0,ROW(consultation!G$8:G$20)-7)))))</f>
        <v/>
      </c>
      <c r="I25" s="10">
        <f ca="1">SUMPRODUCT((dates=H$21)*(camion=H25)*ton)</f>
        <v>0</v>
      </c>
      <c r="J25" s="25"/>
      <c r="K25" s="10" t="str">
        <f t="array" aca="1" ref="K25" ca="1">IF(ROW($A4)&gt;SUMPRODUCT(1/COUNTIF(consultation!Q$8:Q$20,consultation!Q$8:Q$20)*(consultation!Q$8:Q$20&lt;&gt;"")),"",INDEX(consultation!Q$8:Q$20,MIN(IF(consultation!Q$8:Q$20&lt;&gt;"",IF(COUNTIF(K$21:K24,consultation!Q$8:Q$20)=0,ROW(consultation!J$8:J$20)-7)))))</f>
        <v/>
      </c>
      <c r="L25" s="10">
        <f ca="1">SUMPRODUCT((dates=H$21)*(quoi=K25)*ton)</f>
        <v>0</v>
      </c>
      <c r="N25" s="10" t="str">
        <f t="array" aca="1" ref="N25" ca="1">IF(ROW($A4)&gt;SUMPRODUCT(1/COUNTIF(consultation!S$8:S$20,consultation!S$8:S$20)*(consultation!S$8:S$20&lt;&gt;"")),"",INDEX(consultation!S$8:S$20,MIN(IF(consultation!S$8:S$20&lt;&gt;"",IF(COUNTIF(N$21:N24,consultation!S$8:S$20)=0,ROW(consultation!M$8:M$20)-7)))))</f>
        <v/>
      </c>
      <c r="O25" s="10">
        <f ca="1">SUMPRODUCT((dates=N$21)*(camion=N25)*ton)</f>
        <v>0</v>
      </c>
      <c r="P25" s="25"/>
      <c r="Q25" s="10" t="str">
        <f t="array" aca="1" ref="Q25" ca="1">IF(ROW($A4)&gt;SUMPRODUCT(1/COUNTIF(consultation!T$8:T$20,consultation!T$8:T$20)*(consultation!T$8:T$20&lt;&gt;"")),"",INDEX(consultation!T$8:T$20,MIN(IF(consultation!T$8:T$20&lt;&gt;"",IF(COUNTIF(Q$21:Q24,consultation!T$8:T$20)=0,ROW(consultation!P$8:P$20)-7)))))</f>
        <v/>
      </c>
      <c r="R25" s="10">
        <f ca="1">SUMPRODUCT((dates=N$21)*(quoi=Q25)*ton)</f>
        <v>0</v>
      </c>
      <c r="T25" s="10" t="str">
        <f t="array" aca="1" ref="T25" ca="1">IF(ROW($A4)&gt;SUMPRODUCT(1/COUNTIF(consultation!V$8:V$20,consultation!V$8:V$20)*(consultation!V$8:V$20&lt;&gt;"")),"",INDEX(consultation!V$8:V$20,MIN(IF(consultation!V$8:V$20&lt;&gt;"",IF(COUNTIF(T$21:T24,consultation!V$8:V$20)=0,ROW(consultation!S$8:S$20)-7)))))</f>
        <v/>
      </c>
      <c r="U25" s="10">
        <f ca="1">SUMPRODUCT((dates=T$21)*(camion=T25)*ton)</f>
        <v>0</v>
      </c>
      <c r="V25" s="25"/>
      <c r="W25" s="10" t="str">
        <f t="array" aca="1" ref="W25" ca="1">IF(ROW($A4)&gt;SUMPRODUCT(1/COUNTIF(consultation!W$8:W$20,consultation!W$8:W$20)*(consultation!W$8:W$20&lt;&gt;"")),"",INDEX(consultation!W$8:W$20,MIN(IF(consultation!W$8:W$20&lt;&gt;"",IF(COUNTIF(W$21:W24,consultation!W$8:W$20)=0,ROW(consultation!V$8:V$20)-7)))))</f>
        <v/>
      </c>
      <c r="X25" s="10">
        <f ca="1">SUMPRODUCT((dates=T$21)*(quoi=W25)*ton)</f>
        <v>0</v>
      </c>
    </row>
    <row r="26" spans="2:24">
      <c r="B26" s="10" t="str">
        <f t="array" aca="1" ref="B26" ca="1">IF(ROW($A5)&gt;SUMPRODUCT(1/COUNTIF(consultation!M$8:M$20,consultation!M$8:M$20)*(consultation!M$8:M$20&lt;&gt;"")),"",INDEX(consultation!M$8:M$20,MIN(IF(consultation!M$8:M$20&lt;&gt;"",IF(COUNTIF(B$21:B25,consultation!M$8:M$20)=0,ROW(consultation!A$8:A$20)-7)))))</f>
        <v/>
      </c>
      <c r="C26" s="10">
        <f ca="1">SUMPRODUCT((dates=B$21)*(camion=B26)*ton)</f>
        <v>0</v>
      </c>
      <c r="D26" s="25"/>
      <c r="E26" s="10" t="str">
        <f t="array" aca="1" ref="E26" ca="1">IF(ROW($A5)&gt;SUMPRODUCT(1/COUNTIF(consultation!N$8:N$20,consultation!N$8:N$20)*(consultation!N$8:N$20&lt;&gt;"")),"",INDEX(consultation!N$8:N$20,MIN(IF(consultation!N$8:N$20&lt;&gt;"",IF(COUNTIF(E$21:E25,consultation!N$8:N$20)=0,ROW(consultation!D$8:D$20)-7)))))</f>
        <v/>
      </c>
      <c r="F26" s="10">
        <f ca="1">SUMPRODUCT((dates=B$21)*(quoi=E26)*ton)</f>
        <v>0</v>
      </c>
      <c r="H26" s="10" t="str">
        <f t="array" aca="1" ref="H26" ca="1">IF(ROW($A5)&gt;SUMPRODUCT(1/COUNTIF(consultation!P$8:P$20,consultation!P$8:P$20)*(consultation!P$8:P$20&lt;&gt;"")),"",INDEX(consultation!P$8:P$20,MIN(IF(consultation!P$8:P$20&lt;&gt;"",IF(COUNTIF(H$21:H25,consultation!P$8:P$20)=0,ROW(consultation!G$8:G$20)-7)))))</f>
        <v/>
      </c>
      <c r="I26" s="10">
        <f ca="1">SUMPRODUCT((dates=H$21)*(camion=H26)*ton)</f>
        <v>0</v>
      </c>
      <c r="J26" s="25"/>
      <c r="K26" s="10" t="str">
        <f t="array" aca="1" ref="K26" ca="1">IF(ROW($A5)&gt;SUMPRODUCT(1/COUNTIF(consultation!Q$8:Q$20,consultation!Q$8:Q$20)*(consultation!Q$8:Q$20&lt;&gt;"")),"",INDEX(consultation!Q$8:Q$20,MIN(IF(consultation!Q$8:Q$20&lt;&gt;"",IF(COUNTIF(K$21:K25,consultation!Q$8:Q$20)=0,ROW(consultation!J$8:J$20)-7)))))</f>
        <v/>
      </c>
      <c r="L26" s="10">
        <f ca="1">SUMPRODUCT((dates=H$21)*(quoi=K26)*ton)</f>
        <v>0</v>
      </c>
      <c r="N26" s="10" t="str">
        <f t="array" aca="1" ref="N26" ca="1">IF(ROW($A5)&gt;SUMPRODUCT(1/COUNTIF(consultation!S$8:S$20,consultation!S$8:S$20)*(consultation!S$8:S$20&lt;&gt;"")),"",INDEX(consultation!S$8:S$20,MIN(IF(consultation!S$8:S$20&lt;&gt;"",IF(COUNTIF(N$21:N25,consultation!S$8:S$20)=0,ROW(consultation!M$8:M$20)-7)))))</f>
        <v/>
      </c>
      <c r="O26" s="10">
        <f ca="1">SUMPRODUCT((dates=N$21)*(camion=N26)*ton)</f>
        <v>0</v>
      </c>
      <c r="P26" s="25"/>
      <c r="Q26" s="10" t="str">
        <f t="array" aca="1" ref="Q26" ca="1">IF(ROW($A5)&gt;SUMPRODUCT(1/COUNTIF(consultation!T$8:T$20,consultation!T$8:T$20)*(consultation!T$8:T$20&lt;&gt;"")),"",INDEX(consultation!T$8:T$20,MIN(IF(consultation!T$8:T$20&lt;&gt;"",IF(COUNTIF(Q$21:Q25,consultation!T$8:T$20)=0,ROW(consultation!P$8:P$20)-7)))))</f>
        <v/>
      </c>
      <c r="R26" s="10">
        <f ca="1">SUMPRODUCT((dates=N$21)*(quoi=Q26)*ton)</f>
        <v>0</v>
      </c>
      <c r="T26" s="10" t="str">
        <f t="array" aca="1" ref="T26" ca="1">IF(ROW($A5)&gt;SUMPRODUCT(1/COUNTIF(consultation!V$8:V$20,consultation!V$8:V$20)*(consultation!V$8:V$20&lt;&gt;"")),"",INDEX(consultation!V$8:V$20,MIN(IF(consultation!V$8:V$20&lt;&gt;"",IF(COUNTIF(T$21:T25,consultation!V$8:V$20)=0,ROW(consultation!S$8:S$20)-7)))))</f>
        <v/>
      </c>
      <c r="U26" s="10">
        <f ca="1">SUMPRODUCT((dates=T$21)*(camion=T26)*ton)</f>
        <v>0</v>
      </c>
      <c r="V26" s="25"/>
      <c r="W26" s="10" t="str">
        <f t="array" aca="1" ref="W26" ca="1">IF(ROW($A5)&gt;SUMPRODUCT(1/COUNTIF(consultation!W$8:W$20,consultation!W$8:W$20)*(consultation!W$8:W$20&lt;&gt;"")),"",INDEX(consultation!W$8:W$20,MIN(IF(consultation!W$8:W$20&lt;&gt;"",IF(COUNTIF(W$21:W25,consultation!W$8:W$20)=0,ROW(consultation!V$8:V$20)-7)))))</f>
        <v/>
      </c>
      <c r="X26" s="10">
        <f ca="1">SUMPRODUCT((dates=T$21)*(quoi=W26)*ton)</f>
        <v>0</v>
      </c>
    </row>
    <row r="27" spans="2:24">
      <c r="B27" s="10" t="str">
        <f t="array" aca="1" ref="B27" ca="1">IF(ROW($A6)&gt;SUMPRODUCT(1/COUNTIF(consultation!M$8:M$20,consultation!M$8:M$20)*(consultation!M$8:M$20&lt;&gt;"")),"",INDEX(consultation!M$8:M$20,MIN(IF(consultation!M$8:M$20&lt;&gt;"",IF(COUNTIF(B$21:B26,consultation!M$8:M$20)=0,ROW(consultation!A$8:A$20)-7)))))</f>
        <v/>
      </c>
      <c r="C27" s="10">
        <f ca="1">SUMPRODUCT((dates=B$21)*(camion=B27)*ton)</f>
        <v>0</v>
      </c>
      <c r="D27" s="25"/>
      <c r="E27" s="10" t="str">
        <f t="array" aca="1" ref="E27" ca="1">IF(ROW($A6)&gt;SUMPRODUCT(1/COUNTIF(consultation!N$8:N$20,consultation!N$8:N$20)*(consultation!N$8:N$20&lt;&gt;"")),"",INDEX(consultation!N$8:N$20,MIN(IF(consultation!N$8:N$20&lt;&gt;"",IF(COUNTIF(E$21:E26,consultation!N$8:N$20)=0,ROW(consultation!D$8:D$20)-7)))))</f>
        <v/>
      </c>
      <c r="F27" s="10">
        <f ca="1">SUMPRODUCT((dates=B$21)*(quoi=E27)*ton)</f>
        <v>0</v>
      </c>
      <c r="H27" s="10" t="str">
        <f t="array" aca="1" ref="H27" ca="1">IF(ROW($A6)&gt;SUMPRODUCT(1/COUNTIF(consultation!P$8:P$20,consultation!P$8:P$20)*(consultation!P$8:P$20&lt;&gt;"")),"",INDEX(consultation!P$8:P$20,MIN(IF(consultation!P$8:P$20&lt;&gt;"",IF(COUNTIF(H$21:H26,consultation!P$8:P$20)=0,ROW(consultation!G$8:G$20)-7)))))</f>
        <v/>
      </c>
      <c r="I27" s="10">
        <f ca="1">SUMPRODUCT((dates=H$21)*(camion=H27)*ton)</f>
        <v>0</v>
      </c>
      <c r="J27" s="25"/>
      <c r="K27" s="10" t="str">
        <f t="array" aca="1" ref="K27" ca="1">IF(ROW($A6)&gt;SUMPRODUCT(1/COUNTIF(consultation!Q$8:Q$20,consultation!Q$8:Q$20)*(consultation!Q$8:Q$20&lt;&gt;"")),"",INDEX(consultation!Q$8:Q$20,MIN(IF(consultation!Q$8:Q$20&lt;&gt;"",IF(COUNTIF(K$21:K26,consultation!Q$8:Q$20)=0,ROW(consultation!J$8:J$20)-7)))))</f>
        <v/>
      </c>
      <c r="L27" s="10">
        <f ca="1">SUMPRODUCT((dates=H$21)*(quoi=K27)*ton)</f>
        <v>0</v>
      </c>
      <c r="N27" s="10" t="str">
        <f t="array" aca="1" ref="N27" ca="1">IF(ROW($A6)&gt;SUMPRODUCT(1/COUNTIF(consultation!S$8:S$20,consultation!S$8:S$20)*(consultation!S$8:S$20&lt;&gt;"")),"",INDEX(consultation!S$8:S$20,MIN(IF(consultation!S$8:S$20&lt;&gt;"",IF(COUNTIF(N$21:N26,consultation!S$8:S$20)=0,ROW(consultation!M$8:M$20)-7)))))</f>
        <v/>
      </c>
      <c r="O27" s="10">
        <f ca="1">SUMPRODUCT((dates=N$21)*(camion=N27)*ton)</f>
        <v>0</v>
      </c>
      <c r="P27" s="25"/>
      <c r="Q27" s="10" t="str">
        <f t="array" aca="1" ref="Q27" ca="1">IF(ROW($A6)&gt;SUMPRODUCT(1/COUNTIF(consultation!T$8:T$20,consultation!T$8:T$20)*(consultation!T$8:T$20&lt;&gt;"")),"",INDEX(consultation!T$8:T$20,MIN(IF(consultation!T$8:T$20&lt;&gt;"",IF(COUNTIF(Q$21:Q26,consultation!T$8:T$20)=0,ROW(consultation!P$8:P$20)-7)))))</f>
        <v/>
      </c>
      <c r="R27" s="10">
        <f ca="1">SUMPRODUCT((dates=N$21)*(quoi=Q27)*ton)</f>
        <v>0</v>
      </c>
      <c r="T27" s="10" t="str">
        <f t="array" aca="1" ref="T27" ca="1">IF(ROW($A6)&gt;SUMPRODUCT(1/COUNTIF(consultation!V$8:V$20,consultation!V$8:V$20)*(consultation!V$8:V$20&lt;&gt;"")),"",INDEX(consultation!V$8:V$20,MIN(IF(consultation!V$8:V$20&lt;&gt;"",IF(COUNTIF(T$21:T26,consultation!V$8:V$20)=0,ROW(consultation!S$8:S$20)-7)))))</f>
        <v/>
      </c>
      <c r="U27" s="10">
        <f ca="1">SUMPRODUCT((dates=T$21)*(camion=T27)*ton)</f>
        <v>0</v>
      </c>
      <c r="V27" s="25"/>
      <c r="W27" s="10" t="str">
        <f t="array" aca="1" ref="W27" ca="1">IF(ROW($A6)&gt;SUMPRODUCT(1/COUNTIF(consultation!W$8:W$20,consultation!W$8:W$20)*(consultation!W$8:W$20&lt;&gt;"")),"",INDEX(consultation!W$8:W$20,MIN(IF(consultation!W$8:W$20&lt;&gt;"",IF(COUNTIF(W$21:W26,consultation!W$8:W$20)=0,ROW(consultation!V$8:V$20)-7)))))</f>
        <v/>
      </c>
      <c r="X27" s="10">
        <f ca="1">SUMPRODUCT((dates=T$21)*(quoi=W27)*ton)</f>
        <v>0</v>
      </c>
    </row>
    <row r="28" spans="2:24">
      <c r="B28" s="10" t="str">
        <f t="array" aca="1" ref="B28" ca="1">IF(ROW($A7)&gt;SUMPRODUCT(1/COUNTIF(consultation!M$8:M$20,consultation!M$8:M$20)*(consultation!M$8:M$20&lt;&gt;"")),"",INDEX(consultation!M$8:M$20,MIN(IF(consultation!M$8:M$20&lt;&gt;"",IF(COUNTIF(B$21:B27,consultation!M$8:M$20)=0,ROW(consultation!A$8:A$20)-7)))))</f>
        <v/>
      </c>
      <c r="C28" s="10">
        <f ca="1">SUMPRODUCT((dates=B$21)*(camion=B28)*ton)</f>
        <v>0</v>
      </c>
      <c r="D28" s="25"/>
      <c r="E28" s="10" t="str">
        <f t="array" aca="1" ref="E28" ca="1">IF(ROW($A7)&gt;SUMPRODUCT(1/COUNTIF(consultation!N$8:N$20,consultation!N$8:N$20)*(consultation!N$8:N$20&lt;&gt;"")),"",INDEX(consultation!N$8:N$20,MIN(IF(consultation!N$8:N$20&lt;&gt;"",IF(COUNTIF(E$21:E27,consultation!N$8:N$20)=0,ROW(consultation!D$8:D$20)-7)))))</f>
        <v/>
      </c>
      <c r="F28" s="10">
        <f ca="1">SUMPRODUCT((dates=B$21)*(quoi=E28)*ton)</f>
        <v>0</v>
      </c>
      <c r="H28" s="10" t="str">
        <f t="array" aca="1" ref="H28" ca="1">IF(ROW($A7)&gt;SUMPRODUCT(1/COUNTIF(consultation!P$8:P$20,consultation!P$8:P$20)*(consultation!P$8:P$20&lt;&gt;"")),"",INDEX(consultation!P$8:P$20,MIN(IF(consultation!P$8:P$20&lt;&gt;"",IF(COUNTIF(H$21:H27,consultation!P$8:P$20)=0,ROW(consultation!G$8:G$20)-7)))))</f>
        <v/>
      </c>
      <c r="I28" s="10">
        <f ca="1">SUMPRODUCT((dates=H$21)*(camion=H28)*ton)</f>
        <v>0</v>
      </c>
      <c r="J28" s="25"/>
      <c r="K28" s="10" t="str">
        <f t="array" aca="1" ref="K28" ca="1">IF(ROW($A7)&gt;SUMPRODUCT(1/COUNTIF(consultation!Q$8:Q$20,consultation!Q$8:Q$20)*(consultation!Q$8:Q$20&lt;&gt;"")),"",INDEX(consultation!Q$8:Q$20,MIN(IF(consultation!Q$8:Q$20&lt;&gt;"",IF(COUNTIF(K$21:K27,consultation!Q$8:Q$20)=0,ROW(consultation!J$8:J$20)-7)))))</f>
        <v/>
      </c>
      <c r="L28" s="10">
        <f ca="1">SUMPRODUCT((dates=H$21)*(quoi=K28)*ton)</f>
        <v>0</v>
      </c>
      <c r="N28" s="10" t="str">
        <f t="array" aca="1" ref="N28" ca="1">IF(ROW($A7)&gt;SUMPRODUCT(1/COUNTIF(consultation!S$8:S$20,consultation!S$8:S$20)*(consultation!S$8:S$20&lt;&gt;"")),"",INDEX(consultation!S$8:S$20,MIN(IF(consultation!S$8:S$20&lt;&gt;"",IF(COUNTIF(N$21:N27,consultation!S$8:S$20)=0,ROW(consultation!M$8:M$20)-7)))))</f>
        <v/>
      </c>
      <c r="O28" s="10">
        <f ca="1">SUMPRODUCT((dates=N$21)*(camion=N28)*ton)</f>
        <v>0</v>
      </c>
      <c r="P28" s="25"/>
      <c r="Q28" s="10" t="str">
        <f t="array" aca="1" ref="Q28" ca="1">IF(ROW($A7)&gt;SUMPRODUCT(1/COUNTIF(consultation!T$8:T$20,consultation!T$8:T$20)*(consultation!T$8:T$20&lt;&gt;"")),"",INDEX(consultation!T$8:T$20,MIN(IF(consultation!T$8:T$20&lt;&gt;"",IF(COUNTIF(Q$21:Q27,consultation!T$8:T$20)=0,ROW(consultation!P$8:P$20)-7)))))</f>
        <v/>
      </c>
      <c r="R28" s="10">
        <f ca="1">SUMPRODUCT((dates=N$21)*(quoi=Q28)*ton)</f>
        <v>0</v>
      </c>
      <c r="T28" s="10" t="str">
        <f t="array" aca="1" ref="T28" ca="1">IF(ROW($A7)&gt;SUMPRODUCT(1/COUNTIF(consultation!V$8:V$20,consultation!V$8:V$20)*(consultation!V$8:V$20&lt;&gt;"")),"",INDEX(consultation!V$8:V$20,MIN(IF(consultation!V$8:V$20&lt;&gt;"",IF(COUNTIF(T$21:T27,consultation!V$8:V$20)=0,ROW(consultation!S$8:S$20)-7)))))</f>
        <v/>
      </c>
      <c r="U28" s="10">
        <f ca="1">SUMPRODUCT((dates=T$21)*(camion=T28)*ton)</f>
        <v>0</v>
      </c>
      <c r="V28" s="25"/>
      <c r="W28" s="10" t="str">
        <f t="array" aca="1" ref="W28" ca="1">IF(ROW($A7)&gt;SUMPRODUCT(1/COUNTIF(consultation!W$8:W$20,consultation!W$8:W$20)*(consultation!W$8:W$20&lt;&gt;"")),"",INDEX(consultation!W$8:W$20,MIN(IF(consultation!W$8:W$20&lt;&gt;"",IF(COUNTIF(W$21:W27,consultation!W$8:W$20)=0,ROW(consultation!V$8:V$20)-7)))))</f>
        <v/>
      </c>
      <c r="X28" s="10">
        <f ca="1">SUMPRODUCT((dates=T$21)*(quoi=W28)*ton)</f>
        <v>0</v>
      </c>
    </row>
    <row r="29" spans="2:24">
      <c r="B29" s="10" t="str">
        <f t="array" aca="1" ref="B29" ca="1">IF(ROW($A8)&gt;SUMPRODUCT(1/COUNTIF(consultation!M$8:M$20,consultation!M$8:M$20)*(consultation!M$8:M$20&lt;&gt;"")),"",INDEX(consultation!M$8:M$20,MIN(IF(consultation!M$8:M$20&lt;&gt;"",IF(COUNTIF(B$21:B28,consultation!M$8:M$20)=0,ROW(consultation!A$8:A$20)-7)))))</f>
        <v/>
      </c>
      <c r="C29" s="10">
        <f ca="1">SUMPRODUCT((dates=B$21)*(camion=B29)*ton)</f>
        <v>0</v>
      </c>
      <c r="D29" s="25"/>
      <c r="E29" s="10" t="str">
        <f t="array" aca="1" ref="E29" ca="1">IF(ROW($A8)&gt;SUMPRODUCT(1/COUNTIF(consultation!N$8:N$20,consultation!N$8:N$20)*(consultation!N$8:N$20&lt;&gt;"")),"",INDEX(consultation!N$8:N$20,MIN(IF(consultation!N$8:N$20&lt;&gt;"",IF(COUNTIF(E$21:E28,consultation!N$8:N$20)=0,ROW(consultation!D$8:D$20)-7)))))</f>
        <v/>
      </c>
      <c r="F29" s="10">
        <f ca="1">SUMPRODUCT((dates=B$21)*(quoi=E29)*ton)</f>
        <v>0</v>
      </c>
      <c r="H29" s="10" t="str">
        <f t="array" aca="1" ref="H29" ca="1">IF(ROW($A8)&gt;SUMPRODUCT(1/COUNTIF(consultation!P$8:P$20,consultation!P$8:P$20)*(consultation!P$8:P$20&lt;&gt;"")),"",INDEX(consultation!P$8:P$20,MIN(IF(consultation!P$8:P$20&lt;&gt;"",IF(COUNTIF(H$21:H28,consultation!P$8:P$20)=0,ROW(consultation!G$8:G$20)-7)))))</f>
        <v/>
      </c>
      <c r="I29" s="10">
        <f ca="1">SUMPRODUCT((dates=H$21)*(camion=H29)*ton)</f>
        <v>0</v>
      </c>
      <c r="J29" s="25"/>
      <c r="K29" s="10" t="str">
        <f t="array" aca="1" ref="K29" ca="1">IF(ROW($A8)&gt;SUMPRODUCT(1/COUNTIF(consultation!Q$8:Q$20,consultation!Q$8:Q$20)*(consultation!Q$8:Q$20&lt;&gt;"")),"",INDEX(consultation!Q$8:Q$20,MIN(IF(consultation!Q$8:Q$20&lt;&gt;"",IF(COUNTIF(K$21:K28,consultation!Q$8:Q$20)=0,ROW(consultation!J$8:J$20)-7)))))</f>
        <v/>
      </c>
      <c r="L29" s="10">
        <f ca="1">SUMPRODUCT((dates=H$21)*(quoi=K29)*ton)</f>
        <v>0</v>
      </c>
      <c r="N29" s="10" t="str">
        <f t="array" aca="1" ref="N29" ca="1">IF(ROW($A8)&gt;SUMPRODUCT(1/COUNTIF(consultation!S$8:S$20,consultation!S$8:S$20)*(consultation!S$8:S$20&lt;&gt;"")),"",INDEX(consultation!S$8:S$20,MIN(IF(consultation!S$8:S$20&lt;&gt;"",IF(COUNTIF(N$21:N28,consultation!S$8:S$20)=0,ROW(consultation!M$8:M$20)-7)))))</f>
        <v/>
      </c>
      <c r="O29" s="10">
        <f ca="1">SUMPRODUCT((dates=N$21)*(camion=N29)*ton)</f>
        <v>0</v>
      </c>
      <c r="P29" s="25"/>
      <c r="Q29" s="10" t="str">
        <f t="array" aca="1" ref="Q29" ca="1">IF(ROW($A8)&gt;SUMPRODUCT(1/COUNTIF(consultation!T$8:T$20,consultation!T$8:T$20)*(consultation!T$8:T$20&lt;&gt;"")),"",INDEX(consultation!T$8:T$20,MIN(IF(consultation!T$8:T$20&lt;&gt;"",IF(COUNTIF(Q$21:Q28,consultation!T$8:T$20)=0,ROW(consultation!P$8:P$20)-7)))))</f>
        <v/>
      </c>
      <c r="R29" s="10">
        <f ca="1">SUMPRODUCT((dates=N$21)*(quoi=Q29)*ton)</f>
        <v>0</v>
      </c>
      <c r="T29" s="10" t="str">
        <f t="array" aca="1" ref="T29" ca="1">IF(ROW($A8)&gt;SUMPRODUCT(1/COUNTIF(consultation!V$8:V$20,consultation!V$8:V$20)*(consultation!V$8:V$20&lt;&gt;"")),"",INDEX(consultation!V$8:V$20,MIN(IF(consultation!V$8:V$20&lt;&gt;"",IF(COUNTIF(T$21:T28,consultation!V$8:V$20)=0,ROW(consultation!S$8:S$20)-7)))))</f>
        <v/>
      </c>
      <c r="U29" s="10">
        <f ca="1">SUMPRODUCT((dates=T$21)*(camion=T29)*ton)</f>
        <v>0</v>
      </c>
      <c r="V29" s="25"/>
      <c r="W29" s="10" t="str">
        <f t="array" aca="1" ref="W29" ca="1">IF(ROW($A8)&gt;SUMPRODUCT(1/COUNTIF(consultation!W$8:W$20,consultation!W$8:W$20)*(consultation!W$8:W$20&lt;&gt;"")),"",INDEX(consultation!W$8:W$20,MIN(IF(consultation!W$8:W$20&lt;&gt;"",IF(COUNTIF(W$21:W28,consultation!W$8:W$20)=0,ROW(consultation!V$8:V$20)-7)))))</f>
        <v/>
      </c>
      <c r="X29" s="10">
        <f ca="1">SUMPRODUCT((dates=T$21)*(quoi=W29)*ton)</f>
        <v>0</v>
      </c>
    </row>
    <row r="30" spans="2:24">
      <c r="B30" s="10" t="str">
        <f t="array" aca="1" ref="B30" ca="1">IF(ROW($A9)&gt;SUMPRODUCT(1/COUNTIF(consultation!M$8:M$20,consultation!M$8:M$20)*(consultation!M$8:M$20&lt;&gt;"")),"",INDEX(consultation!M$8:M$20,MIN(IF(consultation!M$8:M$20&lt;&gt;"",IF(COUNTIF(B$21:B29,consultation!M$8:M$20)=0,ROW(consultation!A$8:A$20)-7)))))</f>
        <v/>
      </c>
      <c r="C30" s="10">
        <f ca="1">SUMPRODUCT((dates=B$21)*(camion=B30)*ton)</f>
        <v>0</v>
      </c>
      <c r="D30" s="25"/>
      <c r="E30" s="10" t="str">
        <f t="array" aca="1" ref="E30" ca="1">IF(ROW($A9)&gt;SUMPRODUCT(1/COUNTIF(consultation!N$8:N$20,consultation!N$8:N$20)*(consultation!N$8:N$20&lt;&gt;"")),"",INDEX(consultation!N$8:N$20,MIN(IF(consultation!N$8:N$20&lt;&gt;"",IF(COUNTIF(E$21:E29,consultation!N$8:N$20)=0,ROW(consultation!D$8:D$20)-7)))))</f>
        <v/>
      </c>
      <c r="F30" s="10">
        <f ca="1">SUMPRODUCT((dates=B$21)*(quoi=E30)*ton)</f>
        <v>0</v>
      </c>
      <c r="H30" s="10" t="str">
        <f t="array" aca="1" ref="H30" ca="1">IF(ROW($A9)&gt;SUMPRODUCT(1/COUNTIF(consultation!P$8:P$20,consultation!P$8:P$20)*(consultation!P$8:P$20&lt;&gt;"")),"",INDEX(consultation!P$8:P$20,MIN(IF(consultation!P$8:P$20&lt;&gt;"",IF(COUNTIF(H$21:H29,consultation!P$8:P$20)=0,ROW(consultation!G$8:G$20)-7)))))</f>
        <v/>
      </c>
      <c r="I30" s="10">
        <f ca="1">SUMPRODUCT((dates=H$21)*(camion=H30)*ton)</f>
        <v>0</v>
      </c>
      <c r="J30" s="25"/>
      <c r="K30" s="10" t="str">
        <f t="array" aca="1" ref="K30" ca="1">IF(ROW($A9)&gt;SUMPRODUCT(1/COUNTIF(consultation!Q$8:Q$20,consultation!Q$8:Q$20)*(consultation!Q$8:Q$20&lt;&gt;"")),"",INDEX(consultation!Q$8:Q$20,MIN(IF(consultation!Q$8:Q$20&lt;&gt;"",IF(COUNTIF(K$21:K29,consultation!Q$8:Q$20)=0,ROW(consultation!J$8:J$20)-7)))))</f>
        <v/>
      </c>
      <c r="L30" s="10">
        <f ca="1">SUMPRODUCT((dates=H$21)*(quoi=K30)*ton)</f>
        <v>0</v>
      </c>
      <c r="N30" s="10" t="str">
        <f t="array" aca="1" ref="N30" ca="1">IF(ROW($A9)&gt;SUMPRODUCT(1/COUNTIF(consultation!S$8:S$20,consultation!S$8:S$20)*(consultation!S$8:S$20&lt;&gt;"")),"",INDEX(consultation!S$8:S$20,MIN(IF(consultation!S$8:S$20&lt;&gt;"",IF(COUNTIF(N$21:N29,consultation!S$8:S$20)=0,ROW(consultation!M$8:M$20)-7)))))</f>
        <v/>
      </c>
      <c r="O30" s="10">
        <f ca="1">SUMPRODUCT((dates=N$21)*(camion=N30)*ton)</f>
        <v>0</v>
      </c>
      <c r="P30" s="25"/>
      <c r="Q30" s="10" t="str">
        <f t="array" aca="1" ref="Q30" ca="1">IF(ROW($A9)&gt;SUMPRODUCT(1/COUNTIF(consultation!T$8:T$20,consultation!T$8:T$20)*(consultation!T$8:T$20&lt;&gt;"")),"",INDEX(consultation!T$8:T$20,MIN(IF(consultation!T$8:T$20&lt;&gt;"",IF(COUNTIF(Q$21:Q29,consultation!T$8:T$20)=0,ROW(consultation!P$8:P$20)-7)))))</f>
        <v/>
      </c>
      <c r="R30" s="10">
        <f ca="1">SUMPRODUCT((dates=N$21)*(quoi=Q30)*ton)</f>
        <v>0</v>
      </c>
      <c r="T30" s="10" t="str">
        <f t="array" aca="1" ref="T30" ca="1">IF(ROW($A9)&gt;SUMPRODUCT(1/COUNTIF(consultation!V$8:V$20,consultation!V$8:V$20)*(consultation!V$8:V$20&lt;&gt;"")),"",INDEX(consultation!V$8:V$20,MIN(IF(consultation!V$8:V$20&lt;&gt;"",IF(COUNTIF(T$21:T29,consultation!V$8:V$20)=0,ROW(consultation!S$8:S$20)-7)))))</f>
        <v/>
      </c>
      <c r="U30" s="10">
        <f ca="1">SUMPRODUCT((dates=T$21)*(camion=T30)*ton)</f>
        <v>0</v>
      </c>
      <c r="V30" s="25"/>
      <c r="W30" s="10" t="str">
        <f t="array" aca="1" ref="W30" ca="1">IF(ROW($A9)&gt;SUMPRODUCT(1/COUNTIF(consultation!W$8:W$20,consultation!W$8:W$20)*(consultation!W$8:W$20&lt;&gt;"")),"",INDEX(consultation!W$8:W$20,MIN(IF(consultation!W$8:W$20&lt;&gt;"",IF(COUNTIF(W$21:W29,consultation!W$8:W$20)=0,ROW(consultation!V$8:V$20)-7)))))</f>
        <v/>
      </c>
      <c r="X30" s="10">
        <f ca="1">SUMPRODUCT((dates=T$21)*(quoi=W30)*ton)</f>
        <v>0</v>
      </c>
    </row>
    <row r="31" spans="2:24">
      <c r="B31" s="10" t="str">
        <f t="array" aca="1" ref="B31" ca="1">IF(ROW($A10)&gt;SUMPRODUCT(1/COUNTIF(consultation!M$8:M$20,consultation!M$8:M$20)*(consultation!M$8:M$20&lt;&gt;"")),"",INDEX(consultation!M$8:M$20,MIN(IF(consultation!M$8:M$20&lt;&gt;"",IF(COUNTIF(B$21:B30,consultation!M$8:M$20)=0,ROW(consultation!A$8:A$20)-7)))))</f>
        <v/>
      </c>
      <c r="C31" s="10">
        <f ca="1">SUMPRODUCT((dates=B$21)*(camion=B31)*ton)</f>
        <v>0</v>
      </c>
      <c r="D31" s="25"/>
      <c r="E31" s="10" t="str">
        <f t="array" aca="1" ref="E31" ca="1">IF(ROW($A10)&gt;SUMPRODUCT(1/COUNTIF(consultation!N$8:N$20,consultation!N$8:N$20)*(consultation!N$8:N$20&lt;&gt;"")),"",INDEX(consultation!N$8:N$20,MIN(IF(consultation!N$8:N$20&lt;&gt;"",IF(COUNTIF(E$21:E30,consultation!N$8:N$20)=0,ROW(consultation!D$8:D$20)-7)))))</f>
        <v/>
      </c>
      <c r="F31" s="10">
        <f ca="1">SUMPRODUCT((dates=B$21)*(quoi=E31)*ton)</f>
        <v>0</v>
      </c>
      <c r="H31" s="10" t="str">
        <f t="array" aca="1" ref="H31" ca="1">IF(ROW($A10)&gt;SUMPRODUCT(1/COUNTIF(consultation!P$8:P$20,consultation!P$8:P$20)*(consultation!P$8:P$20&lt;&gt;"")),"",INDEX(consultation!P$8:P$20,MIN(IF(consultation!P$8:P$20&lt;&gt;"",IF(COUNTIF(H$21:H30,consultation!P$8:P$20)=0,ROW(consultation!G$8:G$20)-7)))))</f>
        <v/>
      </c>
      <c r="I31" s="10">
        <f ca="1">SUMPRODUCT((dates=H$21)*(camion=H31)*ton)</f>
        <v>0</v>
      </c>
      <c r="J31" s="25"/>
      <c r="K31" s="10" t="str">
        <f t="array" aca="1" ref="K31" ca="1">IF(ROW($A10)&gt;SUMPRODUCT(1/COUNTIF(consultation!Q$8:Q$20,consultation!Q$8:Q$20)*(consultation!Q$8:Q$20&lt;&gt;"")),"",INDEX(consultation!Q$8:Q$20,MIN(IF(consultation!Q$8:Q$20&lt;&gt;"",IF(COUNTIF(K$21:K30,consultation!Q$8:Q$20)=0,ROW(consultation!J$8:J$20)-7)))))</f>
        <v/>
      </c>
      <c r="L31" s="10">
        <f ca="1">SUMPRODUCT((dates=H$21)*(quoi=K31)*ton)</f>
        <v>0</v>
      </c>
      <c r="N31" s="10" t="str">
        <f t="array" aca="1" ref="N31" ca="1">IF(ROW($A10)&gt;SUMPRODUCT(1/COUNTIF(consultation!S$8:S$20,consultation!S$8:S$20)*(consultation!S$8:S$20&lt;&gt;"")),"",INDEX(consultation!S$8:S$20,MIN(IF(consultation!S$8:S$20&lt;&gt;"",IF(COUNTIF(N$21:N30,consultation!S$8:S$20)=0,ROW(consultation!M$8:M$20)-7)))))</f>
        <v/>
      </c>
      <c r="O31" s="10">
        <f ca="1">SUMPRODUCT((dates=N$21)*(camion=N31)*ton)</f>
        <v>0</v>
      </c>
      <c r="P31" s="25"/>
      <c r="Q31" s="10" t="str">
        <f t="array" aca="1" ref="Q31" ca="1">IF(ROW($A10)&gt;SUMPRODUCT(1/COUNTIF(consultation!T$8:T$20,consultation!T$8:T$20)*(consultation!T$8:T$20&lt;&gt;"")),"",INDEX(consultation!T$8:T$20,MIN(IF(consultation!T$8:T$20&lt;&gt;"",IF(COUNTIF(Q$21:Q30,consultation!T$8:T$20)=0,ROW(consultation!P$8:P$20)-7)))))</f>
        <v/>
      </c>
      <c r="R31" s="10">
        <f ca="1">SUMPRODUCT((dates=N$21)*(quoi=Q31)*ton)</f>
        <v>0</v>
      </c>
      <c r="T31" s="10" t="str">
        <f t="array" aca="1" ref="T31" ca="1">IF(ROW($A10)&gt;SUMPRODUCT(1/COUNTIF(consultation!V$8:V$20,consultation!V$8:V$20)*(consultation!V$8:V$20&lt;&gt;"")),"",INDEX(consultation!V$8:V$20,MIN(IF(consultation!V$8:V$20&lt;&gt;"",IF(COUNTIF(T$21:T30,consultation!V$8:V$20)=0,ROW(consultation!S$8:S$20)-7)))))</f>
        <v/>
      </c>
      <c r="U31" s="10">
        <f ca="1">SUMPRODUCT((dates=T$21)*(camion=T31)*ton)</f>
        <v>0</v>
      </c>
      <c r="V31" s="25"/>
      <c r="W31" s="10" t="str">
        <f t="array" aca="1" ref="W31" ca="1">IF(ROW($A10)&gt;SUMPRODUCT(1/COUNTIF(consultation!W$8:W$20,consultation!W$8:W$20)*(consultation!W$8:W$20&lt;&gt;"")),"",INDEX(consultation!W$8:W$20,MIN(IF(consultation!W$8:W$20&lt;&gt;"",IF(COUNTIF(W$21:W30,consultation!W$8:W$20)=0,ROW(consultation!V$8:V$20)-7)))))</f>
        <v/>
      </c>
      <c r="X31" s="10">
        <f ca="1">SUMPRODUCT((dates=T$21)*(quoi=W31)*ton)</f>
        <v>0</v>
      </c>
    </row>
    <row r="32" spans="2:24">
      <c r="B32" s="10" t="str">
        <f t="array" aca="1" ref="B32" ca="1">IF(ROW($A11)&gt;SUMPRODUCT(1/COUNTIF(consultation!M$8:M$20,consultation!M$8:M$20)*(consultation!M$8:M$20&lt;&gt;"")),"",INDEX(consultation!M$8:M$20,MIN(IF(consultation!M$8:M$20&lt;&gt;"",IF(COUNTIF(B$21:B31,consultation!M$8:M$20)=0,ROW(consultation!A$8:A$20)-7)))))</f>
        <v/>
      </c>
      <c r="C32" s="10">
        <f ca="1">SUMPRODUCT((dates=B$21)*(camion=B32)*ton)</f>
        <v>0</v>
      </c>
      <c r="D32" s="25"/>
      <c r="E32" s="10" t="str">
        <f t="array" aca="1" ref="E32" ca="1">IF(ROW($A11)&gt;SUMPRODUCT(1/COUNTIF(consultation!N$8:N$20,consultation!N$8:N$20)*(consultation!N$8:N$20&lt;&gt;"")),"",INDEX(consultation!N$8:N$20,MIN(IF(consultation!N$8:N$20&lt;&gt;"",IF(COUNTIF(E$21:E31,consultation!N$8:N$20)=0,ROW(consultation!D$8:D$20)-7)))))</f>
        <v/>
      </c>
      <c r="F32" s="10">
        <f ca="1">SUMPRODUCT((dates=B$21)*(quoi=E32)*ton)</f>
        <v>0</v>
      </c>
      <c r="H32" s="10" t="str">
        <f t="array" aca="1" ref="H32" ca="1">IF(ROW($A11)&gt;SUMPRODUCT(1/COUNTIF(consultation!P$8:P$20,consultation!P$8:P$20)*(consultation!P$8:P$20&lt;&gt;"")),"",INDEX(consultation!P$8:P$20,MIN(IF(consultation!P$8:P$20&lt;&gt;"",IF(COUNTIF(H$21:H31,consultation!P$8:P$20)=0,ROW(consultation!G$8:G$20)-7)))))</f>
        <v/>
      </c>
      <c r="I32" s="10">
        <f ca="1">SUMPRODUCT((dates=H$21)*(camion=H32)*ton)</f>
        <v>0</v>
      </c>
      <c r="J32" s="25"/>
      <c r="K32" s="10" t="str">
        <f t="array" aca="1" ref="K32" ca="1">IF(ROW($A11)&gt;SUMPRODUCT(1/COUNTIF(consultation!Q$8:Q$20,consultation!Q$8:Q$20)*(consultation!Q$8:Q$20&lt;&gt;"")),"",INDEX(consultation!Q$8:Q$20,MIN(IF(consultation!Q$8:Q$20&lt;&gt;"",IF(COUNTIF(K$21:K31,consultation!Q$8:Q$20)=0,ROW(consultation!J$8:J$20)-7)))))</f>
        <v/>
      </c>
      <c r="L32" s="10">
        <f ca="1">SUMPRODUCT((dates=H$21)*(quoi=K32)*ton)</f>
        <v>0</v>
      </c>
      <c r="N32" s="10" t="str">
        <f t="array" aca="1" ref="N32" ca="1">IF(ROW($A11)&gt;SUMPRODUCT(1/COUNTIF(consultation!S$8:S$20,consultation!S$8:S$20)*(consultation!S$8:S$20&lt;&gt;"")),"",INDEX(consultation!S$8:S$20,MIN(IF(consultation!S$8:S$20&lt;&gt;"",IF(COUNTIF(N$21:N31,consultation!S$8:S$20)=0,ROW(consultation!M$8:M$20)-7)))))</f>
        <v/>
      </c>
      <c r="O32" s="10">
        <f ca="1">SUMPRODUCT((dates=N$21)*(camion=N32)*ton)</f>
        <v>0</v>
      </c>
      <c r="P32" s="25"/>
      <c r="Q32" s="10" t="str">
        <f t="array" aca="1" ref="Q32" ca="1">IF(ROW($A11)&gt;SUMPRODUCT(1/COUNTIF(consultation!T$8:T$20,consultation!T$8:T$20)*(consultation!T$8:T$20&lt;&gt;"")),"",INDEX(consultation!T$8:T$20,MIN(IF(consultation!T$8:T$20&lt;&gt;"",IF(COUNTIF(Q$21:Q31,consultation!T$8:T$20)=0,ROW(consultation!P$8:P$20)-7)))))</f>
        <v/>
      </c>
      <c r="R32" s="10">
        <f ca="1">SUMPRODUCT((dates=N$21)*(quoi=Q32)*ton)</f>
        <v>0</v>
      </c>
      <c r="T32" s="10" t="str">
        <f t="array" aca="1" ref="T32" ca="1">IF(ROW($A11)&gt;SUMPRODUCT(1/COUNTIF(consultation!V$8:V$20,consultation!V$8:V$20)*(consultation!V$8:V$20&lt;&gt;"")),"",INDEX(consultation!V$8:V$20,MIN(IF(consultation!V$8:V$20&lt;&gt;"",IF(COUNTIF(T$21:T31,consultation!V$8:V$20)=0,ROW(consultation!S$8:S$20)-7)))))</f>
        <v/>
      </c>
      <c r="U32" s="10">
        <f ca="1">SUMPRODUCT((dates=T$21)*(camion=T32)*ton)</f>
        <v>0</v>
      </c>
      <c r="V32" s="25"/>
      <c r="W32" s="10" t="str">
        <f t="array" aca="1" ref="W32" ca="1">IF(ROW($A11)&gt;SUMPRODUCT(1/COUNTIF(consultation!W$8:W$20,consultation!W$8:W$20)*(consultation!W$8:W$20&lt;&gt;"")),"",INDEX(consultation!W$8:W$20,MIN(IF(consultation!W$8:W$20&lt;&gt;"",IF(COUNTIF(W$21:W31,consultation!W$8:W$20)=0,ROW(consultation!V$8:V$20)-7)))))</f>
        <v/>
      </c>
      <c r="X32" s="10">
        <f ca="1">SUMPRODUCT((dates=T$21)*(quoi=W32)*ton)</f>
        <v>0</v>
      </c>
    </row>
    <row r="33" spans="2:24">
      <c r="B33" s="10" t="str">
        <f t="array" aca="1" ref="B33" ca="1">IF(ROW($A12)&gt;SUMPRODUCT(1/COUNTIF(consultation!M$8:M$20,consultation!M$8:M$20)*(consultation!M$8:M$20&lt;&gt;"")),"",INDEX(consultation!M$8:M$20,MIN(IF(consultation!M$8:M$20&lt;&gt;"",IF(COUNTIF(B$21:B32,consultation!M$8:M$20)=0,ROW(consultation!A$8:A$20)-7)))))</f>
        <v/>
      </c>
      <c r="C33" s="10">
        <f ca="1">SUMPRODUCT((dates=B$21)*(camion=B33)*ton)</f>
        <v>0</v>
      </c>
      <c r="D33" s="25"/>
      <c r="E33" s="10" t="str">
        <f t="array" aca="1" ref="E33" ca="1">IF(ROW($A12)&gt;SUMPRODUCT(1/COUNTIF(consultation!N$8:N$20,consultation!N$8:N$20)*(consultation!N$8:N$20&lt;&gt;"")),"",INDEX(consultation!N$8:N$20,MIN(IF(consultation!N$8:N$20&lt;&gt;"",IF(COUNTIF(E$21:E32,consultation!N$8:N$20)=0,ROW(consultation!D$8:D$20)-7)))))</f>
        <v/>
      </c>
      <c r="F33" s="10">
        <f ca="1">SUMPRODUCT((dates=B$21)*(quoi=E33)*ton)</f>
        <v>0</v>
      </c>
      <c r="H33" s="10" t="str">
        <f t="array" aca="1" ref="H33" ca="1">IF(ROW($A12)&gt;SUMPRODUCT(1/COUNTIF(consultation!P$8:P$20,consultation!P$8:P$20)*(consultation!P$8:P$20&lt;&gt;"")),"",INDEX(consultation!P$8:P$20,MIN(IF(consultation!P$8:P$20&lt;&gt;"",IF(COUNTIF(H$21:H32,consultation!P$8:P$20)=0,ROW(consultation!G$8:G$20)-7)))))</f>
        <v/>
      </c>
      <c r="I33" s="10">
        <f ca="1">SUMPRODUCT((dates=H$21)*(camion=H33)*ton)</f>
        <v>0</v>
      </c>
      <c r="J33" s="25"/>
      <c r="K33" s="10" t="str">
        <f t="array" aca="1" ref="K33" ca="1">IF(ROW($A12)&gt;SUMPRODUCT(1/COUNTIF(consultation!Q$8:Q$20,consultation!Q$8:Q$20)*(consultation!Q$8:Q$20&lt;&gt;"")),"",INDEX(consultation!Q$8:Q$20,MIN(IF(consultation!Q$8:Q$20&lt;&gt;"",IF(COUNTIF(K$21:K32,consultation!Q$8:Q$20)=0,ROW(consultation!J$8:J$20)-7)))))</f>
        <v/>
      </c>
      <c r="L33" s="10">
        <f ca="1">SUMPRODUCT((dates=H$21)*(quoi=K33)*ton)</f>
        <v>0</v>
      </c>
      <c r="N33" s="10" t="str">
        <f t="array" aca="1" ref="N33" ca="1">IF(ROW($A12)&gt;SUMPRODUCT(1/COUNTIF(consultation!S$8:S$20,consultation!S$8:S$20)*(consultation!S$8:S$20&lt;&gt;"")),"",INDEX(consultation!S$8:S$20,MIN(IF(consultation!S$8:S$20&lt;&gt;"",IF(COUNTIF(N$21:N32,consultation!S$8:S$20)=0,ROW(consultation!M$8:M$20)-7)))))</f>
        <v/>
      </c>
      <c r="O33" s="10">
        <f ca="1">SUMPRODUCT((dates=N$21)*(camion=N33)*ton)</f>
        <v>0</v>
      </c>
      <c r="P33" s="25"/>
      <c r="Q33" s="10" t="str">
        <f t="array" aca="1" ref="Q33" ca="1">IF(ROW($A12)&gt;SUMPRODUCT(1/COUNTIF(consultation!T$8:T$20,consultation!T$8:T$20)*(consultation!T$8:T$20&lt;&gt;"")),"",INDEX(consultation!T$8:T$20,MIN(IF(consultation!T$8:T$20&lt;&gt;"",IF(COUNTIF(Q$21:Q32,consultation!T$8:T$20)=0,ROW(consultation!P$8:P$20)-7)))))</f>
        <v/>
      </c>
      <c r="R33" s="10">
        <f ca="1">SUMPRODUCT((dates=N$21)*(quoi=Q33)*ton)</f>
        <v>0</v>
      </c>
      <c r="T33" s="10" t="str">
        <f t="array" aca="1" ref="T33" ca="1">IF(ROW($A12)&gt;SUMPRODUCT(1/COUNTIF(consultation!V$8:V$20,consultation!V$8:V$20)*(consultation!V$8:V$20&lt;&gt;"")),"",INDEX(consultation!V$8:V$20,MIN(IF(consultation!V$8:V$20&lt;&gt;"",IF(COUNTIF(T$21:T32,consultation!V$8:V$20)=0,ROW(consultation!S$8:S$20)-7)))))</f>
        <v/>
      </c>
      <c r="U33" s="10">
        <f ca="1">SUMPRODUCT((dates=T$21)*(camion=T33)*ton)</f>
        <v>0</v>
      </c>
      <c r="V33" s="25"/>
      <c r="W33" s="10" t="str">
        <f t="array" aca="1" ref="W33" ca="1">IF(ROW($A12)&gt;SUMPRODUCT(1/COUNTIF(consultation!W$8:W$20,consultation!W$8:W$20)*(consultation!W$8:W$20&lt;&gt;"")),"",INDEX(consultation!W$8:W$20,MIN(IF(consultation!W$8:W$20&lt;&gt;"",IF(COUNTIF(W$21:W32,consultation!W$8:W$20)=0,ROW(consultation!V$8:V$20)-7)))))</f>
        <v/>
      </c>
      <c r="X33" s="10">
        <f ca="1">SUMPRODUCT((dates=T$21)*(quoi=W33)*ton)</f>
        <v>0</v>
      </c>
    </row>
    <row r="34" spans="2:24">
      <c r="B34" s="10" t="str">
        <f t="array" aca="1" ref="B34" ca="1">IF(ROW($A13)&gt;SUMPRODUCT(1/COUNTIF(consultation!M$8:M$20,consultation!M$8:M$20)*(consultation!M$8:M$20&lt;&gt;"")),"",INDEX(consultation!M$8:M$20,MIN(IF(consultation!M$8:M$20&lt;&gt;"",IF(COUNTIF(B$21:B33,consultation!M$8:M$20)=0,ROW(consultation!A$8:A$20)-7)))))</f>
        <v/>
      </c>
      <c r="C34" s="10">
        <f ca="1">SUMPRODUCT((dates=B$21)*(camion=B34)*ton)</f>
        <v>0</v>
      </c>
      <c r="D34" s="25"/>
      <c r="E34" s="10" t="str">
        <f t="array" aca="1" ref="E34" ca="1">IF(ROW($A13)&gt;SUMPRODUCT(1/COUNTIF(consultation!N$8:N$20,consultation!N$8:N$20)*(consultation!N$8:N$20&lt;&gt;"")),"",INDEX(consultation!N$8:N$20,MIN(IF(consultation!N$8:N$20&lt;&gt;"",IF(COUNTIF(E$21:E33,consultation!N$8:N$20)=0,ROW(consultation!D$8:D$20)-7)))))</f>
        <v/>
      </c>
      <c r="F34" s="10">
        <f ca="1">SUMPRODUCT((dates=B$21)*(quoi=E34)*ton)</f>
        <v>0</v>
      </c>
      <c r="H34" s="10" t="str">
        <f t="array" aca="1" ref="H34" ca="1">IF(ROW($A13)&gt;SUMPRODUCT(1/COUNTIF(consultation!P$8:P$20,consultation!P$8:P$20)*(consultation!P$8:P$20&lt;&gt;"")),"",INDEX(consultation!P$8:P$20,MIN(IF(consultation!P$8:P$20&lt;&gt;"",IF(COUNTIF(H$21:H33,consultation!P$8:P$20)=0,ROW(consultation!G$8:G$20)-7)))))</f>
        <v/>
      </c>
      <c r="I34" s="10">
        <f ca="1">SUMPRODUCT((dates=H$21)*(camion=H34)*ton)</f>
        <v>0</v>
      </c>
      <c r="J34" s="25"/>
      <c r="K34" s="10" t="str">
        <f t="array" aca="1" ref="K34" ca="1">IF(ROW($A13)&gt;SUMPRODUCT(1/COUNTIF(consultation!Q$8:Q$20,consultation!Q$8:Q$20)*(consultation!Q$8:Q$20&lt;&gt;"")),"",INDEX(consultation!Q$8:Q$20,MIN(IF(consultation!Q$8:Q$20&lt;&gt;"",IF(COUNTIF(K$21:K33,consultation!Q$8:Q$20)=0,ROW(consultation!J$8:J$20)-7)))))</f>
        <v/>
      </c>
      <c r="L34" s="10">
        <f ca="1">SUMPRODUCT((dates=H$21)*(quoi=K34)*ton)</f>
        <v>0</v>
      </c>
      <c r="N34" s="10" t="str">
        <f t="array" aca="1" ref="N34" ca="1">IF(ROW($A13)&gt;SUMPRODUCT(1/COUNTIF(consultation!S$8:S$20,consultation!S$8:S$20)*(consultation!S$8:S$20&lt;&gt;"")),"",INDEX(consultation!S$8:S$20,MIN(IF(consultation!S$8:S$20&lt;&gt;"",IF(COUNTIF(N$21:N33,consultation!S$8:S$20)=0,ROW(consultation!M$8:M$20)-7)))))</f>
        <v/>
      </c>
      <c r="O34" s="10">
        <f ca="1">SUMPRODUCT((dates=N$21)*(camion=N34)*ton)</f>
        <v>0</v>
      </c>
      <c r="P34" s="25"/>
      <c r="Q34" s="10" t="str">
        <f t="array" aca="1" ref="Q34" ca="1">IF(ROW($A13)&gt;SUMPRODUCT(1/COUNTIF(consultation!T$8:T$20,consultation!T$8:T$20)*(consultation!T$8:T$20&lt;&gt;"")),"",INDEX(consultation!T$8:T$20,MIN(IF(consultation!T$8:T$20&lt;&gt;"",IF(COUNTIF(Q$21:Q33,consultation!T$8:T$20)=0,ROW(consultation!P$8:P$20)-7)))))</f>
        <v/>
      </c>
      <c r="R34" s="10">
        <f ca="1">SUMPRODUCT((dates=N$21)*(quoi=Q34)*ton)</f>
        <v>0</v>
      </c>
      <c r="T34" s="10" t="str">
        <f t="array" aca="1" ref="T34" ca="1">IF(ROW($A13)&gt;SUMPRODUCT(1/COUNTIF(consultation!V$8:V$20,consultation!V$8:V$20)*(consultation!V$8:V$20&lt;&gt;"")),"",INDEX(consultation!V$8:V$20,MIN(IF(consultation!V$8:V$20&lt;&gt;"",IF(COUNTIF(T$21:T33,consultation!V$8:V$20)=0,ROW(consultation!S$8:S$20)-7)))))</f>
        <v/>
      </c>
      <c r="U34" s="10">
        <f ca="1">SUMPRODUCT((dates=T$21)*(camion=T34)*ton)</f>
        <v>0</v>
      </c>
      <c r="V34" s="25"/>
      <c r="W34" s="10" t="str">
        <f t="array" aca="1" ref="W34" ca="1">IF(ROW($A13)&gt;SUMPRODUCT(1/COUNTIF(consultation!W$8:W$20,consultation!W$8:W$20)*(consultation!W$8:W$20&lt;&gt;"")),"",INDEX(consultation!W$8:W$20,MIN(IF(consultation!W$8:W$20&lt;&gt;"",IF(COUNTIF(W$21:W33,consultation!W$8:W$20)=0,ROW(consultation!V$8:V$20)-7)))))</f>
        <v/>
      </c>
      <c r="X34" s="10">
        <f ca="1">SUMPRODUCT((dates=T$21)*(quoi=W34)*ton)</f>
        <v>0</v>
      </c>
    </row>
    <row r="35" spans="2:24">
      <c r="B35" s="10" t="str">
        <f t="array" aca="1" ref="B35" ca="1">IF(ROW($A14)&gt;SUMPRODUCT(1/COUNTIF(consultation!M$8:M$20,consultation!M$8:M$20)*(consultation!M$8:M$20&lt;&gt;"")),"",INDEX(consultation!M$8:M$20,MIN(IF(consultation!M$8:M$20&lt;&gt;"",IF(COUNTIF(B$21:B34,consultation!M$8:M$20)=0,ROW(consultation!A$8:A$20)-7)))))</f>
        <v/>
      </c>
      <c r="C35" s="10">
        <f ca="1">SUMPRODUCT((dates=B$21)*(camion=B35)*ton)</f>
        <v>0</v>
      </c>
      <c r="D35" s="25"/>
      <c r="E35" s="10" t="str">
        <f t="array" aca="1" ref="E35" ca="1">IF(ROW($A14)&gt;SUMPRODUCT(1/COUNTIF(consultation!N$8:N$20,consultation!N$8:N$20)*(consultation!N$8:N$20&lt;&gt;"")),"",INDEX(consultation!N$8:N$20,MIN(IF(consultation!N$8:N$20&lt;&gt;"",IF(COUNTIF(E$21:E34,consultation!N$8:N$20)=0,ROW(consultation!D$8:D$20)-7)))))</f>
        <v/>
      </c>
      <c r="F35" s="10">
        <f ca="1">SUMPRODUCT((dates=B$21)*(quoi=E35)*ton)</f>
        <v>0</v>
      </c>
      <c r="H35" s="10" t="str">
        <f t="array" aca="1" ref="H35" ca="1">IF(ROW($A14)&gt;SUMPRODUCT(1/COUNTIF(consultation!P$8:P$20,consultation!P$8:P$20)*(consultation!P$8:P$20&lt;&gt;"")),"",INDEX(consultation!P$8:P$20,MIN(IF(consultation!P$8:P$20&lt;&gt;"",IF(COUNTIF(H$21:H34,consultation!P$8:P$20)=0,ROW(consultation!G$8:G$20)-7)))))</f>
        <v/>
      </c>
      <c r="I35" s="10">
        <f ca="1">SUMPRODUCT((dates=H$21)*(camion=H35)*ton)</f>
        <v>0</v>
      </c>
      <c r="J35" s="25"/>
      <c r="K35" s="10" t="str">
        <f t="array" aca="1" ref="K35" ca="1">IF(ROW($A14)&gt;SUMPRODUCT(1/COUNTIF(consultation!Q$8:Q$20,consultation!Q$8:Q$20)*(consultation!Q$8:Q$20&lt;&gt;"")),"",INDEX(consultation!Q$8:Q$20,MIN(IF(consultation!Q$8:Q$20&lt;&gt;"",IF(COUNTIF(K$21:K34,consultation!Q$8:Q$20)=0,ROW(consultation!J$8:J$20)-7)))))</f>
        <v/>
      </c>
      <c r="L35" s="10">
        <f ca="1">SUMPRODUCT((dates=H$21)*(quoi=K35)*ton)</f>
        <v>0</v>
      </c>
      <c r="N35" s="10" t="str">
        <f t="array" aca="1" ref="N35" ca="1">IF(ROW($A14)&gt;SUMPRODUCT(1/COUNTIF(consultation!S$8:S$20,consultation!S$8:S$20)*(consultation!S$8:S$20&lt;&gt;"")),"",INDEX(consultation!S$8:S$20,MIN(IF(consultation!S$8:S$20&lt;&gt;"",IF(COUNTIF(N$21:N34,consultation!S$8:S$20)=0,ROW(consultation!M$8:M$20)-7)))))</f>
        <v/>
      </c>
      <c r="O35" s="10">
        <f ca="1">SUMPRODUCT((dates=N$21)*(camion=N35)*ton)</f>
        <v>0</v>
      </c>
      <c r="P35" s="25"/>
      <c r="Q35" s="10" t="str">
        <f t="array" aca="1" ref="Q35" ca="1">IF(ROW($A14)&gt;SUMPRODUCT(1/COUNTIF(consultation!T$8:T$20,consultation!T$8:T$20)*(consultation!T$8:T$20&lt;&gt;"")),"",INDEX(consultation!T$8:T$20,MIN(IF(consultation!T$8:T$20&lt;&gt;"",IF(COUNTIF(Q$21:Q34,consultation!T$8:T$20)=0,ROW(consultation!P$8:P$20)-7)))))</f>
        <v/>
      </c>
      <c r="R35" s="10">
        <f ca="1">SUMPRODUCT((dates=N$21)*(quoi=Q35)*ton)</f>
        <v>0</v>
      </c>
      <c r="T35" s="10" t="str">
        <f t="array" aca="1" ref="T35" ca="1">IF(ROW($A14)&gt;SUMPRODUCT(1/COUNTIF(consultation!V$8:V$20,consultation!V$8:V$20)*(consultation!V$8:V$20&lt;&gt;"")),"",INDEX(consultation!V$8:V$20,MIN(IF(consultation!V$8:V$20&lt;&gt;"",IF(COUNTIF(T$21:T34,consultation!V$8:V$20)=0,ROW(consultation!S$8:S$20)-7)))))</f>
        <v/>
      </c>
      <c r="U35" s="10">
        <f ca="1">SUMPRODUCT((dates=T$21)*(camion=T35)*ton)</f>
        <v>0</v>
      </c>
      <c r="V35" s="25"/>
      <c r="W35" s="10" t="str">
        <f t="array" aca="1" ref="W35" ca="1">IF(ROW($A14)&gt;SUMPRODUCT(1/COUNTIF(consultation!W$8:W$20,consultation!W$8:W$20)*(consultation!W$8:W$20&lt;&gt;"")),"",INDEX(consultation!W$8:W$20,MIN(IF(consultation!W$8:W$20&lt;&gt;"",IF(COUNTIF(W$21:W34,consultation!W$8:W$20)=0,ROW(consultation!V$8:V$20)-7)))))</f>
        <v/>
      </c>
      <c r="X35" s="10">
        <f ca="1">SUMPRODUCT((dates=T$21)*(quoi=W35)*ton)</f>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saisie</vt:lpstr>
      <vt:lpstr>base</vt:lpstr>
      <vt:lpstr>param</vt:lpstr>
      <vt:lpstr>consultation</vt:lpstr>
      <vt:lpstr>resultats totaux</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tulipe</dc:creator>
  <cp:lastModifiedBy>tulipe</cp:lastModifiedBy>
  <dcterms:created xsi:type="dcterms:W3CDTF">2015-11-08T13:14:55Z</dcterms:created>
  <dcterms:modified xsi:type="dcterms:W3CDTF">2015-11-09T16:00:08Z</dcterms:modified>
</cp:coreProperties>
</file>