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200" windowHeight="11020"/>
  </bookViews>
  <sheets>
    <sheet name="Facture" sheetId="1" r:id="rId1"/>
    <sheet name="Prestations" sheetId="2" r:id="rId2"/>
    <sheet name="Listing" sheetId="3" r:id="rId3"/>
  </sheets>
  <definedNames>
    <definedName name="codep">OFFSET(Noms,,2,)</definedName>
    <definedName name="commune">OFFSET(Noms,,3,)</definedName>
    <definedName name="_xlnm.Print_Titles" localSheetId="0">Facture!$13:$13</definedName>
    <definedName name="liste3">OFFSET(Facture!$N$2,,,COUNTIF(Facture!$N:$N,"&gt;&lt;"))</definedName>
    <definedName name="Listing">Listing!$A$2:$H$501</definedName>
    <definedName name="Noms">Listing!$A$2:$A$501</definedName>
    <definedName name="Produit">Prestations!$A$1:$B$12</definedName>
    <definedName name="rue">OFFSET(Noms,,1,)</definedName>
    <definedName name="TitreColonne1">Données[[#Headers],[DESCRIPTION]]</definedName>
    <definedName name="TVA">Prestations!#REF!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N9" a="1"/>
  <c r="N9" s="1"/>
  <c r="N10" a="1"/>
  <c r="N10" s="1"/>
  <c r="N11" a="1"/>
  <c r="N11" s="1"/>
  <c r="N12" a="1"/>
  <c r="N12" s="1"/>
  <c r="N13" a="1"/>
  <c r="N13" s="1"/>
  <c r="N3" a="1"/>
  <c r="N3" s="1"/>
  <c r="N4" a="1"/>
  <c r="N4" s="1"/>
  <c r="N5" a="1"/>
  <c r="N5" s="1"/>
  <c r="N6" a="1"/>
  <c r="N6" s="1"/>
  <c r="N7" a="1"/>
  <c r="N7" s="1"/>
  <c r="N8" a="1"/>
  <c r="N8" s="1"/>
  <c r="N2" a="1"/>
  <c r="N2" s="1"/>
  <c r="C14" l="1"/>
  <c r="F14" s="1"/>
  <c r="F2" l="1"/>
  <c r="C32" s="1"/>
  <c r="C15" l="1"/>
  <c r="F15" s="1"/>
  <c r="C24" l="1"/>
  <c r="F24" s="1"/>
  <c r="C23"/>
  <c r="F23" s="1"/>
  <c r="C22"/>
  <c r="F22" s="1"/>
  <c r="C21" l="1"/>
  <c r="F21" s="1"/>
  <c r="E27" l="1"/>
  <c r="F25"/>
  <c r="E26"/>
  <c r="F27"/>
  <c r="F26"/>
  <c r="F29" l="1"/>
</calcChain>
</file>

<file path=xl/sharedStrings.xml><?xml version="1.0" encoding="utf-8"?>
<sst xmlns="http://schemas.openxmlformats.org/spreadsheetml/2006/main" count="63" uniqueCount="59">
  <si>
    <t>DESCRIPTION</t>
  </si>
  <si>
    <t>SOUS-TOTAL</t>
  </si>
  <si>
    <t>P.U.</t>
  </si>
  <si>
    <t>Quantité</t>
  </si>
  <si>
    <t>MONTANT HTVA</t>
  </si>
  <si>
    <t>TVA</t>
  </si>
  <si>
    <t>Date :</t>
  </si>
  <si>
    <t>TVA 6%</t>
  </si>
  <si>
    <t>TVA 21%</t>
  </si>
  <si>
    <t>AUTRE</t>
  </si>
  <si>
    <t>HTVA</t>
  </si>
  <si>
    <t>TOTAL TTC</t>
  </si>
  <si>
    <t>Colonne1</t>
  </si>
  <si>
    <t>N° Devis :</t>
  </si>
  <si>
    <t>Nom</t>
  </si>
  <si>
    <t>Rue</t>
  </si>
  <si>
    <t>CP</t>
  </si>
  <si>
    <t>Commune</t>
  </si>
  <si>
    <t>TVA - BE</t>
  </si>
  <si>
    <t>Dubois</t>
  </si>
  <si>
    <t>Av de la quime 29</t>
  </si>
  <si>
    <t>Dupoigne Mme</t>
  </si>
  <si>
    <t>Av des mesanges 3</t>
  </si>
  <si>
    <t>Waterloo</t>
  </si>
  <si>
    <t>Dupuis Gaetan</t>
  </si>
  <si>
    <t>av grande jonction 7</t>
  </si>
  <si>
    <t>Dusepulchre Mr</t>
  </si>
  <si>
    <t>Rue armand anciaux 6</t>
  </si>
  <si>
    <t>Ways</t>
  </si>
  <si>
    <t>Duijs Pol</t>
  </si>
  <si>
    <t>av Georges Bergman  11</t>
  </si>
  <si>
    <t>Franck Mr</t>
  </si>
  <si>
    <t>av general baron empain 39</t>
  </si>
  <si>
    <t>Franco Gilda</t>
  </si>
  <si>
    <t>rue du merlot 88</t>
  </si>
  <si>
    <t>Ath</t>
  </si>
  <si>
    <t>Woluwé St Pierre</t>
  </si>
  <si>
    <t>Uccle</t>
  </si>
  <si>
    <t>Braine-l'Alleud</t>
  </si>
  <si>
    <t>Rhode-Saint-Genèse</t>
  </si>
  <si>
    <t>Fax</t>
  </si>
  <si>
    <t>Pensée</t>
  </si>
  <si>
    <t>Primevère</t>
  </si>
  <si>
    <t>Bellis</t>
  </si>
  <si>
    <t>Skimmia</t>
  </si>
  <si>
    <t>Arbuste</t>
  </si>
  <si>
    <t>Terreau</t>
  </si>
  <si>
    <t>Gold Crest</t>
  </si>
  <si>
    <t>Main d'œuvre + déplacement (2 pers/h)</t>
  </si>
  <si>
    <t>Pose et Fourniture</t>
  </si>
  <si>
    <t>Euphorbe</t>
  </si>
  <si>
    <t>Evacuation de décombre (m³)</t>
  </si>
  <si>
    <t>Main d'œuvre + déplacement (1 pers/h)</t>
  </si>
  <si>
    <t>Veuillez payer avant le :</t>
  </si>
  <si>
    <t>Dupont Michel</t>
  </si>
  <si>
    <t xml:space="preserve">Rue du Sac, 10 </t>
  </si>
  <si>
    <t>Rue du Trésor, 73</t>
  </si>
  <si>
    <t>Bruges</t>
  </si>
  <si>
    <t>◄choisir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</si>
</sst>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2" formatCode="_-* #,##0\ &quot;€&quot;_-;\-* #,##0\ &quot;€&quot;_-;_-* &quot;-&quot;\ &quot;€&quot;_-;_-@_-"/>
    <numFmt numFmtId="164" formatCode="_(* #,##0_);_(* \(#,##0\);_(* &quot;-&quot;_);_(@_)"/>
    <numFmt numFmtId="165" formatCode="0#&quot; &quot;##&quot; &quot;##&quot; &quot;##&quot; &quot;##"/>
    <numFmt numFmtId="166" formatCode="#,##0_ ;\-#,##0\ "/>
    <numFmt numFmtId="167" formatCode="#,##0.00\ &quot;€&quot;"/>
  </numFmts>
  <fonts count="32">
    <font>
      <sz val="11"/>
      <color theme="3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6"/>
      <color theme="1" tint="0.24994659260841701"/>
      <name val="Tahoma"/>
      <family val="2"/>
      <scheme val="major"/>
    </font>
    <font>
      <sz val="11"/>
      <color rgb="FF3F3F3F"/>
      <name val="Cambria"/>
      <family val="2"/>
      <scheme val="minor"/>
    </font>
    <font>
      <sz val="28"/>
      <color theme="1" tint="0.499984740745262"/>
      <name val="Tahoma"/>
      <family val="2"/>
      <scheme val="major"/>
    </font>
    <font>
      <sz val="11"/>
      <color theme="3"/>
      <name val="Tahoma"/>
      <family val="2"/>
      <scheme val="major"/>
    </font>
    <font>
      <sz val="11"/>
      <color theme="1" tint="0.14996795556505021"/>
      <name val="Cambria"/>
      <family val="2"/>
      <scheme val="minor"/>
    </font>
    <font>
      <b/>
      <sz val="11"/>
      <color theme="1"/>
      <name val="Cambria"/>
      <family val="2"/>
      <scheme val="minor"/>
    </font>
    <font>
      <b/>
      <i/>
      <sz val="11"/>
      <color theme="1" tint="0.14993743705557422"/>
      <name val="Cambria"/>
      <family val="2"/>
      <scheme val="minor"/>
    </font>
    <font>
      <sz val="11"/>
      <name val="Cambria"/>
      <family val="2"/>
      <scheme val="minor"/>
    </font>
    <font>
      <sz val="11"/>
      <color theme="1" tint="0.24994659260841701"/>
      <name val="Cambria"/>
      <family val="1"/>
      <scheme val="minor"/>
    </font>
    <font>
      <sz val="11"/>
      <color theme="3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rgb="FF9C0006"/>
      <name val="Cambria"/>
      <family val="2"/>
      <scheme val="minor"/>
    </font>
    <font>
      <sz val="11"/>
      <color rgb="FF9C5700"/>
      <name val="Cambria"/>
      <family val="2"/>
      <scheme val="minor"/>
    </font>
    <font>
      <sz val="11"/>
      <color rgb="FF3F3F76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rgb="FFFA7D00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color rgb="FFFF0000"/>
      <name val="Cambria"/>
      <family val="2"/>
      <scheme val="minor"/>
    </font>
    <font>
      <sz val="11"/>
      <color theme="0"/>
      <name val="Cambria"/>
      <family val="2"/>
      <scheme val="minor"/>
    </font>
    <font>
      <b/>
      <sz val="11"/>
      <color theme="3"/>
      <name val="Tahoma"/>
      <family val="2"/>
      <scheme val="major"/>
    </font>
    <font>
      <u/>
      <sz val="11"/>
      <color theme="10"/>
      <name val="Cambria"/>
      <family val="2"/>
      <scheme val="minor"/>
    </font>
    <font>
      <u/>
      <sz val="11"/>
      <color theme="10"/>
      <name val="Tahoma"/>
      <family val="2"/>
      <scheme val="major"/>
    </font>
    <font>
      <b/>
      <i/>
      <sz val="11"/>
      <color theme="3"/>
      <name val="Cambria"/>
      <family val="1"/>
      <scheme val="minor"/>
    </font>
    <font>
      <sz val="28"/>
      <color theme="3"/>
      <name val="Tahoma"/>
      <family val="2"/>
      <scheme val="major"/>
    </font>
    <font>
      <b/>
      <i/>
      <sz val="11"/>
      <color theme="4" tint="-0.249977111117893"/>
      <name val="Cambria"/>
      <family val="1"/>
      <scheme val="minor"/>
    </font>
    <font>
      <sz val="11"/>
      <color theme="3"/>
      <name val="Cambria"/>
      <family val="1"/>
      <scheme val="minor"/>
    </font>
    <font>
      <i/>
      <sz val="10"/>
      <color theme="3"/>
      <name val="Cambria"/>
      <family val="1"/>
      <scheme val="minor"/>
    </font>
    <font>
      <sz val="11"/>
      <color theme="0" tint="-0.14999847407452621"/>
      <name val="Cambria"/>
      <family val="2"/>
      <scheme val="minor"/>
    </font>
    <font>
      <b/>
      <sz val="12"/>
      <color theme="0" tint="-0.499984740745262"/>
      <name val="Tahom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1" tint="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 wrapText="1"/>
    </xf>
    <xf numFmtId="0" fontId="3" fillId="0" borderId="0" applyNumberFormat="0" applyFill="0" applyBorder="0" applyProtection="0"/>
    <xf numFmtId="0" fontId="6" fillId="0" borderId="0" applyNumberFormat="0" applyFill="0" applyBorder="0" applyProtection="0">
      <alignment wrapText="1"/>
    </xf>
    <xf numFmtId="0" fontId="6" fillId="0" borderId="0" applyNumberFormat="0" applyFill="0" applyBorder="0" applyProtection="0">
      <alignment vertical="top" wrapText="1"/>
    </xf>
    <xf numFmtId="0" fontId="4" fillId="0" borderId="1" applyNumberFormat="0" applyProtection="0">
      <alignment vertical="center"/>
    </xf>
    <xf numFmtId="0" fontId="11" fillId="0" borderId="1" applyNumberFormat="0" applyFill="0" applyProtection="0">
      <alignment vertical="center"/>
    </xf>
    <xf numFmtId="166" fontId="7" fillId="0" borderId="0" applyFont="0" applyFill="0" applyBorder="0" applyProtection="0">
      <alignment horizontal="left" vertical="top"/>
    </xf>
    <xf numFmtId="7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5" fillId="0" borderId="0" applyNumberFormat="0" applyFill="0" applyProtection="0">
      <alignment horizontal="right" vertical="center"/>
    </xf>
    <xf numFmtId="0" fontId="9" fillId="0" borderId="0" applyNumberFormat="0" applyProtection="0">
      <alignment vertical="center" wrapText="1"/>
    </xf>
    <xf numFmtId="0" fontId="6" fillId="0" borderId="0" applyNumberFormat="0" applyFill="0" applyBorder="0" applyProtection="0">
      <alignment vertical="top"/>
    </xf>
    <xf numFmtId="0" fontId="8" fillId="2" borderId="1" applyNumberFormat="0" applyAlignment="0" applyProtection="0"/>
    <xf numFmtId="14" fontId="6" fillId="0" borderId="0" applyFont="0" applyFill="0" applyBorder="0"/>
    <xf numFmtId="165" fontId="6" fillId="0" borderId="0" applyFill="0" applyBorder="0">
      <alignment horizontal="left" vertical="top" wrapText="1"/>
    </xf>
    <xf numFmtId="16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2" applyNumberFormat="0" applyAlignment="0" applyProtection="0"/>
    <xf numFmtId="0" fontId="17" fillId="7" borderId="2" applyNumberFormat="0" applyAlignment="0" applyProtection="0"/>
    <xf numFmtId="0" fontId="18" fillId="0" borderId="3" applyNumberFormat="0" applyFill="0" applyAlignment="0" applyProtection="0"/>
    <xf numFmtId="0" fontId="19" fillId="8" borderId="4" applyNumberFormat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0" borderId="0" applyNumberFormat="0" applyFill="0" applyBorder="0" applyAlignment="0" applyProtection="0">
      <alignment vertical="center" wrapText="1"/>
    </xf>
  </cellStyleXfs>
  <cellXfs count="50">
    <xf numFmtId="0" fontId="0" fillId="0" borderId="0" xfId="0">
      <alignment vertical="center" wrapText="1"/>
    </xf>
    <xf numFmtId="0" fontId="0" fillId="0" borderId="0" xfId="0" applyFont="1" applyFill="1" applyBorder="1">
      <alignment vertical="center" wrapText="1"/>
    </xf>
    <xf numFmtId="0" fontId="0" fillId="0" borderId="0" xfId="0" applyFont="1" applyFill="1" applyBorder="1" applyAlignment="1">
      <alignment horizontal="right" vertical="center"/>
    </xf>
    <xf numFmtId="7" fontId="0" fillId="0" borderId="0" xfId="7" applyFont="1" applyFill="1" applyBorder="1" applyAlignment="1">
      <alignment vertical="center" wrapText="1"/>
    </xf>
    <xf numFmtId="0" fontId="0" fillId="0" borderId="0" xfId="0">
      <alignment vertical="center" wrapText="1"/>
    </xf>
    <xf numFmtId="0" fontId="0" fillId="0" borderId="0" xfId="0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>
      <alignment vertical="center" wrapText="1"/>
    </xf>
    <xf numFmtId="167" fontId="0" fillId="0" borderId="0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 wrapText="1"/>
    </xf>
    <xf numFmtId="0" fontId="6" fillId="0" borderId="0" xfId="0" applyFont="1">
      <alignment vertical="center" wrapText="1"/>
    </xf>
    <xf numFmtId="0" fontId="22" fillId="0" borderId="0" xfId="0" applyFont="1">
      <alignment vertical="center" wrapText="1"/>
    </xf>
    <xf numFmtId="0" fontId="24" fillId="0" borderId="0" xfId="49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14" fontId="22" fillId="0" borderId="0" xfId="2" applyNumberFormat="1" applyFont="1">
      <alignment wrapText="1"/>
    </xf>
    <xf numFmtId="0" fontId="22" fillId="0" borderId="0" xfId="2" applyFont="1">
      <alignment wrapText="1"/>
    </xf>
    <xf numFmtId="0" fontId="6" fillId="0" borderId="0" xfId="3" applyFont="1">
      <alignment vertical="top" wrapText="1"/>
    </xf>
    <xf numFmtId="0" fontId="6" fillId="0" borderId="0" xfId="0" applyFont="1">
      <alignment vertical="center" wrapText="1"/>
    </xf>
    <xf numFmtId="9" fontId="0" fillId="0" borderId="0" xfId="0" applyNumberFormat="1">
      <alignment vertical="center" wrapText="1"/>
    </xf>
    <xf numFmtId="0" fontId="0" fillId="0" borderId="7" xfId="0" applyBorder="1">
      <alignment vertical="center" wrapText="1"/>
    </xf>
    <xf numFmtId="0" fontId="8" fillId="2" borderId="6" xfId="12" applyBorder="1" applyAlignment="1">
      <alignment vertical="center"/>
    </xf>
    <xf numFmtId="167" fontId="0" fillId="0" borderId="0" xfId="0" applyNumberFormat="1">
      <alignment vertical="center" wrapText="1"/>
    </xf>
    <xf numFmtId="7" fontId="0" fillId="0" borderId="8" xfId="0" applyNumberFormat="1" applyBorder="1">
      <alignment vertical="center" wrapText="1"/>
    </xf>
    <xf numFmtId="7" fontId="0" fillId="0" borderId="5" xfId="0" applyNumberFormat="1" applyBorder="1">
      <alignment vertical="center" wrapText="1"/>
    </xf>
    <xf numFmtId="14" fontId="27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0" fillId="0" borderId="0" xfId="0">
      <alignment vertical="center" wrapText="1"/>
    </xf>
    <xf numFmtId="0" fontId="28" fillId="0" borderId="0" xfId="0" applyFont="1" applyFill="1" applyBorder="1" applyAlignment="1">
      <alignment horizontal="center" vertical="center"/>
    </xf>
    <xf numFmtId="7" fontId="0" fillId="0" borderId="0" xfId="7" applyNumberFormat="1" applyFont="1" applyFill="1" applyBorder="1" applyAlignment="1">
      <alignment vertical="center" wrapText="1"/>
    </xf>
    <xf numFmtId="0" fontId="11" fillId="0" borderId="0" xfId="8" applyNumberFormat="1" applyFont="1" applyFill="1" applyBorder="1" applyAlignment="1">
      <alignment horizontal="center" vertical="center"/>
    </xf>
    <xf numFmtId="0" fontId="0" fillId="0" borderId="0" xfId="0">
      <alignment vertical="center" wrapText="1"/>
    </xf>
    <xf numFmtId="0" fontId="25" fillId="0" borderId="0" xfId="0" applyFont="1" applyAlignment="1">
      <alignment horizontal="center" vertical="center" wrapText="1"/>
    </xf>
    <xf numFmtId="7" fontId="29" fillId="0" borderId="5" xfId="0" quotePrefix="1" applyNumberFormat="1" applyFont="1" applyFill="1" applyBorder="1">
      <alignment vertical="center" wrapText="1"/>
    </xf>
    <xf numFmtId="7" fontId="29" fillId="0" borderId="5" xfId="0" applyNumberFormat="1" applyFont="1" applyFill="1" applyBorder="1">
      <alignment vertical="center" wrapText="1"/>
    </xf>
    <xf numFmtId="0" fontId="0" fillId="0" borderId="0" xfId="0" applyFill="1">
      <alignment vertical="center" wrapText="1"/>
    </xf>
    <xf numFmtId="0" fontId="1" fillId="0" borderId="8" xfId="0" applyFont="1" applyBorder="1">
      <alignment vertical="center" wrapText="1"/>
    </xf>
    <xf numFmtId="7" fontId="8" fillId="2" borderId="6" xfId="12" applyNumberFormat="1" applyBorder="1" applyAlignment="1">
      <alignment vertical="center"/>
    </xf>
    <xf numFmtId="0" fontId="25" fillId="0" borderId="0" xfId="0" applyFont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30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/>
    <xf numFmtId="0" fontId="0" fillId="0" borderId="0" xfId="0" applyFont="1" applyFill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vertical="center" wrapText="1"/>
    </xf>
    <xf numFmtId="0" fontId="31" fillId="33" borderId="0" xfId="0" applyFont="1" applyFill="1" applyBorder="1" applyAlignment="1">
      <alignment horizontal="left" vertical="center" wrapText="1"/>
    </xf>
  </cellXfs>
  <cellStyles count="50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Commentaire" xfId="10" builtinId="10" customBuiltin="1"/>
    <cellStyle name="Date" xfId="13"/>
    <cellStyle name="Entrée" xfId="20" builtinId="20" customBuiltin="1"/>
    <cellStyle name="Insatisfaisant" xfId="18" builtinId="27" customBuiltin="1"/>
    <cellStyle name="Lien hypertexte" xfId="49" builtinId="8"/>
    <cellStyle name="Milliers" xfId="6" builtinId="3" customBuiltin="1"/>
    <cellStyle name="Milliers [0]" xfId="15" builtinId="6" customBuiltin="1"/>
    <cellStyle name="Monétaire" xfId="7" builtinId="4" customBuiltin="1"/>
    <cellStyle name="Monétaire [0]" xfId="16" builtinId="7" customBuiltin="1"/>
    <cellStyle name="Neutre" xfId="19" builtinId="28" customBuiltin="1"/>
    <cellStyle name="Normal" xfId="0" builtinId="0" customBuiltin="1"/>
    <cellStyle name="Phone" xfId="14"/>
    <cellStyle name="Pourcentage" xfId="8" builtinId="5" customBuiltin="1"/>
    <cellStyle name="Satisfaisant" xfId="17" builtinId="26" customBuiltin="1"/>
    <cellStyle name="Sortie" xfId="4" builtinId="21" customBuiltin="1"/>
    <cellStyle name="Texte explicatif" xfId="11" builtinId="53" customBuiltin="1"/>
    <cellStyle name="Titre" xfId="9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5" builtinId="19" customBuiltin="1"/>
    <cellStyle name="Total" xfId="12" builtinId="25" customBuiltin="1"/>
    <cellStyle name="Vérification" xfId="23" builtinId="23" customBuiltin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7" formatCode="#,##0.00\ &quot;€&quot;"/>
      <alignment horizontal="center" vertical="center" textRotation="0" wrapText="0" indent="0" relativeIndent="255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6795556505021"/>
        <name val="Cambria"/>
        <scheme val="minor"/>
      </font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0" tint="-4.9989318521683403E-2"/>
        </patternFill>
      </fill>
    </dxf>
    <dxf>
      <font>
        <b/>
        <i val="0"/>
        <color theme="1" tint="0.34998626667073579"/>
      </font>
    </dxf>
    <dxf>
      <font>
        <b/>
        <i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color theme="1" tint="0.34998626667073579"/>
      </font>
      <fill>
        <patternFill>
          <bgColor theme="0" tint="-0.1499679555650502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b val="0"/>
        <i val="0"/>
        <color theme="1" tint="0.34998626667073579"/>
      </font>
      <border>
        <left/>
        <right/>
        <top style="medium">
          <color theme="1" tint="0.24994659260841701"/>
        </top>
        <bottom style="medium">
          <color theme="1" tint="0.24994659260841701"/>
        </bottom>
        <horizontal style="thin">
          <color theme="1" tint="0.24994659260841701"/>
        </horizontal>
      </border>
    </dxf>
  </dxfs>
  <tableStyles count="1" defaultTableStyle="Invoice with Sales Tax" defaultPivotStyle="PivotStyleLight16">
    <tableStyle name="Invoice with Sales Tax" pivot="0" count="5">
      <tableStyleElement type="wholeTable" dxfId="11"/>
      <tableStyleElement type="headerRow" dxfId="10"/>
      <tableStyleElement type="totalRow" dxfId="9"/>
      <tableStyleElement type="lastColumn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onnées" displayName="Données" ref="B13:G24" totalsRowDxfId="6">
  <tableColumns count="6">
    <tableColumn id="1" name="DESCRIPTION" totalsRowLabel="Total" dataDxfId="5"/>
    <tableColumn id="3" name="P.U." dataDxfId="4">
      <calculatedColumnFormula>IFERROR(VLOOKUP(B14,Prestations!A:B,2,0),"")</calculatedColumnFormula>
    </tableColumn>
    <tableColumn id="7" name="Colonne1" dataDxfId="3"/>
    <tableColumn id="2" name="Quantité" dataDxfId="2"/>
    <tableColumn id="4" name="MONTANT HTVA" totalsRowFunction="count" dataDxfId="1">
      <calculatedColumnFormula>IFERROR(Données[[#This Row],[P.U.]]*Données[[#This Row],[Quantité]],"")</calculatedColumnFormula>
    </tableColumn>
    <tableColumn id="5" name="TVA" dataDxfId="0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heme/theme1.xml><?xml version="1.0" encoding="utf-8"?>
<a:theme xmlns:a="http://schemas.openxmlformats.org/drawingml/2006/main" name="Office Theme">
  <a:themeElements>
    <a:clrScheme name="Invoice with Sales Tax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Invoice with Sales Tax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 tint="0.34998626667073579"/>
    <pageSetUpPr fitToPage="1"/>
  </sheetPr>
  <dimension ref="B1:N35"/>
  <sheetViews>
    <sheetView showGridLines="0" tabSelected="1" workbookViewId="0">
      <selection activeCell="D8" sqref="D8:F8"/>
    </sheetView>
  </sheetViews>
  <sheetFormatPr baseColWidth="10" defaultColWidth="9" defaultRowHeight="30" customHeight="1"/>
  <cols>
    <col min="1" max="1" width="2.58203125" customWidth="1"/>
    <col min="2" max="2" width="36.25" customWidth="1"/>
    <col min="3" max="3" width="13.5" customWidth="1"/>
    <col min="4" max="4" width="28.6640625" style="31" customWidth="1"/>
    <col min="5" max="5" width="12.5" style="4" customWidth="1"/>
    <col min="6" max="6" width="24" customWidth="1"/>
    <col min="7" max="7" width="7.83203125" customWidth="1"/>
    <col min="8" max="8" width="27.33203125" customWidth="1"/>
    <col min="14" max="14" width="15.5" hidden="1" customWidth="1"/>
  </cols>
  <sheetData>
    <row r="1" spans="2:14" s="27" customFormat="1" ht="18.75" customHeight="1">
      <c r="D1" s="31"/>
    </row>
    <row r="2" spans="2:14" s="10" customFormat="1" ht="18.75" customHeight="1">
      <c r="B2" s="18"/>
      <c r="C2" s="26"/>
      <c r="D2" s="26"/>
      <c r="E2" s="14" t="s">
        <v>6</v>
      </c>
      <c r="F2" s="15">
        <f ca="1">TODAY()</f>
        <v>43491</v>
      </c>
      <c r="N2" s="10" t="str">
        <f t="array" aca="1" ref="N2" ca="1">INDEX(rue,SMALL(IF(Noms=D$7,ROW(rue)-1,""),ROW(A1)))</f>
        <v xml:space="preserve">Rue du Sac, 10 </v>
      </c>
    </row>
    <row r="3" spans="2:14" s="10" customFormat="1" ht="18.75" customHeight="1">
      <c r="B3" s="18"/>
      <c r="D3" s="18"/>
      <c r="E3" s="14" t="s">
        <v>13</v>
      </c>
      <c r="F3" s="16"/>
      <c r="N3" s="18" t="str">
        <f t="array" aca="1" ref="N3" ca="1">INDEX(rue,SMALL(IF(Noms=D$7,ROW(rue)-1,""),ROW(A2)))</f>
        <v>Rue du Trésor, 73</v>
      </c>
    </row>
    <row r="4" spans="2:14" s="10" customFormat="1" ht="18.75" customHeight="1">
      <c r="B4" s="18"/>
      <c r="D4" s="18"/>
      <c r="N4" s="18" t="e">
        <f t="array" aca="1" ref="N4" ca="1">INDEX(rue,SMALL(IF(Noms=D$7,ROW(rue)-1,""),ROW(A3)))</f>
        <v>#NUM!</v>
      </c>
    </row>
    <row r="5" spans="2:14" s="10" customFormat="1" ht="18.75" customHeight="1">
      <c r="B5" s="18"/>
      <c r="C5" s="17"/>
      <c r="D5" s="17"/>
      <c r="E5" s="17"/>
      <c r="N5" s="18" t="e">
        <f t="array" aca="1" ref="N5" ca="1">INDEX(rue,SMALL(IF(Noms=D$7,ROW(rue)-1,""),ROW(A4)))</f>
        <v>#NUM!</v>
      </c>
    </row>
    <row r="6" spans="2:14" s="10" customFormat="1" ht="18.75" customHeight="1">
      <c r="B6" s="18"/>
      <c r="D6" s="18"/>
      <c r="F6" s="17"/>
      <c r="N6" s="18" t="e">
        <f t="array" aca="1" ref="N6" ca="1">INDEX(rue,SMALL(IF(Noms=D$7,ROW(rue)-1,""),ROW(A5)))</f>
        <v>#NUM!</v>
      </c>
    </row>
    <row r="7" spans="2:14" s="10" customFormat="1" ht="18.75" customHeight="1">
      <c r="B7" s="11"/>
      <c r="D7" s="48" t="s">
        <v>54</v>
      </c>
      <c r="E7" s="48"/>
      <c r="F7" s="48"/>
      <c r="N7" s="18" t="e">
        <f t="array" aca="1" ref="N7" ca="1">INDEX(rue,SMALL(IF(Noms=D$7,ROW(rue)-1,""),ROW(A6)))</f>
        <v>#NUM!</v>
      </c>
    </row>
    <row r="8" spans="2:14" s="10" customFormat="1" ht="18.75" customHeight="1">
      <c r="B8" s="18"/>
      <c r="D8" s="49" t="s">
        <v>55</v>
      </c>
      <c r="E8" s="49"/>
      <c r="F8" s="49"/>
      <c r="H8" s="18" t="s">
        <v>58</v>
      </c>
      <c r="N8" s="18" t="e">
        <f t="array" aca="1" ref="N8" ca="1">INDEX(rue,SMALL(IF(Noms=D$7,ROW(rue)-1,""),ROW(A7)))</f>
        <v>#NUM!</v>
      </c>
    </row>
    <row r="9" spans="2:14" s="10" customFormat="1" ht="18.75" customHeight="1">
      <c r="B9" s="18"/>
      <c r="D9" s="46" t="str">
        <f ca="1">INDEX(codep&amp;"    "&amp;commune,SUMPRODUCT(MAX((D7&amp;D8=Noms&amp;rue)*(ROW(rue)-1))))</f>
        <v>1200    Ath</v>
      </c>
      <c r="E9" s="47"/>
      <c r="F9" s="47"/>
      <c r="N9" s="18" t="e">
        <f t="array" aca="1" ref="N9" ca="1">INDEX(rue,SMALL(IF(Noms=D$7,ROW(rue)-1,""),ROW(A8)))</f>
        <v>#NUM!</v>
      </c>
    </row>
    <row r="10" spans="2:14" s="10" customFormat="1" ht="18.75" customHeight="1">
      <c r="B10" s="12"/>
      <c r="C10" s="17"/>
      <c r="D10" s="42"/>
      <c r="E10" s="41"/>
      <c r="F10" s="41"/>
      <c r="N10" s="18" t="e">
        <f t="array" aca="1" ref="N10" ca="1">INDEX(rue,SMALL(IF(Noms=D$7,ROW(rue)-1,""),ROW(A9)))</f>
        <v>#NUM!</v>
      </c>
    </row>
    <row r="11" spans="2:14" s="10" customFormat="1" ht="18.75" customHeight="1">
      <c r="B11" s="13"/>
      <c r="D11" s="18"/>
      <c r="E11" s="17"/>
      <c r="N11" s="18" t="e">
        <f t="array" aca="1" ref="N11" ca="1">INDEX(rue,SMALL(IF(Noms=D$7,ROW(rue)-1,""),ROW(A10)))</f>
        <v>#NUM!</v>
      </c>
    </row>
    <row r="12" spans="2:14" ht="30" customHeight="1">
      <c r="N12" s="18" t="e">
        <f t="array" aca="1" ref="N12" ca="1">INDEX(rue,SMALL(IF(Noms=D$7,ROW(rue)-1,""),ROW(A11)))</f>
        <v>#NUM!</v>
      </c>
    </row>
    <row r="13" spans="2:14" ht="30" customHeight="1">
      <c r="B13" s="1" t="s">
        <v>0</v>
      </c>
      <c r="C13" s="6" t="s">
        <v>2</v>
      </c>
      <c r="D13" s="40" t="s">
        <v>12</v>
      </c>
      <c r="E13" s="6" t="s">
        <v>3</v>
      </c>
      <c r="F13" s="2" t="s">
        <v>4</v>
      </c>
      <c r="G13" s="6" t="s">
        <v>5</v>
      </c>
      <c r="N13" s="18" t="e">
        <f t="array" aca="1" ref="N13" ca="1">INDEX(rue,SMALL(IF(Noms=D$7,ROW(rue)-1,""),ROW(A12)))</f>
        <v>#NUM!</v>
      </c>
    </row>
    <row r="14" spans="2:14" ht="30" customHeight="1">
      <c r="B14" s="45"/>
      <c r="C14" s="8" t="str">
        <f>IFERROR(VLOOKUP(B14,Prestations!A:B,2,0),"")</f>
        <v/>
      </c>
      <c r="D14" s="8"/>
      <c r="E14" s="6"/>
      <c r="F14" s="3" t="str">
        <f>IFERROR(Données[[#This Row],[P.U.]]*Données[[#This Row],[Quantité]],"")</f>
        <v/>
      </c>
      <c r="G14" s="6"/>
    </row>
    <row r="15" spans="2:14" ht="30" customHeight="1">
      <c r="B15" s="45"/>
      <c r="C15" s="8" t="str">
        <f>IFERROR(VLOOKUP(B15,Prestations!A:B,2,0),"")</f>
        <v/>
      </c>
      <c r="D15" s="8"/>
      <c r="E15" s="6"/>
      <c r="F15" s="3" t="str">
        <f>IFERROR(Données[[#This Row],[P.U.]]*Données[[#This Row],[Quantité]],"")</f>
        <v/>
      </c>
      <c r="G15" s="6"/>
    </row>
    <row r="16" spans="2:14" ht="30" customHeight="1">
      <c r="B16" s="45"/>
      <c r="C16" s="8"/>
      <c r="D16" s="8"/>
      <c r="E16" s="6"/>
      <c r="F16" s="3"/>
      <c r="G16" s="6"/>
    </row>
    <row r="17" spans="2:7" ht="30" customHeight="1">
      <c r="B17" s="45"/>
      <c r="C17" s="8"/>
      <c r="D17" s="8"/>
      <c r="E17" s="6"/>
      <c r="F17" s="3"/>
      <c r="G17" s="6"/>
    </row>
    <row r="18" spans="2:7" ht="30" customHeight="1">
      <c r="B18" s="45"/>
      <c r="C18" s="8"/>
      <c r="D18" s="8"/>
      <c r="E18" s="6"/>
      <c r="F18" s="3"/>
      <c r="G18" s="6"/>
    </row>
    <row r="19" spans="2:7" ht="30" customHeight="1">
      <c r="B19" s="45"/>
      <c r="C19" s="8"/>
      <c r="D19" s="8"/>
      <c r="E19" s="6"/>
      <c r="F19" s="3"/>
      <c r="G19" s="6"/>
    </row>
    <row r="20" spans="2:7" ht="30" customHeight="1">
      <c r="B20" s="45"/>
      <c r="C20" s="8"/>
      <c r="D20" s="8"/>
      <c r="E20" s="6"/>
      <c r="F20" s="3"/>
      <c r="G20" s="6"/>
    </row>
    <row r="21" spans="2:7" ht="30" customHeight="1">
      <c r="B21" s="45"/>
      <c r="C21" s="8" t="str">
        <f>IFERROR(VLOOKUP(B21,Prestations!A:B,2,0),"")</f>
        <v/>
      </c>
      <c r="D21" s="8"/>
      <c r="E21" s="6"/>
      <c r="F21" s="3" t="str">
        <f>IFERROR(Données[[#This Row],[P.U.]]*Données[[#This Row],[Quantité]],"")</f>
        <v/>
      </c>
      <c r="G21" s="6"/>
    </row>
    <row r="22" spans="2:7" ht="30" customHeight="1">
      <c r="B22" s="45"/>
      <c r="C22" s="8" t="str">
        <f>IFERROR(VLOOKUP(B22,Prestations!A:B,2,0),"")</f>
        <v/>
      </c>
      <c r="D22" s="8"/>
      <c r="E22" s="28"/>
      <c r="F22" s="29" t="str">
        <f>IFERROR(Données[[#This Row],[P.U.]]*Données[[#This Row],[Quantité]],"")</f>
        <v/>
      </c>
      <c r="G22" s="30"/>
    </row>
    <row r="23" spans="2:7" ht="30" customHeight="1">
      <c r="B23" s="45"/>
      <c r="C23" s="8" t="str">
        <f>IFERROR(VLOOKUP(B23,Prestations!A:B,2,0),"")</f>
        <v/>
      </c>
      <c r="D23" s="8"/>
      <c r="E23" s="28"/>
      <c r="F23" s="29" t="str">
        <f>IFERROR(Données[[#This Row],[P.U.]]*Données[[#This Row],[Quantité]],"")</f>
        <v/>
      </c>
      <c r="G23" s="30"/>
    </row>
    <row r="24" spans="2:7" ht="30" customHeight="1">
      <c r="B24" s="45"/>
      <c r="C24" s="8" t="str">
        <f>IFERROR(VLOOKUP(B24,Prestations!A:B,2,0),"")</f>
        <v/>
      </c>
      <c r="D24" s="8"/>
      <c r="E24" s="28"/>
      <c r="F24" s="29" t="str">
        <f>IFERROR(Données[[#This Row],[P.U.]]*Données[[#This Row],[Quantité]],"")</f>
        <v/>
      </c>
      <c r="G24" s="30"/>
    </row>
    <row r="25" spans="2:7" ht="30" customHeight="1">
      <c r="C25" s="36" t="s">
        <v>1</v>
      </c>
      <c r="D25" s="36"/>
      <c r="E25" s="39" t="s">
        <v>10</v>
      </c>
      <c r="F25" s="23">
        <f>SUM(F14:F24)</f>
        <v>0</v>
      </c>
    </row>
    <row r="26" spans="2:7" ht="30" customHeight="1">
      <c r="B26" s="7"/>
      <c r="C26" s="9" t="s">
        <v>7</v>
      </c>
      <c r="D26" s="9"/>
      <c r="E26" s="33">
        <f>SUMIF(Données[TVA],6,Données[MONTANT HTVA])</f>
        <v>0</v>
      </c>
      <c r="F26" s="24">
        <f>SUMIF(Données[TVA],6,Données[MONTANT HTVA])*0.06</f>
        <v>0</v>
      </c>
      <c r="G26" s="9"/>
    </row>
    <row r="27" spans="2:7" ht="30" customHeight="1">
      <c r="B27" s="31"/>
      <c r="C27" s="9" t="s">
        <v>8</v>
      </c>
      <c r="D27" s="9"/>
      <c r="E27" s="34">
        <f>SUMIF(Données[TVA],21,Données[MONTANT HTVA])</f>
        <v>0</v>
      </c>
      <c r="F27" s="24">
        <f>SUMIF(Données[TVA],21,Données[MONTANT HTVA])*0.21</f>
        <v>0</v>
      </c>
      <c r="G27" s="9"/>
    </row>
    <row r="28" spans="2:7" ht="30" customHeight="1" thickBot="1">
      <c r="B28" s="31"/>
      <c r="C28" s="31" t="s">
        <v>9</v>
      </c>
      <c r="E28" s="35"/>
      <c r="F28" s="22">
        <v>0</v>
      </c>
      <c r="G28" s="20"/>
    </row>
    <row r="29" spans="2:7" ht="30" customHeight="1" thickBot="1">
      <c r="B29" s="31"/>
      <c r="C29" s="21" t="s">
        <v>11</v>
      </c>
      <c r="D29" s="21"/>
      <c r="E29" s="21"/>
      <c r="F29" s="37">
        <f>SUM(F25:F28)</f>
        <v>0</v>
      </c>
      <c r="G29" s="21"/>
    </row>
    <row r="30" spans="2:7" ht="30" customHeight="1">
      <c r="B30" s="31"/>
      <c r="C30" s="31"/>
      <c r="E30" s="35"/>
      <c r="F30" s="31"/>
      <c r="G30" s="31"/>
    </row>
    <row r="31" spans="2:7" ht="30" customHeight="1">
      <c r="B31" s="38"/>
      <c r="C31" s="25"/>
      <c r="D31" s="25"/>
      <c r="E31" s="32"/>
    </row>
    <row r="32" spans="2:7" ht="30" customHeight="1">
      <c r="B32" s="38" t="s">
        <v>53</v>
      </c>
      <c r="C32" s="25">
        <f ca="1">F2+14</f>
        <v>43505</v>
      </c>
    </row>
    <row r="33" spans="2:3" ht="30" customHeight="1">
      <c r="B33" s="38"/>
      <c r="C33" s="25"/>
    </row>
    <row r="34" spans="2:3" ht="30" customHeight="1">
      <c r="B34" s="38"/>
      <c r="C34" s="25"/>
    </row>
    <row r="35" spans="2:3" ht="30" customHeight="1">
      <c r="B35" s="38"/>
      <c r="C35" s="25"/>
    </row>
  </sheetData>
  <mergeCells count="3">
    <mergeCell ref="E9:F9"/>
    <mergeCell ref="D8:F8"/>
    <mergeCell ref="D7:F7"/>
  </mergeCells>
  <dataValidations xWindow="510" yWindow="476" count="7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/>
    <dataValidation allowBlank="1" showInputMessage="1" showErrorMessage="1" prompt="Entrez la description dans cette colonne sous ce titre. Les totaux figurent sous cette colonne." sqref="B13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3"/>
    <dataValidation allowBlank="1" showInputMessage="1" showErrorMessage="1" prompt="Entrez un champ personnalisé dans ce titre, et les données correspondantes dans cette colonne sous ce titre." sqref="C13:E13"/>
    <dataValidation allowBlank="1" showInputMessage="1" showErrorMessage="1" prompt="Entrez la description du projet ou service dans la cellule à droite." sqref="C5:D5"/>
    <dataValidation type="list" allowBlank="1" showInputMessage="1" showErrorMessage="1" sqref="D7">
      <formula1>OFFSET(Noms,MATCH(D7&amp;"*",Noms,0)-1,,COUNTIF(Noms,D7&amp;"*"))</formula1>
    </dataValidation>
    <dataValidation type="list" allowBlank="1" showInputMessage="1" showErrorMessage="1" sqref="D8:F8">
      <formula1>liste3</formula1>
    </dataValidation>
  </dataValidations>
  <printOptions horizontalCentered="1"/>
  <pageMargins left="0.5" right="0.5" top="0.75" bottom="0.75" header="0.3" footer="0.3"/>
  <pageSetup paperSize="9" scale="69" fitToHeight="0" orientation="portrait" r:id="rId1"/>
  <headerFooter differentFirst="1" alignWithMargins="0">
    <oddFooter>Page &amp;P of &amp;N</oddFooter>
    <firstHeader>&amp;R&amp;"+,Normal"&amp;28Facture</first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xWindow="510" yWindow="476" count="1">
        <x14:dataValidation type="list" allowBlank="1" showInputMessage="1" showErrorMessage="1">
          <x14:formula1>
            <xm:f>'[Fac1399-Stievenart G.xlsx]Prestations'!#REF!</xm:f>
          </x14:formula1>
          <xm:sqref>B14:B24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B7" sqref="B7"/>
    </sheetView>
  </sheetViews>
  <sheetFormatPr baseColWidth="10" defaultRowHeight="14"/>
  <cols>
    <col min="1" max="1" width="32.5" bestFit="1" customWidth="1"/>
  </cols>
  <sheetData>
    <row r="1" spans="1:2">
      <c r="A1" s="5" t="s">
        <v>45</v>
      </c>
      <c r="B1" s="31">
        <v>7</v>
      </c>
    </row>
    <row r="2" spans="1:2" s="31" customFormat="1">
      <c r="A2" s="5" t="s">
        <v>43</v>
      </c>
      <c r="B2" s="31">
        <v>0.7</v>
      </c>
    </row>
    <row r="3" spans="1:2" s="31" customFormat="1">
      <c r="A3" s="5" t="s">
        <v>50</v>
      </c>
      <c r="B3" s="31">
        <v>1.5</v>
      </c>
    </row>
    <row r="4" spans="1:2" s="31" customFormat="1">
      <c r="A4" s="5" t="s">
        <v>51</v>
      </c>
      <c r="B4" s="31">
        <v>60</v>
      </c>
    </row>
    <row r="5" spans="1:2" s="31" customFormat="1">
      <c r="A5" s="5" t="s">
        <v>47</v>
      </c>
      <c r="B5" s="31">
        <v>3</v>
      </c>
    </row>
    <row r="6" spans="1:2" s="31" customFormat="1">
      <c r="A6" s="5" t="s">
        <v>52</v>
      </c>
      <c r="B6" s="31">
        <v>35</v>
      </c>
    </row>
    <row r="7" spans="1:2" s="31" customFormat="1">
      <c r="A7" s="5" t="s">
        <v>48</v>
      </c>
      <c r="B7" s="31">
        <v>70</v>
      </c>
    </row>
    <row r="8" spans="1:2" s="31" customFormat="1">
      <c r="A8" s="5" t="s">
        <v>41</v>
      </c>
      <c r="B8" s="31">
        <v>0.8</v>
      </c>
    </row>
    <row r="9" spans="1:2" s="31" customFormat="1">
      <c r="A9" s="44" t="s">
        <v>49</v>
      </c>
    </row>
    <row r="10" spans="1:2" s="31" customFormat="1">
      <c r="A10" s="5" t="s">
        <v>42</v>
      </c>
      <c r="B10" s="31">
        <v>0.8</v>
      </c>
    </row>
    <row r="11" spans="1:2" s="31" customFormat="1">
      <c r="A11" s="5" t="s">
        <v>44</v>
      </c>
      <c r="B11" s="31">
        <v>3</v>
      </c>
    </row>
    <row r="12" spans="1:2" s="31" customFormat="1">
      <c r="A12" s="5" t="s">
        <v>46</v>
      </c>
      <c r="B12" s="31">
        <v>15</v>
      </c>
    </row>
    <row r="19" spans="6:6">
      <c r="F19" s="19"/>
    </row>
    <row r="20" spans="6:6">
      <c r="F20" s="19"/>
    </row>
  </sheetData>
  <sortState ref="A1:F19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"/>
  <sheetViews>
    <sheetView showFormulas="1" workbookViewId="0">
      <pane ySplit="1" topLeftCell="A2" activePane="bottomLeft" state="frozen"/>
      <selection pane="bottomLeft" activeCell="D6" sqref="D6"/>
    </sheetView>
  </sheetViews>
  <sheetFormatPr baseColWidth="10" defaultColWidth="17.33203125" defaultRowHeight="14"/>
  <cols>
    <col min="1" max="1" width="20.25" style="43" bestFit="1" customWidth="1"/>
    <col min="2" max="2" width="16.25" style="43" bestFit="1" customWidth="1"/>
    <col min="3" max="3" width="4.83203125" style="43" bestFit="1" customWidth="1"/>
    <col min="4" max="4" width="12.5" style="43" bestFit="1" customWidth="1"/>
    <col min="5" max="5" width="3.75" style="43" bestFit="1" customWidth="1"/>
    <col min="6" max="6" width="27.58203125" style="43" bestFit="1" customWidth="1"/>
    <col min="7" max="7" width="9.75" style="43" customWidth="1"/>
    <col min="8" max="8" width="6.75" style="43" bestFit="1" customWidth="1"/>
    <col min="9" max="9" width="8.75" style="43" customWidth="1"/>
    <col min="10" max="10" width="21.75" style="43" customWidth="1"/>
    <col min="11" max="16384" width="17.33203125" style="43"/>
  </cols>
  <sheetData>
    <row r="1" spans="1:10">
      <c r="A1" s="43" t="s">
        <v>14</v>
      </c>
      <c r="B1" s="43" t="s">
        <v>15</v>
      </c>
      <c r="C1" s="43" t="s">
        <v>16</v>
      </c>
      <c r="D1" s="43" t="s">
        <v>17</v>
      </c>
      <c r="I1" s="43" t="s">
        <v>18</v>
      </c>
      <c r="J1" s="43" t="s">
        <v>40</v>
      </c>
    </row>
    <row r="2" spans="1:10">
      <c r="A2" s="43" t="s">
        <v>19</v>
      </c>
      <c r="B2" s="43" t="s">
        <v>20</v>
      </c>
      <c r="C2" s="43">
        <v>1640</v>
      </c>
      <c r="D2" s="43" t="s">
        <v>39</v>
      </c>
    </row>
    <row r="3" spans="1:10">
      <c r="A3" s="43" t="s">
        <v>29</v>
      </c>
      <c r="B3" s="43" t="s">
        <v>30</v>
      </c>
      <c r="C3" s="43">
        <v>1150</v>
      </c>
      <c r="D3" s="43" t="s">
        <v>36</v>
      </c>
    </row>
    <row r="4" spans="1:10">
      <c r="A4" s="43" t="s">
        <v>21</v>
      </c>
      <c r="B4" s="43" t="s">
        <v>22</v>
      </c>
      <c r="C4" s="43">
        <v>1410</v>
      </c>
      <c r="D4" s="43" t="s">
        <v>23</v>
      </c>
    </row>
    <row r="5" spans="1:10">
      <c r="A5" s="43" t="s">
        <v>54</v>
      </c>
      <c r="B5" s="43" t="s">
        <v>55</v>
      </c>
      <c r="C5" s="43">
        <v>1200</v>
      </c>
      <c r="D5" s="43" t="s">
        <v>35</v>
      </c>
    </row>
    <row r="6" spans="1:10">
      <c r="A6" s="43" t="s">
        <v>54</v>
      </c>
      <c r="B6" s="43" t="s">
        <v>56</v>
      </c>
      <c r="C6" s="43">
        <v>1810</v>
      </c>
      <c r="D6" s="43" t="s">
        <v>57</v>
      </c>
    </row>
    <row r="7" spans="1:10">
      <c r="A7" s="43" t="s">
        <v>24</v>
      </c>
      <c r="B7" s="43" t="s">
        <v>25</v>
      </c>
      <c r="C7" s="43">
        <v>1420</v>
      </c>
      <c r="D7" s="43" t="s">
        <v>38</v>
      </c>
    </row>
    <row r="8" spans="1:10">
      <c r="A8" s="43" t="s">
        <v>26</v>
      </c>
      <c r="B8" s="43" t="s">
        <v>27</v>
      </c>
      <c r="C8" s="43">
        <v>1474</v>
      </c>
      <c r="D8" s="43" t="s">
        <v>28</v>
      </c>
    </row>
    <row r="9" spans="1:10">
      <c r="A9" s="43" t="s">
        <v>31</v>
      </c>
      <c r="B9" s="43" t="s">
        <v>32</v>
      </c>
      <c r="C9" s="43">
        <v>1150</v>
      </c>
      <c r="D9" s="43" t="s">
        <v>36</v>
      </c>
    </row>
    <row r="10" spans="1:10">
      <c r="A10" s="43" t="s">
        <v>33</v>
      </c>
      <c r="B10" s="43" t="s">
        <v>34</v>
      </c>
      <c r="C10" s="43">
        <v>1180</v>
      </c>
      <c r="D10" s="43" t="s">
        <v>37</v>
      </c>
    </row>
  </sheetData>
  <sortState ref="A2:J446">
    <sortCondition ref="A2:A446"/>
    <sortCondition ref="B2:B446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Facture</vt:lpstr>
      <vt:lpstr>Prestations</vt:lpstr>
      <vt:lpstr>Listing</vt:lpstr>
      <vt:lpstr>Facture!Impression_des_titres</vt:lpstr>
      <vt:lpstr>Listing</vt:lpstr>
      <vt:lpstr>Noms</vt:lpstr>
      <vt:lpstr>Produit</vt:lpstr>
      <vt:lpstr>TitreColonne1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2018-08-10T05:45:04Z</dcterms:created>
  <dcterms:modified xsi:type="dcterms:W3CDTF">2019-01-26T19:33:03Z</dcterms:modified>
</cp:coreProperties>
</file>