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8920" windowHeight="8520"/>
  </bookViews>
  <sheets>
    <sheet name="Feuil1" sheetId="5" r:id="rId1"/>
  </sheets>
  <definedNames>
    <definedName name="plage">OFFSET(Feuil1!$A$2:$A$16,,MATCH(Feuil1!$M$1,Feuil1!$B$1:$K$1,0),)</definedName>
  </definedNames>
  <calcPr calcId="124519"/>
</workbook>
</file>

<file path=xl/calcChain.xml><?xml version="1.0" encoding="utf-8"?>
<calcChain xmlns="http://schemas.openxmlformats.org/spreadsheetml/2006/main">
  <c r="N4" i="5" a="1"/>
  <c r="N4" s="1"/>
  <c r="N5" a="1"/>
  <c r="N5" s="1"/>
  <c r="N6" a="1"/>
  <c r="N6" s="1"/>
  <c r="N7" a="1"/>
  <c r="N7" s="1"/>
  <c r="N8" a="1"/>
  <c r="N8" s="1"/>
  <c r="N9" a="1"/>
  <c r="N9" s="1"/>
  <c r="N10" a="1"/>
  <c r="N10" s="1"/>
  <c r="N11" a="1"/>
  <c r="N11" s="1"/>
  <c r="N12" a="1"/>
  <c r="N12" s="1"/>
  <c r="N3" a="1"/>
  <c r="N3" s="1"/>
  <c r="M3" a="1"/>
  <c r="M3" s="1"/>
  <c r="M4" a="1"/>
  <c r="M4" s="1"/>
  <c r="M5" a="1"/>
  <c r="M5" s="1"/>
  <c r="M6" a="1"/>
  <c r="M6" s="1"/>
  <c r="M7" a="1"/>
  <c r="M7" s="1"/>
  <c r="M8" a="1"/>
  <c r="M8" s="1"/>
  <c r="M9" a="1"/>
  <c r="M9" s="1"/>
  <c r="M10" a="1"/>
  <c r="M10" s="1"/>
  <c r="M11" a="1"/>
  <c r="M11" s="1"/>
  <c r="M12" a="1"/>
  <c r="M12" s="1"/>
  <c r="K12" l="1"/>
  <c r="K11"/>
  <c r="K10"/>
  <c r="K9"/>
  <c r="K8"/>
  <c r="K7"/>
  <c r="K6"/>
  <c r="K5"/>
  <c r="K4"/>
  <c r="K3"/>
  <c r="K2"/>
  <c r="J7"/>
  <c r="J5"/>
  <c r="J4"/>
  <c r="J3"/>
  <c r="J2"/>
  <c r="I7"/>
  <c r="I6"/>
  <c r="I5"/>
  <c r="I4"/>
  <c r="I3"/>
  <c r="I2"/>
  <c r="H7"/>
  <c r="H6"/>
  <c r="H5"/>
  <c r="H4"/>
  <c r="H3"/>
  <c r="H2"/>
  <c r="I16"/>
  <c r="I15"/>
  <c r="I14"/>
  <c r="I13"/>
  <c r="I12"/>
  <c r="I11"/>
  <c r="G16"/>
  <c r="G15"/>
  <c r="G14"/>
  <c r="G13"/>
  <c r="G12"/>
  <c r="G11"/>
  <c r="G10"/>
  <c r="G9"/>
  <c r="G8"/>
  <c r="H11"/>
  <c r="H10"/>
  <c r="H9"/>
  <c r="H8"/>
  <c r="I10"/>
  <c r="I9"/>
  <c r="G7"/>
  <c r="G6"/>
  <c r="G5"/>
  <c r="G4"/>
  <c r="G3"/>
  <c r="G2"/>
  <c r="F15"/>
  <c r="F14"/>
  <c r="F13"/>
  <c r="F12"/>
  <c r="F11"/>
  <c r="F10"/>
  <c r="F9"/>
  <c r="F8"/>
  <c r="E14"/>
  <c r="E13"/>
  <c r="E11"/>
  <c r="E10"/>
  <c r="E9"/>
  <c r="E8"/>
  <c r="E7"/>
  <c r="E5"/>
  <c r="E4"/>
  <c r="E3"/>
  <c r="E2"/>
  <c r="K16"/>
  <c r="K15"/>
  <c r="K14"/>
  <c r="J11"/>
  <c r="J10"/>
  <c r="J9"/>
  <c r="J8"/>
  <c r="H16"/>
  <c r="H15"/>
  <c r="H14"/>
  <c r="H13"/>
  <c r="H12"/>
  <c r="F7"/>
  <c r="F6"/>
  <c r="F5"/>
  <c r="F4"/>
  <c r="F3"/>
  <c r="F2"/>
  <c r="E16"/>
  <c r="E15"/>
  <c r="C16"/>
  <c r="C14"/>
  <c r="C13"/>
  <c r="C12"/>
  <c r="D11"/>
  <c r="D9"/>
  <c r="D8"/>
  <c r="D7"/>
  <c r="D15"/>
  <c r="D14"/>
  <c r="D13"/>
  <c r="D12"/>
  <c r="D1"/>
  <c r="E1" s="1"/>
  <c r="F1" s="1"/>
  <c r="G1" s="1"/>
  <c r="H1" s="1"/>
  <c r="I1" s="1"/>
  <c r="J1" s="1"/>
  <c r="K1" s="1"/>
  <c r="C6"/>
  <c r="C5"/>
  <c r="C4"/>
  <c r="C3"/>
  <c r="C2"/>
  <c r="C10"/>
  <c r="C9"/>
  <c r="C8"/>
  <c r="C7"/>
  <c r="D6"/>
  <c r="D5"/>
  <c r="D4"/>
  <c r="D3"/>
  <c r="D2"/>
  <c r="C1"/>
  <c r="B16"/>
  <c r="B15"/>
  <c r="B14"/>
  <c r="B13"/>
  <c r="B12"/>
  <c r="B11"/>
  <c r="B9"/>
  <c r="B8"/>
  <c r="B7"/>
  <c r="B6"/>
  <c r="B5"/>
  <c r="B3"/>
  <c r="B2"/>
</calcChain>
</file>

<file path=xl/sharedStrings.xml><?xml version="1.0" encoding="utf-8"?>
<sst xmlns="http://schemas.openxmlformats.org/spreadsheetml/2006/main" count="19" uniqueCount="19">
  <si>
    <t>NOM</t>
  </si>
  <si>
    <t>DOUCET</t>
  </si>
  <si>
    <t>PONSARD</t>
  </si>
  <si>
    <t>MINARD</t>
  </si>
  <si>
    <t>CANAVESIO</t>
  </si>
  <si>
    <t>IME LES VALLEES</t>
  </si>
  <si>
    <t>DECO PRO</t>
  </si>
  <si>
    <t>SOLON</t>
  </si>
  <si>
    <t>FOUCHER</t>
  </si>
  <si>
    <t>FALCIONI</t>
  </si>
  <si>
    <t>ORPI</t>
  </si>
  <si>
    <t>HASSLER</t>
  </si>
  <si>
    <t>DENIS</t>
  </si>
  <si>
    <t>FATH</t>
  </si>
  <si>
    <t>DUPONT</t>
  </si>
  <si>
    <t>VERNIER</t>
  </si>
  <si>
    <t>client min</t>
  </si>
  <si>
    <t>client max</t>
  </si>
  <si>
    <t xml:space="preserve">tu choisis l'année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</si>
</sst>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5">
    <font>
      <sz val="10"/>
      <color theme="1"/>
      <name val="Century Gothic"/>
      <family val="2"/>
    </font>
    <font>
      <sz val="8"/>
      <color theme="1"/>
      <name val="Century Gothic"/>
      <family val="2"/>
    </font>
    <font>
      <b/>
      <sz val="8"/>
      <color theme="1"/>
      <name val="Century Gothic"/>
      <family val="2"/>
    </font>
    <font>
      <b/>
      <sz val="10"/>
      <color theme="1"/>
      <name val="Century Gothic"/>
      <family val="2"/>
    </font>
    <font>
      <b/>
      <sz val="10"/>
      <color rgb="FFFFFF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/>
    <xf numFmtId="1" fontId="0" fillId="0" borderId="0" xfId="0" applyNumberFormat="1" applyFont="1"/>
    <xf numFmtId="164" fontId="1" fillId="0" borderId="0" xfId="0" applyNumberFormat="1" applyFont="1" applyFill="1" applyBorder="1" applyAlignment="1" applyProtection="1">
      <alignment vertical="center"/>
      <protection locked="0"/>
    </xf>
    <xf numFmtId="0" fontId="0" fillId="0" borderId="0" xfId="0" applyFill="1" applyBorder="1"/>
    <xf numFmtId="0" fontId="0" fillId="0" borderId="0" xfId="0" applyFont="1" applyFill="1" applyBorder="1"/>
    <xf numFmtId="1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3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 applyProtection="1">
      <alignment vertical="center"/>
      <protection locked="0"/>
    </xf>
    <xf numFmtId="164" fontId="1" fillId="0" borderId="4" xfId="0" applyNumberFormat="1" applyFont="1" applyFill="1" applyBorder="1" applyAlignment="1" applyProtection="1">
      <alignment vertical="center" wrapText="1"/>
      <protection locked="0"/>
    </xf>
    <xf numFmtId="164" fontId="1" fillId="0" borderId="5" xfId="0" applyNumberFormat="1" applyFont="1" applyFill="1" applyBorder="1" applyAlignment="1" applyProtection="1">
      <alignment vertical="center"/>
      <protection locked="0"/>
    </xf>
    <xf numFmtId="164" fontId="1" fillId="0" borderId="6" xfId="0" applyNumberFormat="1" applyFont="1" applyFill="1" applyBorder="1" applyAlignment="1" applyProtection="1">
      <alignment vertical="center"/>
      <protection locked="0"/>
    </xf>
    <xf numFmtId="164" fontId="1" fillId="0" borderId="7" xfId="0" applyNumberFormat="1" applyFont="1" applyFill="1" applyBorder="1" applyAlignment="1" applyProtection="1">
      <alignment vertical="center"/>
      <protection locked="0"/>
    </xf>
    <xf numFmtId="164" fontId="1" fillId="0" borderId="2" xfId="0" applyNumberFormat="1" applyFont="1" applyFill="1" applyBorder="1" applyAlignment="1" applyProtection="1">
      <alignment vertical="center"/>
      <protection locked="0"/>
    </xf>
    <xf numFmtId="164" fontId="1" fillId="0" borderId="8" xfId="0" applyNumberFormat="1" applyFont="1" applyFill="1" applyBorder="1" applyAlignment="1" applyProtection="1">
      <alignment vertical="center"/>
      <protection locked="0"/>
    </xf>
    <xf numFmtId="164" fontId="1" fillId="0" borderId="9" xfId="0" applyNumberFormat="1" applyFont="1" applyFill="1" applyBorder="1" applyAlignment="1" applyProtection="1">
      <alignment vertical="center"/>
      <protection locked="0"/>
    </xf>
    <xf numFmtId="164" fontId="1" fillId="0" borderId="10" xfId="0" applyNumberFormat="1" applyFont="1" applyFill="1" applyBorder="1" applyAlignment="1" applyProtection="1">
      <alignment vertical="center"/>
      <protection locked="0"/>
    </xf>
    <xf numFmtId="1" fontId="0" fillId="0" borderId="0" xfId="0" applyNumberFormat="1"/>
    <xf numFmtId="1" fontId="0" fillId="2" borderId="0" xfId="0" applyNumberFormat="1" applyFont="1" applyFill="1"/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  <color rgb="FF0000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topLeftCell="C1" workbookViewId="0">
      <selection activeCell="P12" sqref="P12"/>
    </sheetView>
  </sheetViews>
  <sheetFormatPr baseColWidth="10" defaultRowHeight="12.5"/>
  <cols>
    <col min="1" max="1" width="16.453125" bestFit="1" customWidth="1"/>
    <col min="13" max="13" width="15.6328125" customWidth="1"/>
    <col min="14" max="14" width="15.81640625" customWidth="1"/>
  </cols>
  <sheetData>
    <row r="1" spans="1:14" s="2" customFormat="1">
      <c r="A1" s="6" t="s">
        <v>0</v>
      </c>
      <c r="B1" s="8">
        <v>2009</v>
      </c>
      <c r="C1" s="7">
        <f>B1+1</f>
        <v>2010</v>
      </c>
      <c r="D1" s="7">
        <f t="shared" ref="D1:K1" si="0">C1+1</f>
        <v>2011</v>
      </c>
      <c r="E1" s="7">
        <f t="shared" si="0"/>
        <v>2012</v>
      </c>
      <c r="F1" s="7">
        <f t="shared" si="0"/>
        <v>2013</v>
      </c>
      <c r="G1" s="7">
        <f t="shared" si="0"/>
        <v>2014</v>
      </c>
      <c r="H1" s="7">
        <f t="shared" si="0"/>
        <v>2015</v>
      </c>
      <c r="I1" s="7">
        <f t="shared" si="0"/>
        <v>2016</v>
      </c>
      <c r="J1" s="7">
        <f t="shared" si="0"/>
        <v>2017</v>
      </c>
      <c r="K1" s="7">
        <f t="shared" si="0"/>
        <v>2018</v>
      </c>
      <c r="M1" s="19">
        <v>2017</v>
      </c>
      <c r="N1" s="18" t="s">
        <v>18</v>
      </c>
    </row>
    <row r="2" spans="1:14" s="1" customFormat="1">
      <c r="A2" s="9" t="s">
        <v>14</v>
      </c>
      <c r="B2" s="10">
        <f>7000</f>
        <v>7000</v>
      </c>
      <c r="C2" s="11">
        <f>4043.6</f>
        <v>4043.6</v>
      </c>
      <c r="D2" s="11">
        <f>3260.4+5684.8</f>
        <v>8945.2000000000007</v>
      </c>
      <c r="E2" s="11">
        <f>1309.09</f>
        <v>1309.0899999999999</v>
      </c>
      <c r="F2" s="11">
        <f>1650</f>
        <v>1650</v>
      </c>
      <c r="G2" s="11">
        <f>14052+4854.84</f>
        <v>18906.84</v>
      </c>
      <c r="H2" s="11">
        <f>14052+4854.84</f>
        <v>18906.84</v>
      </c>
      <c r="I2" s="11">
        <f>1650</f>
        <v>1650</v>
      </c>
      <c r="J2" s="11">
        <f>1309.09</f>
        <v>1309.0899999999999</v>
      </c>
      <c r="K2" s="12">
        <f>2400</f>
        <v>2400</v>
      </c>
      <c r="M2" s="22" t="s">
        <v>16</v>
      </c>
      <c r="N2" s="23" t="s">
        <v>17</v>
      </c>
    </row>
    <row r="3" spans="1:14" s="1" customFormat="1">
      <c r="A3" s="9" t="s">
        <v>1</v>
      </c>
      <c r="B3" s="13">
        <f>4400</f>
        <v>4400</v>
      </c>
      <c r="C3" s="3">
        <f>1012+7166.5+1896</f>
        <v>10074.5</v>
      </c>
      <c r="D3" s="3">
        <f>20350+3788.4</f>
        <v>24138.400000000001</v>
      </c>
      <c r="E3" s="3">
        <f>1650</f>
        <v>1650</v>
      </c>
      <c r="F3" s="3">
        <f>14052+4854.84</f>
        <v>18906.84</v>
      </c>
      <c r="G3" s="3">
        <f>1309.09</f>
        <v>1309.0899999999999</v>
      </c>
      <c r="H3" s="3">
        <f>1309.09</f>
        <v>1309.0899999999999</v>
      </c>
      <c r="I3" s="3">
        <f>14052+4854.84</f>
        <v>18906.84</v>
      </c>
      <c r="J3" s="3">
        <f>1650</f>
        <v>1650</v>
      </c>
      <c r="K3" s="14">
        <f>5000</f>
        <v>5000</v>
      </c>
      <c r="M3" s="20" t="str">
        <f t="array" aca="1" ref="M3" ca="1">IFERROR(INDEX($A$2:A$16,SMALL(IF(OFFSET($A$2:$A$16,,MATCH($M$1,$B$1:$K$1,0),)=MIN(OFFSET($A$2:$A$16,,MATCH($M$1,$B$1:$K$1,0),)),ROW(A$2:A$16)-1,""),ROW(A1))),"")</f>
        <v>CANAVESIO</v>
      </c>
      <c r="N3" s="21" t="str">
        <f t="array" aca="1" ref="N3" ca="1">IFERROR(INDEX($A$2:$A$16,SMALL(IF(OFFSET($A$2:$A$16,,MATCH($M$1,$B$1:$K$1,0),)=MAX(OFFSET($A$2:$A$16,,MATCH($M$1,$B$1:$K$1,0),)),ROW(B$2:B$16)-1,""),ROW(B1))),"")</f>
        <v>VERNIER</v>
      </c>
    </row>
    <row r="4" spans="1:14" s="1" customFormat="1">
      <c r="A4" s="9" t="s">
        <v>15</v>
      </c>
      <c r="B4" s="13">
        <v>3200</v>
      </c>
      <c r="C4" s="3">
        <f>15226.2</f>
        <v>15226.2</v>
      </c>
      <c r="D4" s="3">
        <f>1650</f>
        <v>1650</v>
      </c>
      <c r="E4" s="3">
        <f>14052+4854.84</f>
        <v>18906.84</v>
      </c>
      <c r="F4" s="3">
        <f>1309.09</f>
        <v>1309.0899999999999</v>
      </c>
      <c r="G4" s="3">
        <f>1650</f>
        <v>1650</v>
      </c>
      <c r="H4" s="3">
        <f>1650</f>
        <v>1650</v>
      </c>
      <c r="I4" s="3">
        <f>1309.09</f>
        <v>1309.0899999999999</v>
      </c>
      <c r="J4" s="3">
        <f>14052+4854.84</f>
        <v>18906.84</v>
      </c>
      <c r="K4" s="14">
        <f>20350+3788.4</f>
        <v>24138.400000000001</v>
      </c>
      <c r="M4" s="20" t="str">
        <f t="array" aca="1" ref="M4" ca="1">IFERROR(INDEX($A$2:A$16,SMALL(IF(OFFSET(A$2:A$16,,MATCH($M$1,$B$1:$K$1,0),)=MIN(OFFSET($A$2:$A$16,,MATCH($M$1,$B$1:$K$1,0),)),ROW(A$2:A$16)-1,""),ROW(A2))),"")</f>
        <v/>
      </c>
      <c r="N4" s="21" t="str">
        <f t="array" aca="1" ref="N4" ca="1">IFERROR(INDEX($A$2:$A$16,SMALL(IF(OFFSET($A$2:$A$16,,MATCH($M$1,$B$1:$K$1,0),)=MAX(OFFSET($A$2:$A$16,,MATCH($M$1,$B$1:$K$1,0),)),ROW(B$2:B$16)-1,""),ROW(B2))),"")</f>
        <v>SOLON</v>
      </c>
    </row>
    <row r="5" spans="1:14" s="1" customFormat="1">
      <c r="A5" s="9" t="s">
        <v>2</v>
      </c>
      <c r="B5" s="13">
        <f>3260.4+5684.8</f>
        <v>8945.2000000000007</v>
      </c>
      <c r="C5" s="3">
        <f>2400</f>
        <v>2400</v>
      </c>
      <c r="D5" s="3">
        <f>14052+4854.84</f>
        <v>18906.84</v>
      </c>
      <c r="E5" s="3">
        <f>1309.09</f>
        <v>1309.0899999999999</v>
      </c>
      <c r="F5" s="3">
        <f>1650</f>
        <v>1650</v>
      </c>
      <c r="G5" s="3">
        <f>14052+4854.84</f>
        <v>18906.84</v>
      </c>
      <c r="H5" s="3">
        <f>14052+4854.84</f>
        <v>18906.84</v>
      </c>
      <c r="I5" s="3">
        <f>1650</f>
        <v>1650</v>
      </c>
      <c r="J5" s="3">
        <f>1309.09</f>
        <v>1309.0899999999999</v>
      </c>
      <c r="K5" s="14">
        <f>1650</f>
        <v>1650</v>
      </c>
      <c r="M5" s="20" t="str">
        <f t="array" aca="1" ref="M5" ca="1">IFERROR(INDEX($A$2:A$16,SMALL(IF(OFFSET(A$2:A$16,,MATCH($M$1,$B$1:$K$1,0),)=MIN(OFFSET($A$2:$A$16,,MATCH($M$1,$B$1:$K$1,0),)),ROW(A$2:A$16)-1,""),ROW(A3))),"")</f>
        <v/>
      </c>
      <c r="N5" s="21" t="str">
        <f t="array" aca="1" ref="N5" ca="1">IFERROR(INDEX($A$2:$A$16,SMALL(IF(OFFSET($A$2:$A$16,,MATCH($M$1,$B$1:$K$1,0),)=MAX(OFFSET($A$2:$A$16,,MATCH($M$1,$B$1:$K$1,0),)),ROW(B$2:B$16)-1,""),ROW(B3))),"")</f>
        <v/>
      </c>
    </row>
    <row r="6" spans="1:14" s="1" customFormat="1">
      <c r="A6" s="9" t="s">
        <v>3</v>
      </c>
      <c r="B6" s="13">
        <f>20350+3788.4</f>
        <v>24138.400000000001</v>
      </c>
      <c r="C6" s="3">
        <f>5000</f>
        <v>5000</v>
      </c>
      <c r="D6" s="3">
        <f>1309.09</f>
        <v>1309.0899999999999</v>
      </c>
      <c r="E6" s="3">
        <v>7040</v>
      </c>
      <c r="F6" s="3">
        <f>14052+4854.84</f>
        <v>18906.84</v>
      </c>
      <c r="G6" s="3">
        <f>1309.09</f>
        <v>1309.0899999999999</v>
      </c>
      <c r="H6" s="3">
        <f>1309.09</f>
        <v>1309.0899999999999</v>
      </c>
      <c r="I6" s="3">
        <f>14052+4854.84</f>
        <v>18906.84</v>
      </c>
      <c r="J6" s="3">
        <v>7040</v>
      </c>
      <c r="K6" s="14">
        <f>14052+4854.84</f>
        <v>18906.84</v>
      </c>
      <c r="M6" s="20" t="str">
        <f t="array" aca="1" ref="M6" ca="1">IFERROR(INDEX($A$2:A$16,SMALL(IF(OFFSET(A$2:A$16,,MATCH($M$1,$B$1:$K$1,0),)=MIN(OFFSET($A$2:$A$16,,MATCH($M$1,$B$1:$K$1,0),)),ROW(A$2:A$16)-1,""),ROW(A4))),"")</f>
        <v/>
      </c>
      <c r="N6" s="21" t="str">
        <f t="array" aca="1" ref="N6" ca="1">IFERROR(INDEX($A$2:$A$16,SMALL(IF(OFFSET($A$2:$A$16,,MATCH($M$1,$B$1:$K$1,0),)=MAX(OFFSET($A$2:$A$16,,MATCH($M$1,$B$1:$K$1,0),)),ROW(B$2:B$16)-1,""),ROW(B4))),"")</f>
        <v/>
      </c>
    </row>
    <row r="7" spans="1:14" s="1" customFormat="1">
      <c r="A7" s="9" t="s">
        <v>4</v>
      </c>
      <c r="B7" s="13">
        <f>1650</f>
        <v>1650</v>
      </c>
      <c r="C7" s="3">
        <f>20350+3788.4</f>
        <v>24138.400000000001</v>
      </c>
      <c r="D7" s="3">
        <f>1650</f>
        <v>1650</v>
      </c>
      <c r="E7" s="3">
        <f>1200</f>
        <v>1200</v>
      </c>
      <c r="F7" s="3">
        <f>1309.09</f>
        <v>1309.0899999999999</v>
      </c>
      <c r="G7" s="3">
        <f>1309.09</f>
        <v>1309.0899999999999</v>
      </c>
      <c r="H7" s="3">
        <f>1309.09</f>
        <v>1309.0899999999999</v>
      </c>
      <c r="I7" s="3">
        <f>1309.09</f>
        <v>1309.0899999999999</v>
      </c>
      <c r="J7" s="3">
        <f>1200</f>
        <v>1200</v>
      </c>
      <c r="K7" s="14">
        <f>2400</f>
        <v>2400</v>
      </c>
      <c r="M7" s="20" t="str">
        <f t="array" aca="1" ref="M7" ca="1">IFERROR(INDEX($A$2:A$16,SMALL(IF(OFFSET(A$2:A$16,,MATCH($M$1,$B$1:$K$1,0),)=MIN(OFFSET($A$2:$A$16,,MATCH($M$1,$B$1:$K$1,0),)),ROW(A$2:A$16)-1,""),ROW(A5))),"")</f>
        <v/>
      </c>
      <c r="N7" s="21" t="str">
        <f t="array" aca="1" ref="N7" ca="1">IFERROR(INDEX($A$2:$A$16,SMALL(IF(OFFSET($A$2:$A$16,,MATCH($M$1,$B$1:$K$1,0),)=MAX(OFFSET($A$2:$A$16,,MATCH($M$1,$B$1:$K$1,0),)),ROW(B$2:B$16)-1,""),ROW(B5))),"")</f>
        <v/>
      </c>
    </row>
    <row r="8" spans="1:14" s="1" customFormat="1">
      <c r="A8" s="9" t="s">
        <v>5</v>
      </c>
      <c r="B8" s="13">
        <f>14052+4854.84</f>
        <v>18906.84</v>
      </c>
      <c r="C8" s="3">
        <f>1650</f>
        <v>1650</v>
      </c>
      <c r="D8" s="3">
        <f>14052+4854.84</f>
        <v>18906.84</v>
      </c>
      <c r="E8" s="3">
        <f>1309.09</f>
        <v>1309.0899999999999</v>
      </c>
      <c r="F8" s="3">
        <f>1309.09</f>
        <v>1309.0899999999999</v>
      </c>
      <c r="G8" s="3">
        <f>14052+4854.84</f>
        <v>18906.84</v>
      </c>
      <c r="H8" s="3">
        <f>1650</f>
        <v>1650</v>
      </c>
      <c r="I8" s="3">
        <v>7040</v>
      </c>
      <c r="J8" s="3">
        <f>1309.09</f>
        <v>1309.0899999999999</v>
      </c>
      <c r="K8" s="14">
        <f>5000</f>
        <v>5000</v>
      </c>
      <c r="M8" s="20" t="str">
        <f t="array" aca="1" ref="M8" ca="1">IFERROR(INDEX($A$2:A$16,SMALL(IF(OFFSET(A$2:A$16,,MATCH($M$1,$B$1:$K$1,0),)=MIN(OFFSET($A$2:$A$16,,MATCH($M$1,$B$1:$K$1,0),)),ROW(A$2:A$16)-1,""),ROW(A6))),"")</f>
        <v/>
      </c>
      <c r="N8" s="21" t="str">
        <f t="array" aca="1" ref="N8" ca="1">IFERROR(INDEX($A$2:$A$16,SMALL(IF(OFFSET($A$2:$A$16,,MATCH($M$1,$B$1:$K$1,0),)=MAX(OFFSET($A$2:$A$16,,MATCH($M$1,$B$1:$K$1,0),)),ROW(B$2:B$16)-1,""),ROW(B6))),"")</f>
        <v/>
      </c>
    </row>
    <row r="9" spans="1:14" s="1" customFormat="1">
      <c r="A9" s="9" t="s">
        <v>6</v>
      </c>
      <c r="B9" s="13">
        <f>1309.09</f>
        <v>1309.0899999999999</v>
      </c>
      <c r="C9" s="3">
        <f>14052+4854.84</f>
        <v>18906.84</v>
      </c>
      <c r="D9" s="3">
        <f>1309.09</f>
        <v>1309.0899999999999</v>
      </c>
      <c r="E9" s="3">
        <f>1650</f>
        <v>1650</v>
      </c>
      <c r="F9" s="3">
        <f>1650</f>
        <v>1650</v>
      </c>
      <c r="G9" s="3">
        <f>1309.09</f>
        <v>1309.0899999999999</v>
      </c>
      <c r="H9" s="3">
        <f>14052+4854.84</f>
        <v>18906.84</v>
      </c>
      <c r="I9" s="3">
        <f>1309.09</f>
        <v>1309.0899999999999</v>
      </c>
      <c r="J9" s="3">
        <f>1650</f>
        <v>1650</v>
      </c>
      <c r="K9" s="14">
        <f>20350+3788.4</f>
        <v>24138.400000000001</v>
      </c>
      <c r="M9" s="20" t="str">
        <f t="array" aca="1" ref="M9" ca="1">IFERROR(INDEX($A$2:A$16,SMALL(IF(OFFSET(A$2:A$16,,MATCH($M$1,$B$1:$K$1,0),)=MIN(OFFSET($A$2:$A$16,,MATCH($M$1,$B$1:$K$1,0),)),ROW(A$2:A$16)-1,""),ROW(A7))),"")</f>
        <v/>
      </c>
      <c r="N9" s="21" t="str">
        <f t="array" aca="1" ref="N9" ca="1">IFERROR(INDEX($A$2:$A$16,SMALL(IF(OFFSET($A$2:$A$16,,MATCH($M$1,$B$1:$K$1,0),)=MAX(OFFSET($A$2:$A$16,,MATCH($M$1,$B$1:$K$1,0),)),ROW(B$2:B$16)-1,""),ROW(B7))),"")</f>
        <v/>
      </c>
    </row>
    <row r="10" spans="1:14" s="1" customFormat="1">
      <c r="A10" s="9" t="s">
        <v>7</v>
      </c>
      <c r="B10" s="13">
        <v>7040</v>
      </c>
      <c r="C10" s="3">
        <f>1309.09</f>
        <v>1309.0899999999999</v>
      </c>
      <c r="D10" s="3">
        <v>7040</v>
      </c>
      <c r="E10" s="3">
        <f>14052+4854.84</f>
        <v>18906.84</v>
      </c>
      <c r="F10" s="3">
        <f>14052+4854.84</f>
        <v>18906.84</v>
      </c>
      <c r="G10" s="3">
        <f>1650</f>
        <v>1650</v>
      </c>
      <c r="H10" s="3">
        <f>1309.09</f>
        <v>1309.0899999999999</v>
      </c>
      <c r="I10" s="3">
        <f>1650</f>
        <v>1650</v>
      </c>
      <c r="J10" s="3">
        <f>14052+4854.84</f>
        <v>18906.84</v>
      </c>
      <c r="K10" s="14">
        <f>1650</f>
        <v>1650</v>
      </c>
      <c r="M10" s="20" t="str">
        <f t="array" aca="1" ref="M10" ca="1">IFERROR(INDEX($A$2:A$16,SMALL(IF(OFFSET(A$2:A$16,,MATCH($M$1,$B$1:$K$1,0),)=MIN(OFFSET($A$2:$A$16,,MATCH($M$1,$B$1:$K$1,0),)),ROW(A$2:A$16)-1,""),ROW(A8))),"")</f>
        <v/>
      </c>
      <c r="N10" s="21" t="str">
        <f t="array" aca="1" ref="N10" ca="1">IFERROR(INDEX($A$2:$A$16,SMALL(IF(OFFSET($A$2:$A$16,,MATCH($M$1,$B$1:$K$1,0),)=MAX(OFFSET($A$2:$A$16,,MATCH($M$1,$B$1:$K$1,0),)),ROW(B$2:B$16)-1,""),ROW(B8))),"")</f>
        <v/>
      </c>
    </row>
    <row r="11" spans="1:14" s="1" customFormat="1">
      <c r="A11" s="9" t="s">
        <v>8</v>
      </c>
      <c r="B11" s="13">
        <f>1200</f>
        <v>1200</v>
      </c>
      <c r="C11" s="3">
        <v>2550</v>
      </c>
      <c r="D11" s="3">
        <f>1200</f>
        <v>1200</v>
      </c>
      <c r="E11" s="3">
        <f>1309.09</f>
        <v>1309.0899999999999</v>
      </c>
      <c r="F11" s="3">
        <f>1309.09</f>
        <v>1309.0899999999999</v>
      </c>
      <c r="G11" s="3">
        <f>14052+4854.84</f>
        <v>18906.84</v>
      </c>
      <c r="H11" s="3">
        <f>1309.09</f>
        <v>1309.0899999999999</v>
      </c>
      <c r="I11" s="3">
        <f>14052+4854.84</f>
        <v>18906.84</v>
      </c>
      <c r="J11" s="3">
        <f>1309.09</f>
        <v>1309.0899999999999</v>
      </c>
      <c r="K11" s="14">
        <f>14052+4854.84</f>
        <v>18906.84</v>
      </c>
      <c r="M11" s="20" t="str">
        <f t="array" aca="1" ref="M11" ca="1">IFERROR(INDEX($A$2:A$16,SMALL(IF(OFFSET(A$2:A$16,,MATCH($M$1,$B$1:$K$1,0),)=MIN(OFFSET($A$2:$A$16,,MATCH($M$1,$B$1:$K$1,0),)),ROW(A$2:A$16)-1,""),ROW(A9))),"")</f>
        <v/>
      </c>
      <c r="N11" s="21" t="str">
        <f t="array" aca="1" ref="N11" ca="1">IFERROR(INDEX($A$2:$A$16,SMALL(IF(OFFSET($A$2:$A$16,,MATCH($M$1,$B$1:$K$1,0),)=MAX(OFFSET($A$2:$A$16,,MATCH($M$1,$B$1:$K$1,0),)),ROW(B$2:B$16)-1,""),ROW(B9))),"")</f>
        <v/>
      </c>
    </row>
    <row r="12" spans="1:14" s="1" customFormat="1">
      <c r="A12" s="9" t="s">
        <v>9</v>
      </c>
      <c r="B12" s="13">
        <f>4043.6</f>
        <v>4043.6</v>
      </c>
      <c r="C12" s="3">
        <f>1650</f>
        <v>1650</v>
      </c>
      <c r="D12" s="3">
        <f>20350+3788.4</f>
        <v>24138.400000000001</v>
      </c>
      <c r="E12" s="3">
        <v>7040</v>
      </c>
      <c r="F12" s="3">
        <f>1309.09</f>
        <v>1309.0899999999999</v>
      </c>
      <c r="G12" s="3">
        <f>1309.09</f>
        <v>1309.0899999999999</v>
      </c>
      <c r="H12" s="3">
        <f>1650</f>
        <v>1650</v>
      </c>
      <c r="I12" s="3">
        <f>1309.09</f>
        <v>1309.0899999999999</v>
      </c>
      <c r="J12" s="3">
        <v>7040</v>
      </c>
      <c r="K12" s="14">
        <f>1309.09</f>
        <v>1309.0899999999999</v>
      </c>
      <c r="M12" s="20" t="str">
        <f t="array" aca="1" ref="M12" ca="1">IFERROR(INDEX($A$2:A$16,SMALL(IF(OFFSET(A$2:A$16,,MATCH($M$1,$B$1:$K$1,0),)=MIN(OFFSET($A$2:$A$16,,MATCH($M$1,$B$1:$K$1,0),)),ROW(A$2:A$16)-1,""),ROW(A10))),"")</f>
        <v/>
      </c>
      <c r="N12" s="21" t="str">
        <f t="array" aca="1" ref="N12" ca="1">IFERROR(INDEX($A$2:$A$16,SMALL(IF(OFFSET($A$2:$A$16,,MATCH($M$1,$B$1:$K$1,0),)=MAX(OFFSET($A$2:$A$16,,MATCH($M$1,$B$1:$K$1,0),)),ROW(B$2:B$16)-1,""),ROW(B10))),"")</f>
        <v/>
      </c>
    </row>
    <row r="13" spans="1:14" s="1" customFormat="1">
      <c r="A13" s="9" t="s">
        <v>10</v>
      </c>
      <c r="B13" s="13">
        <f>1012+7166.5+1896</f>
        <v>10074.5</v>
      </c>
      <c r="C13" s="3">
        <f>14052+4854.84</f>
        <v>18906.84</v>
      </c>
      <c r="D13" s="3">
        <f>1650</f>
        <v>1650</v>
      </c>
      <c r="E13" s="3">
        <f>1200</f>
        <v>1200</v>
      </c>
      <c r="F13" s="3">
        <f>1650</f>
        <v>1650</v>
      </c>
      <c r="G13" s="3">
        <f>1650</f>
        <v>1650</v>
      </c>
      <c r="H13" s="3">
        <f>14052+4854.84</f>
        <v>18906.84</v>
      </c>
      <c r="I13" s="3">
        <f>1650</f>
        <v>1650</v>
      </c>
      <c r="J13" s="3">
        <v>7040</v>
      </c>
      <c r="K13" s="14">
        <v>2550</v>
      </c>
    </row>
    <row r="14" spans="1:14" s="1" customFormat="1">
      <c r="A14" s="9" t="s">
        <v>11</v>
      </c>
      <c r="B14" s="13">
        <f>15226.2</f>
        <v>15226.2</v>
      </c>
      <c r="C14" s="3">
        <f>1309.09</f>
        <v>1309.0899999999999</v>
      </c>
      <c r="D14" s="3">
        <f>14052+4854.84</f>
        <v>18906.84</v>
      </c>
      <c r="E14" s="3">
        <f>20350+3788.4</f>
        <v>24138.400000000001</v>
      </c>
      <c r="F14" s="3">
        <f>14052+4854.84</f>
        <v>18906.84</v>
      </c>
      <c r="G14" s="3">
        <f>14052+4854.84</f>
        <v>18906.84</v>
      </c>
      <c r="H14" s="3">
        <f>1309.09</f>
        <v>1309.0899999999999</v>
      </c>
      <c r="I14" s="3">
        <f>14052+4854.84</f>
        <v>18906.84</v>
      </c>
      <c r="J14" s="3">
        <v>7040</v>
      </c>
      <c r="K14" s="14">
        <f>1309.09</f>
        <v>1309.0899999999999</v>
      </c>
    </row>
    <row r="15" spans="1:14" s="1" customFormat="1">
      <c r="A15" s="9" t="s">
        <v>12</v>
      </c>
      <c r="B15" s="13">
        <f>2400</f>
        <v>2400</v>
      </c>
      <c r="C15" s="3">
        <v>7040</v>
      </c>
      <c r="D15" s="3">
        <f>1309.09</f>
        <v>1309.0899999999999</v>
      </c>
      <c r="E15" s="3">
        <f>14052+4854.84</f>
        <v>18906.84</v>
      </c>
      <c r="F15" s="3">
        <f>1309.09</f>
        <v>1309.0899999999999</v>
      </c>
      <c r="G15" s="3">
        <f>1309.09</f>
        <v>1309.0899999999999</v>
      </c>
      <c r="H15" s="3">
        <f>1650</f>
        <v>1650</v>
      </c>
      <c r="I15" s="3">
        <f>1309.09</f>
        <v>1309.0899999999999</v>
      </c>
      <c r="J15" s="3">
        <v>7040</v>
      </c>
      <c r="K15" s="14">
        <f>1650</f>
        <v>1650</v>
      </c>
    </row>
    <row r="16" spans="1:14" s="1" customFormat="1">
      <c r="A16" s="9" t="s">
        <v>13</v>
      </c>
      <c r="B16" s="15">
        <f>5000</f>
        <v>5000</v>
      </c>
      <c r="C16" s="16">
        <f>1200</f>
        <v>1200</v>
      </c>
      <c r="D16" s="16">
        <v>1800</v>
      </c>
      <c r="E16" s="16">
        <f>1309.09</f>
        <v>1309.0899999999999</v>
      </c>
      <c r="F16" s="16">
        <v>7040</v>
      </c>
      <c r="G16" s="16">
        <f>1309.09</f>
        <v>1309.0899999999999</v>
      </c>
      <c r="H16" s="16">
        <f>14052+4854.84</f>
        <v>18906.84</v>
      </c>
      <c r="I16" s="16">
        <f>1309.09</f>
        <v>1309.0899999999999</v>
      </c>
      <c r="J16" s="16">
        <v>7040</v>
      </c>
      <c r="K16" s="17">
        <f>14052+4854.84</f>
        <v>18906.84</v>
      </c>
    </row>
    <row r="17" spans="1:11" s="1" customFormat="1">
      <c r="A17" s="4"/>
      <c r="B17" s="5"/>
      <c r="C17" s="5"/>
      <c r="D17" s="3"/>
      <c r="E17" s="3"/>
      <c r="F17" s="3"/>
      <c r="G17" s="3"/>
      <c r="H17" s="3"/>
      <c r="I17" s="3"/>
      <c r="J17" s="3"/>
      <c r="K17" s="3"/>
    </row>
    <row r="18" spans="1:11" s="1" customFormat="1">
      <c r="A18" s="4"/>
      <c r="B18" s="4"/>
      <c r="C18" s="4"/>
      <c r="D18" s="4"/>
      <c r="E18" s="4"/>
      <c r="F18" s="3"/>
      <c r="G18" s="4"/>
      <c r="H18" s="3"/>
      <c r="I18" s="4"/>
      <c r="J18" s="4"/>
      <c r="K18" s="3"/>
    </row>
    <row r="19" spans="1:11" s="1" customFormat="1"/>
  </sheetData>
  <dataValidations count="1">
    <dataValidation type="list" allowBlank="1" showInputMessage="1" showErrorMessage="1" sqref="M1">
      <formula1>$B$1:$K$1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</dc:creator>
  <cp:lastModifiedBy>tulipe</cp:lastModifiedBy>
  <cp:lastPrinted>2017-11-01T13:15:25Z</cp:lastPrinted>
  <dcterms:created xsi:type="dcterms:W3CDTF">2017-08-26T15:20:59Z</dcterms:created>
  <dcterms:modified xsi:type="dcterms:W3CDTF">2018-02-26T15:14:18Z</dcterms:modified>
</cp:coreProperties>
</file>