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/>
  </bookViews>
  <sheets>
    <sheet name="Automatique" sheetId="5" r:id="rId1"/>
    <sheet name="Liste Engrais globale" sheetId="3" r:id="rId2"/>
  </sheets>
  <definedNames>
    <definedName name="bdnb">OFFSET(listetype,,,,2)</definedName>
    <definedName name="dept1">'Liste Engrais globale'!$CC$2</definedName>
    <definedName name="engrais">OFFSET(type,,2,)</definedName>
    <definedName name="liste2">OFFSET('Liste Engrais globale'!$CM$2,,,,COUNTIF('Liste Engrais globale'!$CM$2:$CS$2,"&gt;&lt;"))</definedName>
    <definedName name="listetype">OFFSET('Liste Engrais globale'!$CA$2,,,COUNTIF('Liste Engrais globale'!$CA:$CA,"&gt;&lt;"))</definedName>
    <definedName name="marque">OFFSET(type,,1,)</definedName>
    <definedName name="nbengrais">'Liste Engrais globale'!$CL$2</definedName>
    <definedName name="type">OFFSET('Liste Engrais globale'!$B$6,,,COUNTIF('Liste Engrais globale'!$A:$B,"&gt;&lt;")-1)</definedName>
    <definedName name="_xlnm.Print_Area" localSheetId="0">Automatique!$C$17:$T$46,Automatique!$C$90:$S$135,Automatique!$C$138:$S$143</definedName>
    <definedName name="_xlnm.Print_Area" localSheetId="1">'Liste Engrais globale'!$C$2:$U$11,'Liste Engrais globale'!#REF!,'Liste Engrais globale'!#REF!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M2" i="3" a="1"/>
  <c r="CM2" s="1"/>
  <c r="CL1"/>
  <c r="CO2" s="1" a="1"/>
  <c r="CO2" s="1"/>
  <c r="CA2" a="1"/>
  <c r="CA2" s="1"/>
  <c r="CC2" s="1" a="1"/>
  <c r="CC2" s="1"/>
  <c r="CR2" l="1" a="1"/>
  <c r="CR2" s="1"/>
  <c r="CP2" a="1"/>
  <c r="CP2" s="1"/>
  <c r="CN2" a="1"/>
  <c r="CN2" s="1"/>
  <c r="CS2" a="1"/>
  <c r="CS2" s="1"/>
  <c r="CQ2" a="1"/>
  <c r="CQ2" s="1"/>
  <c r="CI2" a="1"/>
  <c r="CI2" s="1"/>
  <c r="CG2" a="1"/>
  <c r="CG2" s="1"/>
  <c r="CF2" a="1"/>
  <c r="CF2" s="1"/>
  <c r="CD2" a="1"/>
  <c r="CD2" s="1"/>
  <c r="CH2" a="1"/>
  <c r="CH2" s="1"/>
  <c r="CE2" a="1"/>
  <c r="CE2" s="1"/>
  <c r="CA3" a="1"/>
  <c r="CA3" s="1"/>
  <c r="Z115" i="5"/>
  <c r="Z114"/>
  <c r="Z113"/>
  <c r="Z112"/>
  <c r="Z111"/>
  <c r="Z110"/>
  <c r="Z109"/>
  <c r="Z108"/>
  <c r="Z107"/>
  <c r="Z106"/>
  <c r="Z105"/>
  <c r="Z104"/>
  <c r="Z103"/>
  <c r="Z102"/>
  <c r="Z101"/>
  <c r="Z100"/>
  <c r="Z99"/>
  <c r="Z98"/>
  <c r="Z97"/>
  <c r="Z96"/>
  <c r="Z95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AB84"/>
  <c r="AA84"/>
  <c r="Z84"/>
  <c r="Y84"/>
  <c r="X84"/>
  <c r="W84"/>
  <c r="V84"/>
  <c r="U84"/>
  <c r="T84"/>
  <c r="S84"/>
  <c r="R84"/>
  <c r="Q84"/>
  <c r="P84"/>
  <c r="O84"/>
  <c r="N84"/>
  <c r="M84"/>
  <c r="L84"/>
  <c r="K84"/>
  <c r="J84"/>
  <c r="I84"/>
  <c r="H84"/>
  <c r="G84"/>
  <c r="F84"/>
  <c r="AB81"/>
  <c r="AA81"/>
  <c r="Z81"/>
  <c r="Y81"/>
  <c r="X81"/>
  <c r="W81"/>
  <c r="V81"/>
  <c r="U81"/>
  <c r="T81"/>
  <c r="S81"/>
  <c r="R81"/>
  <c r="Q81"/>
  <c r="P81"/>
  <c r="O81"/>
  <c r="N81"/>
  <c r="M81"/>
  <c r="L81"/>
  <c r="K81"/>
  <c r="J81"/>
  <c r="I81"/>
  <c r="H81"/>
  <c r="G81"/>
  <c r="F81"/>
  <c r="AB78"/>
  <c r="AA78"/>
  <c r="Z78"/>
  <c r="Y78"/>
  <c r="X78"/>
  <c r="W78"/>
  <c r="V78"/>
  <c r="U78"/>
  <c r="T78"/>
  <c r="S78"/>
  <c r="R78"/>
  <c r="Q78"/>
  <c r="P78"/>
  <c r="O78"/>
  <c r="N78"/>
  <c r="M78"/>
  <c r="L78"/>
  <c r="K78"/>
  <c r="J78"/>
  <c r="I78"/>
  <c r="H78"/>
  <c r="G78"/>
  <c r="F78"/>
  <c r="AB75"/>
  <c r="AA75"/>
  <c r="Z75"/>
  <c r="Y75"/>
  <c r="X75"/>
  <c r="W75"/>
  <c r="V75"/>
  <c r="U75"/>
  <c r="T75"/>
  <c r="S75"/>
  <c r="R75"/>
  <c r="Q75"/>
  <c r="P75"/>
  <c r="O75"/>
  <c r="N75"/>
  <c r="M75"/>
  <c r="L75"/>
  <c r="K75"/>
  <c r="J75"/>
  <c r="I75"/>
  <c r="H75"/>
  <c r="G75"/>
  <c r="F75"/>
  <c r="AB72"/>
  <c r="AA72"/>
  <c r="Z72"/>
  <c r="Y72"/>
  <c r="X72"/>
  <c r="W72"/>
  <c r="V72"/>
  <c r="U72"/>
  <c r="T72"/>
  <c r="S72"/>
  <c r="R72"/>
  <c r="Q72"/>
  <c r="P72"/>
  <c r="O72"/>
  <c r="N72"/>
  <c r="M72"/>
  <c r="L72"/>
  <c r="K72"/>
  <c r="J72"/>
  <c r="I72"/>
  <c r="H72"/>
  <c r="G72"/>
  <c r="F72"/>
  <c r="AB69"/>
  <c r="AA69"/>
  <c r="Z69"/>
  <c r="Y69"/>
  <c r="X69"/>
  <c r="W69"/>
  <c r="V69"/>
  <c r="U69"/>
  <c r="T69"/>
  <c r="S69"/>
  <c r="R69"/>
  <c r="Q69"/>
  <c r="P69"/>
  <c r="O69"/>
  <c r="N69"/>
  <c r="M69"/>
  <c r="L69"/>
  <c r="K69"/>
  <c r="J69"/>
  <c r="I69"/>
  <c r="H69"/>
  <c r="G69"/>
  <c r="F69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I66"/>
  <c r="H66"/>
  <c r="G66"/>
  <c r="F66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I63"/>
  <c r="H63"/>
  <c r="G63"/>
  <c r="F63"/>
  <c r="AB60"/>
  <c r="AA60"/>
  <c r="Z60"/>
  <c r="Y60"/>
  <c r="X60"/>
  <c r="W60"/>
  <c r="V60"/>
  <c r="U60"/>
  <c r="T60"/>
  <c r="S60"/>
  <c r="R60"/>
  <c r="Q60"/>
  <c r="P60"/>
  <c r="O60"/>
  <c r="N60"/>
  <c r="M60"/>
  <c r="L60"/>
  <c r="K60"/>
  <c r="J60"/>
  <c r="I60"/>
  <c r="H60"/>
  <c r="G60"/>
  <c r="F60"/>
  <c r="AB57"/>
  <c r="AA57"/>
  <c r="Z57"/>
  <c r="Y57"/>
  <c r="X57"/>
  <c r="W57"/>
  <c r="V57"/>
  <c r="U57"/>
  <c r="T57"/>
  <c r="S57"/>
  <c r="R57"/>
  <c r="Q57"/>
  <c r="P57"/>
  <c r="O57"/>
  <c r="N57"/>
  <c r="M57"/>
  <c r="L57"/>
  <c r="K57"/>
  <c r="J57"/>
  <c r="I57"/>
  <c r="H57"/>
  <c r="G57"/>
  <c r="F57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H54"/>
  <c r="G54"/>
  <c r="F54"/>
  <c r="AB51"/>
  <c r="AA51"/>
  <c r="Z51"/>
  <c r="Y51"/>
  <c r="X51"/>
  <c r="W51"/>
  <c r="V51"/>
  <c r="U51"/>
  <c r="T51"/>
  <c r="S51"/>
  <c r="R51"/>
  <c r="Q51"/>
  <c r="P51"/>
  <c r="O51"/>
  <c r="N51"/>
  <c r="M51"/>
  <c r="L51"/>
  <c r="K51"/>
  <c r="J51"/>
  <c r="I51"/>
  <c r="H51"/>
  <c r="G51"/>
  <c r="F51"/>
  <c r="AB48"/>
  <c r="AA48"/>
  <c r="Z48"/>
  <c r="Y48"/>
  <c r="X48"/>
  <c r="W48"/>
  <c r="V48"/>
  <c r="U48"/>
  <c r="T48"/>
  <c r="S48"/>
  <c r="R48"/>
  <c r="Q48"/>
  <c r="P48"/>
  <c r="O48"/>
  <c r="N48"/>
  <c r="M48"/>
  <c r="L48"/>
  <c r="K48"/>
  <c r="J48"/>
  <c r="I48"/>
  <c r="H48"/>
  <c r="G48"/>
  <c r="F48"/>
  <c r="AB45"/>
  <c r="AA45"/>
  <c r="Z45"/>
  <c r="Y45"/>
  <c r="X45"/>
  <c r="W45"/>
  <c r="V45"/>
  <c r="U45"/>
  <c r="T45"/>
  <c r="S45"/>
  <c r="R45"/>
  <c r="Q45"/>
  <c r="P45"/>
  <c r="O45"/>
  <c r="N45"/>
  <c r="M45"/>
  <c r="L45"/>
  <c r="K45"/>
  <c r="J45"/>
  <c r="I45"/>
  <c r="H45"/>
  <c r="G45"/>
  <c r="F45"/>
  <c r="AB42"/>
  <c r="AA42"/>
  <c r="Z42"/>
  <c r="Y42"/>
  <c r="X42"/>
  <c r="W42"/>
  <c r="V42"/>
  <c r="U42"/>
  <c r="T42"/>
  <c r="S42"/>
  <c r="R42"/>
  <c r="Q42"/>
  <c r="P42"/>
  <c r="O42"/>
  <c r="N42"/>
  <c r="M42"/>
  <c r="L42"/>
  <c r="K42"/>
  <c r="J42"/>
  <c r="I42"/>
  <c r="H42"/>
  <c r="G42"/>
  <c r="F42"/>
  <c r="AB39"/>
  <c r="AA39"/>
  <c r="Z39"/>
  <c r="Y39"/>
  <c r="X39"/>
  <c r="W39"/>
  <c r="V39"/>
  <c r="U39"/>
  <c r="T39"/>
  <c r="S39"/>
  <c r="R39"/>
  <c r="Q39"/>
  <c r="P39"/>
  <c r="O39"/>
  <c r="M39"/>
  <c r="L39"/>
  <c r="K39"/>
  <c r="J39"/>
  <c r="I39"/>
  <c r="H39"/>
  <c r="G39"/>
  <c r="F39"/>
  <c r="AB36"/>
  <c r="AA36"/>
  <c r="Z36"/>
  <c r="Y36"/>
  <c r="X36"/>
  <c r="W36"/>
  <c r="V36"/>
  <c r="U36"/>
  <c r="T36"/>
  <c r="S36"/>
  <c r="R36"/>
  <c r="Q36"/>
  <c r="P36"/>
  <c r="O36"/>
  <c r="M36"/>
  <c r="L36"/>
  <c r="K36"/>
  <c r="J36"/>
  <c r="I36"/>
  <c r="H36"/>
  <c r="G36"/>
  <c r="F36"/>
  <c r="AB33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AB30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AB27"/>
  <c r="AA27"/>
  <c r="Z27"/>
  <c r="H133" s="1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CL2" i="3" l="1"/>
  <c r="CB2"/>
  <c r="CD3" a="1"/>
  <c r="CD3" s="1"/>
  <c r="CE3" a="1"/>
  <c r="CE3" s="1"/>
  <c r="CG3" a="1"/>
  <c r="CG3" s="1"/>
  <c r="CI3" a="1"/>
  <c r="CI3" s="1"/>
  <c r="CC3" a="1"/>
  <c r="CC3" s="1"/>
  <c r="CF3" a="1"/>
  <c r="CF3" s="1"/>
  <c r="CH3" a="1"/>
  <c r="CH3" s="1"/>
  <c r="CA4" a="1"/>
  <c r="CA4" s="1"/>
  <c r="J130" i="5"/>
  <c r="Y132"/>
  <c r="P121"/>
  <c r="W131"/>
  <c r="X125"/>
  <c r="T131"/>
  <c r="S121"/>
  <c r="R134"/>
  <c r="D123"/>
  <c r="S128"/>
  <c r="N124"/>
  <c r="U122"/>
  <c r="G127"/>
  <c r="S125"/>
  <c r="O131"/>
  <c r="T123"/>
  <c r="O127"/>
  <c r="F128"/>
  <c r="V124"/>
  <c r="M130"/>
  <c r="K133"/>
  <c r="K121"/>
  <c r="S124"/>
  <c r="V130"/>
  <c r="L127"/>
  <c r="Q128"/>
  <c r="X121"/>
  <c r="P125"/>
  <c r="L131"/>
  <c r="N132"/>
  <c r="X133"/>
  <c r="P129"/>
  <c r="V128"/>
  <c r="M134"/>
  <c r="U121"/>
  <c r="U129"/>
  <c r="W130"/>
  <c r="I124"/>
  <c r="E130"/>
  <c r="V122"/>
  <c r="N122"/>
  <c r="F122"/>
  <c r="S122"/>
  <c r="K122"/>
  <c r="X122"/>
  <c r="P122"/>
  <c r="H122"/>
  <c r="V126"/>
  <c r="N126"/>
  <c r="F126"/>
  <c r="S126"/>
  <c r="K126"/>
  <c r="X126"/>
  <c r="P126"/>
  <c r="H126"/>
  <c r="W134"/>
  <c r="O134"/>
  <c r="G134"/>
  <c r="V134"/>
  <c r="N134"/>
  <c r="F134"/>
  <c r="T134"/>
  <c r="L134"/>
  <c r="D134"/>
  <c r="S134"/>
  <c r="K134"/>
  <c r="Y134"/>
  <c r="Q134"/>
  <c r="I134"/>
  <c r="X134"/>
  <c r="P134"/>
  <c r="H134"/>
  <c r="W135"/>
  <c r="O135"/>
  <c r="G135"/>
  <c r="M122"/>
  <c r="W123"/>
  <c r="K125"/>
  <c r="U126"/>
  <c r="I128"/>
  <c r="S129"/>
  <c r="G131"/>
  <c r="Q132"/>
  <c r="E134"/>
  <c r="Y123"/>
  <c r="Y127"/>
  <c r="Y135"/>
  <c r="R128"/>
  <c r="H121"/>
  <c r="R122"/>
  <c r="F124"/>
  <c r="D127"/>
  <c r="N128"/>
  <c r="X129"/>
  <c r="V132"/>
  <c r="J134"/>
  <c r="U134"/>
  <c r="Y131"/>
  <c r="Q131"/>
  <c r="I131"/>
  <c r="X131"/>
  <c r="P131"/>
  <c r="H131"/>
  <c r="V131"/>
  <c r="N131"/>
  <c r="F131"/>
  <c r="U131"/>
  <c r="M131"/>
  <c r="E131"/>
  <c r="S131"/>
  <c r="K131"/>
  <c r="R131"/>
  <c r="J131"/>
  <c r="L123"/>
  <c r="J126"/>
  <c r="T127"/>
  <c r="R130"/>
  <c r="P133"/>
  <c r="S132"/>
  <c r="T133"/>
  <c r="E122"/>
  <c r="O123"/>
  <c r="Y124"/>
  <c r="M126"/>
  <c r="W127"/>
  <c r="K129"/>
  <c r="U130"/>
  <c r="I132"/>
  <c r="S133"/>
  <c r="L135"/>
  <c r="G123"/>
  <c r="Q124"/>
  <c r="E126"/>
  <c r="Y128"/>
  <c r="U125"/>
  <c r="M125"/>
  <c r="E125"/>
  <c r="T125"/>
  <c r="L125"/>
  <c r="D125"/>
  <c r="R125"/>
  <c r="J125"/>
  <c r="Y125"/>
  <c r="Q125"/>
  <c r="I125"/>
  <c r="W125"/>
  <c r="O125"/>
  <c r="G125"/>
  <c r="V125"/>
  <c r="N125"/>
  <c r="F125"/>
  <c r="H129"/>
  <c r="F132"/>
  <c r="D135"/>
  <c r="W122"/>
  <c r="W126"/>
  <c r="U133"/>
  <c r="J122"/>
  <c r="H125"/>
  <c r="R126"/>
  <c r="D131"/>
  <c r="T135"/>
  <c r="F121"/>
  <c r="N121"/>
  <c r="V121"/>
  <c r="J123"/>
  <c r="R123"/>
  <c r="D124"/>
  <c r="L124"/>
  <c r="T124"/>
  <c r="J127"/>
  <c r="R127"/>
  <c r="D128"/>
  <c r="L128"/>
  <c r="T128"/>
  <c r="F129"/>
  <c r="N129"/>
  <c r="V129"/>
  <c r="H130"/>
  <c r="P130"/>
  <c r="X130"/>
  <c r="D132"/>
  <c r="L132"/>
  <c r="T132"/>
  <c r="F133"/>
  <c r="N133"/>
  <c r="V133"/>
  <c r="J135"/>
  <c r="R135"/>
  <c r="G121"/>
  <c r="O121"/>
  <c r="W121"/>
  <c r="I122"/>
  <c r="Q122"/>
  <c r="Y122"/>
  <c r="K123"/>
  <c r="S123"/>
  <c r="E124"/>
  <c r="M124"/>
  <c r="U124"/>
  <c r="I126"/>
  <c r="Q126"/>
  <c r="Y126"/>
  <c r="K127"/>
  <c r="S127"/>
  <c r="E128"/>
  <c r="M128"/>
  <c r="U128"/>
  <c r="G129"/>
  <c r="O129"/>
  <c r="W129"/>
  <c r="I130"/>
  <c r="Q130"/>
  <c r="Y130"/>
  <c r="E132"/>
  <c r="M132"/>
  <c r="U132"/>
  <c r="G133"/>
  <c r="O133"/>
  <c r="W133"/>
  <c r="K135"/>
  <c r="S135"/>
  <c r="I121"/>
  <c r="Q121"/>
  <c r="Y121"/>
  <c r="E123"/>
  <c r="M123"/>
  <c r="U123"/>
  <c r="G124"/>
  <c r="O124"/>
  <c r="W124"/>
  <c r="E127"/>
  <c r="M127"/>
  <c r="U127"/>
  <c r="G128"/>
  <c r="O128"/>
  <c r="W128"/>
  <c r="I129"/>
  <c r="Q129"/>
  <c r="Y129"/>
  <c r="K130"/>
  <c r="S130"/>
  <c r="G132"/>
  <c r="O132"/>
  <c r="W132"/>
  <c r="I133"/>
  <c r="Q133"/>
  <c r="Y133"/>
  <c r="E135"/>
  <c r="M135"/>
  <c r="U135"/>
  <c r="J121"/>
  <c r="R121"/>
  <c r="D122"/>
  <c r="L122"/>
  <c r="T122"/>
  <c r="F123"/>
  <c r="N123"/>
  <c r="V123"/>
  <c r="H124"/>
  <c r="P124"/>
  <c r="X124"/>
  <c r="D126"/>
  <c r="L126"/>
  <c r="T126"/>
  <c r="F127"/>
  <c r="N127"/>
  <c r="V127"/>
  <c r="H128"/>
  <c r="P128"/>
  <c r="X128"/>
  <c r="J129"/>
  <c r="R129"/>
  <c r="D130"/>
  <c r="L130"/>
  <c r="T130"/>
  <c r="H132"/>
  <c r="P132"/>
  <c r="X132"/>
  <c r="J133"/>
  <c r="R133"/>
  <c r="F135"/>
  <c r="N135"/>
  <c r="V135"/>
  <c r="D121"/>
  <c r="L121"/>
  <c r="T121"/>
  <c r="H123"/>
  <c r="P123"/>
  <c r="X123"/>
  <c r="J124"/>
  <c r="R124"/>
  <c r="H127"/>
  <c r="P127"/>
  <c r="X127"/>
  <c r="J128"/>
  <c r="D129"/>
  <c r="L129"/>
  <c r="T129"/>
  <c r="F130"/>
  <c r="N130"/>
  <c r="J132"/>
  <c r="R132"/>
  <c r="D133"/>
  <c r="L133"/>
  <c r="H135"/>
  <c r="P135"/>
  <c r="X135"/>
  <c r="E121"/>
  <c r="M121"/>
  <c r="G122"/>
  <c r="O122"/>
  <c r="I123"/>
  <c r="Q123"/>
  <c r="K124"/>
  <c r="G126"/>
  <c r="O126"/>
  <c r="I127"/>
  <c r="Q127"/>
  <c r="K128"/>
  <c r="E129"/>
  <c r="M129"/>
  <c r="G130"/>
  <c r="O130"/>
  <c r="K132"/>
  <c r="E133"/>
  <c r="M133"/>
  <c r="I135"/>
  <c r="Q135"/>
  <c r="CB3" i="3" l="1"/>
  <c r="CD4" a="1"/>
  <c r="CD4" s="1"/>
  <c r="CF4" a="1"/>
  <c r="CF4" s="1"/>
  <c r="CH4" a="1"/>
  <c r="CH4" s="1"/>
  <c r="CC4" a="1"/>
  <c r="CC4" s="1"/>
  <c r="CE4" a="1"/>
  <c r="CE4" s="1"/>
  <c r="CG4" a="1"/>
  <c r="CG4" s="1"/>
  <c r="CI4" a="1"/>
  <c r="CI4" s="1"/>
  <c r="CA5" a="1"/>
  <c r="CA5" s="1"/>
  <c r="CB4" l="1"/>
  <c r="CC5" a="1"/>
  <c r="CC5" s="1"/>
  <c r="CE5" a="1"/>
  <c r="CE5" s="1"/>
  <c r="CG5" a="1"/>
  <c r="CG5" s="1"/>
  <c r="CI5" a="1"/>
  <c r="CI5" s="1"/>
  <c r="CD5" a="1"/>
  <c r="CD5" s="1"/>
  <c r="CF5" a="1"/>
  <c r="CF5" s="1"/>
  <c r="CH5" a="1"/>
  <c r="CH5" s="1"/>
  <c r="CA6" a="1"/>
  <c r="CA6" s="1"/>
  <c r="CB5" l="1"/>
  <c r="CD6" a="1"/>
  <c r="CD6" s="1"/>
  <c r="CF6" a="1"/>
  <c r="CF6" s="1"/>
  <c r="CH6" a="1"/>
  <c r="CH6" s="1"/>
  <c r="CC6" a="1"/>
  <c r="CC6" s="1"/>
  <c r="CE6" a="1"/>
  <c r="CE6" s="1"/>
  <c r="CG6" a="1"/>
  <c r="CG6" s="1"/>
  <c r="CI6" a="1"/>
  <c r="CI6" s="1"/>
  <c r="CA7" a="1"/>
  <c r="CA7" s="1"/>
  <c r="CB6" l="1"/>
  <c r="CC7" a="1"/>
  <c r="CC7" s="1"/>
  <c r="CE7" a="1"/>
  <c r="CE7" s="1"/>
  <c r="CG7" a="1"/>
  <c r="CG7" s="1"/>
  <c r="CI7" a="1"/>
  <c r="CI7" s="1"/>
  <c r="CD7" a="1"/>
  <c r="CD7" s="1"/>
  <c r="CF7" a="1"/>
  <c r="CF7" s="1"/>
  <c r="CH7" a="1"/>
  <c r="CH7" s="1"/>
  <c r="CA8" a="1"/>
  <c r="CA8" s="1"/>
  <c r="CB7" l="1"/>
  <c r="CD8" a="1"/>
  <c r="CD8" s="1"/>
  <c r="CF8" a="1"/>
  <c r="CF8" s="1"/>
  <c r="CH8" a="1"/>
  <c r="CH8" s="1"/>
  <c r="CC8" a="1"/>
  <c r="CC8" s="1"/>
  <c r="CE8" a="1"/>
  <c r="CE8" s="1"/>
  <c r="CG8" a="1"/>
  <c r="CG8" s="1"/>
  <c r="CI8" a="1"/>
  <c r="CI8" s="1"/>
  <c r="CA9" a="1"/>
  <c r="CA9" s="1"/>
  <c r="CB8" l="1"/>
  <c r="CC9" a="1"/>
  <c r="CC9" s="1"/>
  <c r="CE9" a="1"/>
  <c r="CE9" s="1"/>
  <c r="CG9" a="1"/>
  <c r="CG9" s="1"/>
  <c r="CI9" a="1"/>
  <c r="CI9" s="1"/>
  <c r="CD9" a="1"/>
  <c r="CD9" s="1"/>
  <c r="CF9" a="1"/>
  <c r="CF9" s="1"/>
  <c r="CH9" a="1"/>
  <c r="CH9" s="1"/>
  <c r="CA10" a="1"/>
  <c r="CA10" s="1"/>
  <c r="CB9" l="1"/>
  <c r="CD10" a="1"/>
  <c r="CD10" s="1"/>
  <c r="CF10" a="1"/>
  <c r="CF10" s="1"/>
  <c r="CH10" a="1"/>
  <c r="CH10" s="1"/>
  <c r="CC10" a="1"/>
  <c r="CC10" s="1"/>
  <c r="CE10" a="1"/>
  <c r="CE10" s="1"/>
  <c r="CG10" a="1"/>
  <c r="CG10" s="1"/>
  <c r="CI10" a="1"/>
  <c r="CI10" s="1"/>
  <c r="CA11" a="1"/>
  <c r="CA11" s="1"/>
  <c r="CB10" l="1"/>
  <c r="CC11" a="1"/>
  <c r="CC11" s="1"/>
  <c r="CE11" a="1"/>
  <c r="CE11" s="1"/>
  <c r="CG11" a="1"/>
  <c r="CG11" s="1"/>
  <c r="CI11" a="1"/>
  <c r="CI11" s="1"/>
  <c r="CD11" a="1"/>
  <c r="CD11" s="1"/>
  <c r="CF11" a="1"/>
  <c r="CF11" s="1"/>
  <c r="CH11" a="1"/>
  <c r="CH11" s="1"/>
  <c r="CB11" l="1"/>
</calcChain>
</file>

<file path=xl/sharedStrings.xml><?xml version="1.0" encoding="utf-8"?>
<sst xmlns="http://schemas.openxmlformats.org/spreadsheetml/2006/main" count="289" uniqueCount="127">
  <si>
    <t>Si</t>
  </si>
  <si>
    <t>(Silicium)</t>
  </si>
  <si>
    <t>Co</t>
  </si>
  <si>
    <t>(Cobalt)</t>
  </si>
  <si>
    <t>Cl</t>
  </si>
  <si>
    <t>(Chlore)</t>
  </si>
  <si>
    <t>Zn</t>
  </si>
  <si>
    <t>(Zinc)</t>
  </si>
  <si>
    <t>Mo</t>
  </si>
  <si>
    <t>(Molybdène)</t>
  </si>
  <si>
    <t>Mn</t>
  </si>
  <si>
    <t>(Manganèse)</t>
  </si>
  <si>
    <t>Fe</t>
  </si>
  <si>
    <t>(Fer)</t>
  </si>
  <si>
    <t>Cu</t>
  </si>
  <si>
    <t>(Cuivre)</t>
  </si>
  <si>
    <t>B</t>
  </si>
  <si>
    <t>(Bore)</t>
  </si>
  <si>
    <t>SO3</t>
  </si>
  <si>
    <t>MgO</t>
  </si>
  <si>
    <t>Ca</t>
  </si>
  <si>
    <t>K2O</t>
  </si>
  <si>
    <t>P2O5</t>
  </si>
  <si>
    <t>Rhizotonic</t>
  </si>
  <si>
    <t>Semaine</t>
  </si>
  <si>
    <t>Rincage</t>
  </si>
  <si>
    <t>Floraison</t>
  </si>
  <si>
    <t>Croissance</t>
  </si>
  <si>
    <t>Densité</t>
  </si>
  <si>
    <t>Micro Nutriments (oligos)</t>
  </si>
  <si>
    <t>Nutriments Secondaires</t>
  </si>
  <si>
    <t>Macro Nutriments</t>
  </si>
  <si>
    <t>MOBILE</t>
  </si>
  <si>
    <t>Zinc</t>
  </si>
  <si>
    <t>S</t>
  </si>
  <si>
    <t>Souffre</t>
  </si>
  <si>
    <t>K</t>
  </si>
  <si>
    <t>Potassium</t>
  </si>
  <si>
    <t>P</t>
  </si>
  <si>
    <t>Phosphore</t>
  </si>
  <si>
    <t>Molybdène</t>
  </si>
  <si>
    <t>Manganèse</t>
  </si>
  <si>
    <t>Mg</t>
  </si>
  <si>
    <t>Magnésium</t>
  </si>
  <si>
    <t>Fer</t>
  </si>
  <si>
    <t>Cuivre</t>
  </si>
  <si>
    <t>Chlore</t>
  </si>
  <si>
    <t>Calcium</t>
  </si>
  <si>
    <t>Bore</t>
  </si>
  <si>
    <t>N</t>
  </si>
  <si>
    <t>Azote</t>
  </si>
  <si>
    <r>
      <t xml:space="preserve">NO3 </t>
    </r>
    <r>
      <rPr>
        <i/>
        <sz val="11"/>
        <color theme="1"/>
        <rFont val="Calibri"/>
        <family val="2"/>
        <scheme val="minor"/>
      </rPr>
      <t>(nit)</t>
    </r>
  </si>
  <si>
    <r>
      <t xml:space="preserve">NH4 </t>
    </r>
    <r>
      <rPr>
        <i/>
        <sz val="11"/>
        <color theme="1"/>
        <rFont val="Calibri"/>
        <family val="2"/>
        <scheme val="minor"/>
      </rPr>
      <t>(Amo)</t>
    </r>
  </si>
  <si>
    <t>Calendrier d'engraissage</t>
  </si>
  <si>
    <t>Maturation</t>
  </si>
  <si>
    <t>TOTAL ENGRAIS</t>
  </si>
  <si>
    <t>AminoXtrem</t>
  </si>
  <si>
    <t>Calgreen</t>
  </si>
  <si>
    <t>MR1</t>
  </si>
  <si>
    <t>MR2</t>
  </si>
  <si>
    <t>Valeur en PPM par nutriment en fonction du calendrier d'engraissage</t>
  </si>
  <si>
    <t>Dosage en ml/L d'eau</t>
  </si>
  <si>
    <t>Marque</t>
  </si>
  <si>
    <t>Engrais</t>
  </si>
  <si>
    <t>CANNA</t>
  </si>
  <si>
    <t>METROP</t>
  </si>
  <si>
    <t>Amino
Xtrem</t>
  </si>
  <si>
    <r>
      <rPr>
        <i/>
        <u/>
        <sz val="10"/>
        <color theme="1"/>
        <rFont val="Calibri"/>
        <family val="2"/>
        <scheme val="minor"/>
      </rPr>
      <t xml:space="preserve">Densité </t>
    </r>
    <r>
      <rPr>
        <i/>
        <sz val="10"/>
        <color theme="1"/>
        <rFont val="Calibri"/>
        <family val="2"/>
        <scheme val="minor"/>
      </rPr>
      <t>: Poids/volume. Ex : 1,5Kg / 1L = 1,5 de densité</t>
    </r>
  </si>
  <si>
    <r>
      <t xml:space="preserve">Tableau de teneur en nutriment des engrais </t>
    </r>
    <r>
      <rPr>
        <i/>
        <sz val="24"/>
        <color theme="1"/>
        <rFont val="Calibri"/>
        <family val="2"/>
        <scheme val="minor"/>
      </rPr>
      <t>(ppm/ml) (pour 1 litre d'eau)</t>
    </r>
  </si>
  <si>
    <t>Cobalt</t>
  </si>
  <si>
    <t>Silicium</t>
  </si>
  <si>
    <t>Valeur
Mini</t>
  </si>
  <si>
    <t>Valeur
Cible</t>
  </si>
  <si>
    <t>Valeur
Max</t>
  </si>
  <si>
    <r>
      <t xml:space="preserve">N </t>
    </r>
    <r>
      <rPr>
        <i/>
        <sz val="14"/>
        <color theme="1"/>
        <rFont val="Calibri"/>
        <family val="2"/>
        <scheme val="minor"/>
      </rPr>
      <t>(Azote)</t>
    </r>
  </si>
  <si>
    <r>
      <t xml:space="preserve">P </t>
    </r>
    <r>
      <rPr>
        <i/>
        <sz val="14"/>
        <color theme="1"/>
        <rFont val="Calibri"/>
        <family val="2"/>
        <scheme val="minor"/>
      </rPr>
      <t>(Phosphore)</t>
    </r>
  </si>
  <si>
    <r>
      <t xml:space="preserve">K </t>
    </r>
    <r>
      <rPr>
        <i/>
        <sz val="14"/>
        <color theme="1"/>
        <rFont val="Calibri"/>
        <family val="2"/>
        <scheme val="minor"/>
      </rPr>
      <t>(Potassium)</t>
    </r>
  </si>
  <si>
    <r>
      <t>Ca</t>
    </r>
    <r>
      <rPr>
        <i/>
        <sz val="14"/>
        <color theme="1"/>
        <rFont val="Calibri"/>
        <family val="2"/>
        <scheme val="minor"/>
      </rPr>
      <t xml:space="preserve"> (Calcium)</t>
    </r>
  </si>
  <si>
    <r>
      <t xml:space="preserve">Mg </t>
    </r>
    <r>
      <rPr>
        <i/>
        <sz val="14"/>
        <color theme="1"/>
        <rFont val="Calibri"/>
        <family val="2"/>
        <scheme val="minor"/>
      </rPr>
      <t>(Magnésium)</t>
    </r>
  </si>
  <si>
    <r>
      <t xml:space="preserve">SO3 </t>
    </r>
    <r>
      <rPr>
        <i/>
        <sz val="14"/>
        <color theme="1"/>
        <rFont val="Calibri"/>
        <family val="2"/>
        <scheme val="minor"/>
      </rPr>
      <t>(souffre)</t>
    </r>
  </si>
  <si>
    <t>S 1</t>
  </si>
  <si>
    <t>S 2</t>
  </si>
  <si>
    <t>S 3</t>
  </si>
  <si>
    <t xml:space="preserve">S 4 </t>
  </si>
  <si>
    <t>S 5</t>
  </si>
  <si>
    <t>Semi / Boutures / Germination</t>
  </si>
  <si>
    <t>S 6</t>
  </si>
  <si>
    <t>S 7</t>
  </si>
  <si>
    <t>S 8</t>
  </si>
  <si>
    <t>S 9</t>
  </si>
  <si>
    <t>S 10</t>
  </si>
  <si>
    <t>S 11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</si>
  <si>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</si>
  <si>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</si>
  <si>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</si>
  <si>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</si>
  <si>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</si>
  <si>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</si>
  <si>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</si>
  <si>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</si>
  <si>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</si>
  <si>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</si>
  <si>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Pré-floraison (stretch)</t>
  </si>
  <si>
    <t>Induction Florale</t>
  </si>
  <si>
    <t>S 22</t>
  </si>
  <si>
    <t>Calendrier d'engraissage Recommandé (ml/L) ou (g/L)</t>
  </si>
  <si>
    <t>De</t>
  </si>
  <si>
    <t>A</t>
  </si>
  <si>
    <r>
      <t xml:space="preserve">CH4NO2 </t>
    </r>
    <r>
      <rPr>
        <i/>
        <sz val="11"/>
        <color theme="1"/>
        <rFont val="Calibri"/>
        <family val="2"/>
        <scheme val="minor"/>
      </rPr>
      <t>(uré)</t>
    </r>
  </si>
  <si>
    <t>% des nutriments</t>
  </si>
  <si>
    <t>CaO</t>
  </si>
  <si>
    <t>MAM</t>
  </si>
  <si>
    <t>S 4</t>
  </si>
  <si>
    <r>
      <t>Pré-Floraison</t>
    </r>
    <r>
      <rPr>
        <i/>
        <sz val="11"/>
        <color theme="1"/>
        <rFont val="Calibri"/>
        <family val="2"/>
        <scheme val="minor"/>
      </rPr>
      <t xml:space="preserve"> (stretch)</t>
    </r>
  </si>
  <si>
    <r>
      <t xml:space="preserve">Induction Florale 
</t>
    </r>
    <r>
      <rPr>
        <i/>
        <sz val="11"/>
        <color theme="1"/>
        <rFont val="Calibri"/>
        <family val="2"/>
        <scheme val="minor"/>
      </rPr>
      <t>(dév. et multi. fruits)</t>
    </r>
  </si>
  <si>
    <t>Grossissement des Fruits</t>
  </si>
  <si>
    <t xml:space="preserve">Nombre de litres/semaine : </t>
  </si>
  <si>
    <t>Type d'engrais</t>
  </si>
  <si>
    <t>Racinaire</t>
  </si>
  <si>
    <t>Complément</t>
  </si>
  <si>
    <t>Pied Mère</t>
  </si>
  <si>
    <r>
      <t xml:space="preserve">S </t>
    </r>
    <r>
      <rPr>
        <i/>
        <sz val="14"/>
        <color theme="1"/>
        <rFont val="Calibri"/>
        <family val="2"/>
        <scheme val="minor"/>
      </rPr>
      <t>(souffre)</t>
    </r>
  </si>
  <si>
    <t xml:space="preserve">Ratio </t>
  </si>
  <si>
    <t>-</t>
  </si>
  <si>
    <t>nb</t>
  </si>
  <si>
    <t>x</t>
  </si>
  <si>
    <t>calgreen</t>
  </si>
</sst>
</file>

<file path=xl/styles.xml><?xml version="1.0" encoding="utf-8"?>
<styleSheet xmlns="http://schemas.openxmlformats.org/spreadsheetml/2006/main">
  <numFmts count="10">
    <numFmt numFmtId="43" formatCode="_-* #,##0.00\ _€_-;\-* #,##0.00\ _€_-;_-* &quot;-&quot;??\ _€_-;_-@_-"/>
    <numFmt numFmtId="164" formatCode="0.00&quot; &quot;\P\P"/>
    <numFmt numFmtId="165" formatCode="0.0&quot; &quot;\m\l"/>
    <numFmt numFmtId="166" formatCode="_-* #,##0.0000\ _€_-;\-* #,##0.0000\ _€_-;_-* &quot;-&quot;????\ _€_-;_-@_-"/>
    <numFmt numFmtId="167" formatCode="0.00&quot; &quot;\m\l"/>
    <numFmt numFmtId="168" formatCode="0.00&quot; &quot;\L"/>
    <numFmt numFmtId="169" formatCode="_-* #,##0.000\ _€_-;\-* #,##0.000\ _€_-;_-* &quot;-&quot;????\ _€_-;_-@_-"/>
    <numFmt numFmtId="170" formatCode="_-* #,##0.00\ _€_-;\-* #,##0.00\ _€_-;_-* &quot;-&quot;????\ _€_-;_-@_-"/>
    <numFmt numFmtId="171" formatCode="_-* #,##0\ _€_-;\-* #,##0\ _€_-;_-* &quot;-&quot;????\ _€_-;_-@_-"/>
    <numFmt numFmtId="172" formatCode="_-* #,##0.000\ _€_-;\-* #,##0.000\ _€_-;_-* &quot;-&quot;??\ _€_-;_-@_-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i/>
      <sz val="12"/>
      <color theme="8" tint="-0.499984740745262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803A1E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7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/>
      <top/>
      <bottom style="medium">
        <color indexed="64"/>
      </bottom>
      <diagonal/>
    </border>
    <border>
      <left/>
      <right style="medium">
        <color rgb="FF0070C0"/>
      </right>
      <top/>
      <bottom style="medium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medium">
        <color rgb="FF0070C0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medium">
        <color rgb="FF0070C0"/>
      </bottom>
      <diagonal/>
    </border>
    <border>
      <left style="medium">
        <color theme="7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7" tint="-0.249977111117893"/>
      </right>
      <top style="thin">
        <color indexed="64"/>
      </top>
      <bottom style="thin">
        <color indexed="64"/>
      </bottom>
      <diagonal/>
    </border>
    <border>
      <left style="medium">
        <color theme="7" tint="-0.249977111117893"/>
      </left>
      <right/>
      <top/>
      <bottom style="medium">
        <color indexed="64"/>
      </bottom>
      <diagonal/>
    </border>
    <border>
      <left/>
      <right style="medium">
        <color theme="7" tint="-0.249977111117893"/>
      </right>
      <top/>
      <bottom style="medium">
        <color indexed="64"/>
      </bottom>
      <diagonal/>
    </border>
    <border>
      <left style="medium">
        <color theme="7" tint="-0.249977111117893"/>
      </left>
      <right style="thin">
        <color indexed="64"/>
      </right>
      <top style="thin">
        <color indexed="64"/>
      </top>
      <bottom style="medium">
        <color theme="7" tint="-0.249977111117893"/>
      </bottom>
      <diagonal/>
    </border>
    <border>
      <left style="thin">
        <color indexed="64"/>
      </left>
      <right style="medium">
        <color theme="7" tint="-0.249977111117893"/>
      </right>
      <top style="thin">
        <color indexed="64"/>
      </top>
      <bottom style="medium">
        <color theme="7" tint="-0.249977111117893"/>
      </bottom>
      <diagonal/>
    </border>
    <border>
      <left style="medium">
        <color theme="7" tint="-0.24997711111789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theme="7" tint="-0.249977111117893"/>
      </right>
      <top/>
      <bottom style="thin">
        <color indexed="64"/>
      </bottom>
      <diagonal/>
    </border>
    <border>
      <left style="medium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70C0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1" fillId="0" borderId="3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7" fillId="0" borderId="34" xfId="0" applyNumberFormat="1" applyFont="1" applyBorder="1" applyAlignment="1">
      <alignment horizontal="center" vertical="center"/>
    </xf>
    <xf numFmtId="166" fontId="1" fillId="0" borderId="8" xfId="0" applyNumberFormat="1" applyFont="1" applyBorder="1"/>
    <xf numFmtId="166" fontId="1" fillId="0" borderId="22" xfId="0" applyNumberFormat="1" applyFont="1" applyBorder="1"/>
    <xf numFmtId="0" fontId="0" fillId="2" borderId="8" xfId="0" applyFill="1" applyBorder="1"/>
    <xf numFmtId="0" fontId="0" fillId="2" borderId="22" xfId="0" applyFill="1" applyBorder="1"/>
    <xf numFmtId="0" fontId="0" fillId="0" borderId="8" xfId="0" applyNumberFormat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/>
    </xf>
    <xf numFmtId="0" fontId="0" fillId="2" borderId="12" xfId="0" applyFill="1" applyBorder="1"/>
    <xf numFmtId="0" fontId="0" fillId="2" borderId="11" xfId="0" applyFill="1" applyBorder="1"/>
    <xf numFmtId="0" fontId="1" fillId="0" borderId="0" xfId="0" applyFont="1" applyBorder="1" applyAlignment="1"/>
    <xf numFmtId="0" fontId="11" fillId="10" borderId="9" xfId="0" applyNumberFormat="1" applyFont="1" applyFill="1" applyBorder="1" applyAlignment="1">
      <alignment horizontal="center"/>
    </xf>
    <xf numFmtId="0" fontId="12" fillId="11" borderId="3" xfId="0" applyFont="1" applyFill="1" applyBorder="1" applyAlignment="1">
      <alignment horizontal="center" vertical="center" wrapText="1"/>
    </xf>
    <xf numFmtId="167" fontId="0" fillId="0" borderId="33" xfId="0" applyNumberFormat="1" applyBorder="1"/>
    <xf numFmtId="167" fontId="0" fillId="0" borderId="25" xfId="0" applyNumberFormat="1" applyBorder="1"/>
    <xf numFmtId="167" fontId="0" fillId="0" borderId="26" xfId="0" applyNumberFormat="1" applyBorder="1"/>
    <xf numFmtId="0" fontId="12" fillId="12" borderId="3" xfId="0" applyFont="1" applyFill="1" applyBorder="1" applyAlignment="1">
      <alignment horizontal="center" vertical="center" wrapText="1"/>
    </xf>
    <xf numFmtId="167" fontId="0" fillId="0" borderId="35" xfId="0" applyNumberFormat="1" applyBorder="1"/>
    <xf numFmtId="167" fontId="0" fillId="0" borderId="22" xfId="0" applyNumberFormat="1" applyBorder="1"/>
    <xf numFmtId="167" fontId="0" fillId="0" borderId="8" xfId="0" applyNumberFormat="1" applyBorder="1"/>
    <xf numFmtId="167" fontId="0" fillId="0" borderId="22" xfId="0" applyNumberFormat="1" applyFill="1" applyBorder="1"/>
    <xf numFmtId="0" fontId="12" fillId="13" borderId="3" xfId="0" applyFont="1" applyFill="1" applyBorder="1" applyAlignment="1">
      <alignment horizontal="center" vertical="center" wrapText="1"/>
    </xf>
    <xf numFmtId="167" fontId="0" fillId="0" borderId="35" xfId="0" applyNumberFormat="1" applyFill="1" applyBorder="1"/>
    <xf numFmtId="167" fontId="0" fillId="0" borderId="8" xfId="0" applyNumberFormat="1" applyFill="1" applyBorder="1"/>
    <xf numFmtId="167" fontId="0" fillId="0" borderId="31" xfId="0" applyNumberFormat="1" applyBorder="1"/>
    <xf numFmtId="167" fontId="0" fillId="0" borderId="18" xfId="0" applyNumberFormat="1" applyBorder="1"/>
    <xf numFmtId="167" fontId="0" fillId="0" borderId="19" xfId="0" applyNumberFormat="1" applyBorder="1"/>
    <xf numFmtId="167" fontId="0" fillId="0" borderId="18" xfId="0" applyNumberFormat="1" applyFill="1" applyBorder="1"/>
    <xf numFmtId="167" fontId="0" fillId="0" borderId="31" xfId="0" applyNumberFormat="1" applyFill="1" applyBorder="1"/>
    <xf numFmtId="0" fontId="0" fillId="0" borderId="0" xfId="0" applyAlignment="1">
      <alignment vertical="center" wrapText="1"/>
    </xf>
    <xf numFmtId="167" fontId="0" fillId="0" borderId="37" xfId="0" applyNumberFormat="1" applyBorder="1"/>
    <xf numFmtId="167" fontId="0" fillId="0" borderId="38" xfId="0" applyNumberFormat="1" applyBorder="1"/>
    <xf numFmtId="167" fontId="0" fillId="0" borderId="39" xfId="0" applyNumberFormat="1" applyBorder="1"/>
    <xf numFmtId="167" fontId="0" fillId="0" borderId="38" xfId="0" applyNumberFormat="1" applyFill="1" applyBorder="1"/>
    <xf numFmtId="167" fontId="0" fillId="0" borderId="37" xfId="0" applyNumberFormat="1" applyFill="1" applyBorder="1"/>
    <xf numFmtId="0" fontId="12" fillId="14" borderId="17" xfId="0" applyFont="1" applyFill="1" applyBorder="1" applyAlignment="1">
      <alignment horizontal="center" vertical="center" wrapText="1"/>
    </xf>
    <xf numFmtId="0" fontId="12" fillId="15" borderId="3" xfId="0" applyFont="1" applyFill="1" applyBorder="1" applyAlignment="1">
      <alignment horizontal="center" vertical="center" wrapText="1"/>
    </xf>
    <xf numFmtId="167" fontId="0" fillId="0" borderId="19" xfId="0" applyNumberFormat="1" applyFill="1" applyBorder="1"/>
    <xf numFmtId="0" fontId="1" fillId="0" borderId="0" xfId="0" applyFont="1" applyAlignment="1">
      <alignment horizontal="center" vertical="center"/>
    </xf>
    <xf numFmtId="0" fontId="0" fillId="2" borderId="41" xfId="0" applyFill="1" applyBorder="1"/>
    <xf numFmtId="166" fontId="1" fillId="0" borderId="23" xfId="0" applyNumberFormat="1" applyFont="1" applyBorder="1"/>
    <xf numFmtId="0" fontId="0" fillId="2" borderId="23" xfId="0" applyFill="1" applyBorder="1"/>
    <xf numFmtId="0" fontId="5" fillId="0" borderId="23" xfId="0" applyNumberFormat="1" applyFont="1" applyFill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166" fontId="1" fillId="0" borderId="35" xfId="0" applyNumberFormat="1" applyFont="1" applyBorder="1"/>
    <xf numFmtId="0" fontId="0" fillId="2" borderId="35" xfId="0" applyFill="1" applyBorder="1"/>
    <xf numFmtId="0" fontId="5" fillId="0" borderId="35" xfId="0" applyNumberFormat="1" applyFont="1" applyFill="1" applyBorder="1" applyAlignment="1">
      <alignment horizontal="center" vertical="center"/>
    </xf>
    <xf numFmtId="0" fontId="5" fillId="0" borderId="22" xfId="0" applyNumberFormat="1" applyFont="1" applyFill="1" applyBorder="1" applyAlignment="1">
      <alignment horizontal="center" vertical="center"/>
    </xf>
    <xf numFmtId="0" fontId="5" fillId="0" borderId="35" xfId="0" applyNumberFormat="1" applyFont="1" applyBorder="1" applyAlignment="1">
      <alignment horizontal="center" vertical="center"/>
    </xf>
    <xf numFmtId="0" fontId="0" fillId="2" borderId="13" xfId="0" applyFill="1" applyBorder="1"/>
    <xf numFmtId="166" fontId="1" fillId="0" borderId="41" xfId="0" applyNumberFormat="1" applyFont="1" applyBorder="1"/>
    <xf numFmtId="0" fontId="5" fillId="0" borderId="41" xfId="0" applyNumberFormat="1" applyFont="1" applyFill="1" applyBorder="1" applyAlignment="1">
      <alignment horizontal="center" vertical="center"/>
    </xf>
    <xf numFmtId="0" fontId="5" fillId="0" borderId="41" xfId="0" applyNumberFormat="1" applyFont="1" applyBorder="1" applyAlignment="1">
      <alignment horizontal="center" vertical="center"/>
    </xf>
    <xf numFmtId="0" fontId="0" fillId="7" borderId="0" xfId="0" applyFill="1"/>
    <xf numFmtId="0" fontId="1" fillId="7" borderId="0" xfId="0" applyFont="1" applyFill="1"/>
    <xf numFmtId="0" fontId="2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0" fillId="7" borderId="0" xfId="0" applyFill="1" applyBorder="1"/>
    <xf numFmtId="0" fontId="3" fillId="7" borderId="0" xfId="0" applyFont="1" applyFill="1" applyBorder="1" applyAlignment="1">
      <alignment horizontal="center"/>
    </xf>
    <xf numFmtId="0" fontId="0" fillId="7" borderId="0" xfId="0" applyNumberFormat="1" applyFill="1"/>
    <xf numFmtId="0" fontId="0" fillId="7" borderId="0" xfId="0" applyFill="1" applyAlignment="1">
      <alignment horizontal="center"/>
    </xf>
    <xf numFmtId="0" fontId="0" fillId="7" borderId="0" xfId="0" applyNumberFormat="1" applyFill="1" applyBorder="1"/>
    <xf numFmtId="0" fontId="0" fillId="2" borderId="36" xfId="0" applyFill="1" applyBorder="1"/>
    <xf numFmtId="0" fontId="0" fillId="7" borderId="0" xfId="0" applyFill="1" applyAlignment="1">
      <alignment vertical="center"/>
    </xf>
    <xf numFmtId="0" fontId="2" fillId="7" borderId="0" xfId="0" applyFont="1" applyFill="1" applyAlignment="1">
      <alignment horizontal="right" vertical="center"/>
    </xf>
    <xf numFmtId="0" fontId="0" fillId="7" borderId="0" xfId="0" applyFill="1" applyAlignment="1">
      <alignment vertical="center" wrapText="1"/>
    </xf>
    <xf numFmtId="167" fontId="0" fillId="7" borderId="0" xfId="0" applyNumberFormat="1" applyFill="1" applyBorder="1"/>
    <xf numFmtId="165" fontId="0" fillId="7" borderId="0" xfId="0" applyNumberFormat="1" applyFill="1"/>
    <xf numFmtId="0" fontId="0" fillId="7" borderId="0" xfId="0" applyFill="1" applyAlignment="1">
      <alignment horizontal="center" vertical="center"/>
    </xf>
    <xf numFmtId="164" fontId="0" fillId="7" borderId="0" xfId="0" applyNumberFormat="1" applyFill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9" fillId="7" borderId="0" xfId="0" applyFont="1" applyFill="1" applyBorder="1" applyAlignment="1">
      <alignment horizontal="center" vertical="center"/>
    </xf>
    <xf numFmtId="0" fontId="7" fillId="0" borderId="46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 wrapText="1"/>
    </xf>
    <xf numFmtId="167" fontId="1" fillId="7" borderId="0" xfId="0" applyNumberFormat="1" applyFont="1" applyFill="1" applyBorder="1" applyAlignment="1">
      <alignment horizontal="center"/>
    </xf>
    <xf numFmtId="0" fontId="1" fillId="0" borderId="43" xfId="0" applyFont="1" applyBorder="1" applyAlignment="1">
      <alignment horizontal="center" vertical="center"/>
    </xf>
    <xf numFmtId="0" fontId="7" fillId="0" borderId="50" xfId="0" applyNumberFormat="1" applyFont="1" applyFill="1" applyBorder="1" applyAlignment="1">
      <alignment horizontal="center" vertical="center"/>
    </xf>
    <xf numFmtId="0" fontId="7" fillId="0" borderId="50" xfId="0" applyNumberFormat="1" applyFont="1" applyBorder="1" applyAlignment="1">
      <alignment horizontal="center" vertical="center"/>
    </xf>
    <xf numFmtId="0" fontId="0" fillId="7" borderId="0" xfId="0" applyFill="1" applyAlignment="1">
      <alignment wrapText="1"/>
    </xf>
    <xf numFmtId="0" fontId="0" fillId="7" borderId="25" xfId="0" applyFill="1" applyBorder="1"/>
    <xf numFmtId="0" fontId="0" fillId="7" borderId="22" xfId="0" applyFill="1" applyBorder="1"/>
    <xf numFmtId="0" fontId="0" fillId="7" borderId="18" xfId="0" applyFill="1" applyBorder="1"/>
    <xf numFmtId="0" fontId="1" fillId="0" borderId="35" xfId="0" applyFont="1" applyBorder="1" applyAlignment="1">
      <alignment horizontal="center" vertical="center" wrapText="1"/>
    </xf>
    <xf numFmtId="0" fontId="1" fillId="7" borderId="0" xfId="0" applyFont="1" applyFill="1" applyAlignment="1">
      <alignment horizontal="center" vertical="center"/>
    </xf>
    <xf numFmtId="166" fontId="1" fillId="0" borderId="35" xfId="0" applyNumberFormat="1" applyFont="1" applyBorder="1" applyAlignment="1">
      <alignment horizontal="center" vertical="center"/>
    </xf>
    <xf numFmtId="166" fontId="1" fillId="0" borderId="8" xfId="0" applyNumberFormat="1" applyFont="1" applyBorder="1" applyAlignment="1">
      <alignment horizontal="center" vertical="center"/>
    </xf>
    <xf numFmtId="166" fontId="1" fillId="0" borderId="2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6" fontId="1" fillId="0" borderId="41" xfId="0" applyNumberFormat="1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2" xfId="0" applyNumberFormat="1" applyFont="1" applyBorder="1" applyAlignment="1">
      <alignment horizontal="center" vertical="center" wrapText="1"/>
    </xf>
    <xf numFmtId="165" fontId="1" fillId="0" borderId="22" xfId="0" applyNumberFormat="1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165" fontId="0" fillId="0" borderId="24" xfId="0" applyNumberFormat="1" applyFont="1" applyBorder="1" applyAlignment="1">
      <alignment horizontal="center" vertical="center"/>
    </xf>
    <xf numFmtId="164" fontId="0" fillId="0" borderId="24" xfId="0" applyNumberFormat="1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165" fontId="0" fillId="0" borderId="35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1" fillId="0" borderId="46" xfId="0" applyNumberFormat="1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0" fillId="0" borderId="49" xfId="0" applyFont="1" applyBorder="1" applyAlignment="1">
      <alignment horizontal="center" vertical="center"/>
    </xf>
    <xf numFmtId="166" fontId="1" fillId="0" borderId="46" xfId="0" applyNumberFormat="1" applyFont="1" applyBorder="1" applyAlignment="1">
      <alignment horizontal="center" vertical="center"/>
    </xf>
    <xf numFmtId="166" fontId="1" fillId="0" borderId="34" xfId="0" applyNumberFormat="1" applyFont="1" applyBorder="1" applyAlignment="1">
      <alignment horizontal="center" vertical="center"/>
    </xf>
    <xf numFmtId="166" fontId="1" fillId="0" borderId="50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  <xf numFmtId="2" fontId="0" fillId="7" borderId="35" xfId="0" applyNumberFormat="1" applyFont="1" applyFill="1" applyBorder="1" applyAlignment="1">
      <alignment horizontal="center" vertical="center"/>
    </xf>
    <xf numFmtId="2" fontId="14" fillId="7" borderId="53" xfId="0" applyNumberFormat="1" applyFont="1" applyFill="1" applyBorder="1" applyAlignment="1">
      <alignment horizontal="center" vertical="center"/>
    </xf>
    <xf numFmtId="2" fontId="14" fillId="7" borderId="55" xfId="0" applyNumberFormat="1" applyFont="1" applyFill="1" applyBorder="1" applyAlignment="1">
      <alignment horizontal="center" vertical="center"/>
    </xf>
    <xf numFmtId="2" fontId="0" fillId="7" borderId="8" xfId="0" applyNumberFormat="1" applyFont="1" applyFill="1" applyBorder="1" applyAlignment="1">
      <alignment horizontal="center" vertical="center"/>
    </xf>
    <xf numFmtId="2" fontId="0" fillId="7" borderId="22" xfId="0" applyNumberFormat="1" applyFont="1" applyFill="1" applyBorder="1" applyAlignment="1">
      <alignment horizontal="center" vertical="center"/>
    </xf>
    <xf numFmtId="2" fontId="0" fillId="0" borderId="8" xfId="0" applyNumberFormat="1" applyFont="1" applyBorder="1" applyAlignment="1">
      <alignment horizontal="center" vertical="center"/>
    </xf>
    <xf numFmtId="2" fontId="0" fillId="0" borderId="22" xfId="0" applyNumberFormat="1" applyFont="1" applyBorder="1" applyAlignment="1">
      <alignment horizontal="center" vertical="center"/>
    </xf>
    <xf numFmtId="2" fontId="0" fillId="0" borderId="35" xfId="0" applyNumberFormat="1" applyFont="1" applyBorder="1" applyAlignment="1">
      <alignment horizontal="center" vertical="center"/>
    </xf>
    <xf numFmtId="2" fontId="0" fillId="7" borderId="46" xfId="0" applyNumberFormat="1" applyFont="1" applyFill="1" applyBorder="1" applyAlignment="1">
      <alignment horizontal="center" vertical="center"/>
    </xf>
    <xf numFmtId="2" fontId="0" fillId="7" borderId="34" xfId="0" applyNumberFormat="1" applyFont="1" applyFill="1" applyBorder="1" applyAlignment="1">
      <alignment horizontal="center" vertical="center"/>
    </xf>
    <xf numFmtId="2" fontId="0" fillId="0" borderId="41" xfId="0" applyNumberFormat="1" applyFont="1" applyBorder="1" applyAlignment="1">
      <alignment horizontal="center" vertical="center"/>
    </xf>
    <xf numFmtId="2" fontId="0" fillId="0" borderId="23" xfId="0" applyNumberFormat="1" applyFont="1" applyBorder="1" applyAlignment="1">
      <alignment horizontal="center" vertical="center"/>
    </xf>
    <xf numFmtId="2" fontId="0" fillId="7" borderId="23" xfId="0" applyNumberFormat="1" applyFont="1" applyFill="1" applyBorder="1" applyAlignment="1">
      <alignment horizontal="center" vertical="center"/>
    </xf>
    <xf numFmtId="2" fontId="0" fillId="7" borderId="41" xfId="0" applyNumberFormat="1" applyFont="1" applyFill="1" applyBorder="1" applyAlignment="1">
      <alignment horizontal="center" vertical="center"/>
    </xf>
    <xf numFmtId="167" fontId="1" fillId="0" borderId="8" xfId="0" applyNumberFormat="1" applyFont="1" applyBorder="1" applyAlignment="1"/>
    <xf numFmtId="167" fontId="1" fillId="0" borderId="26" xfId="0" applyNumberFormat="1" applyFont="1" applyBorder="1" applyAlignment="1"/>
    <xf numFmtId="167" fontId="1" fillId="0" borderId="19" xfId="0" applyNumberFormat="1" applyFont="1" applyBorder="1" applyAlignment="1"/>
    <xf numFmtId="167" fontId="0" fillId="0" borderId="33" xfId="0" applyNumberFormat="1" applyFill="1" applyBorder="1"/>
    <xf numFmtId="0" fontId="0" fillId="7" borderId="25" xfId="0" applyNumberFormat="1" applyFill="1" applyBorder="1"/>
    <xf numFmtId="0" fontId="0" fillId="7" borderId="22" xfId="0" applyNumberFormat="1" applyFill="1" applyBorder="1"/>
    <xf numFmtId="0" fontId="0" fillId="7" borderId="18" xfId="0" applyNumberFormat="1" applyFill="1" applyBorder="1"/>
    <xf numFmtId="0" fontId="0" fillId="7" borderId="33" xfId="0" applyNumberFormat="1" applyFont="1" applyFill="1" applyBorder="1"/>
    <xf numFmtId="0" fontId="0" fillId="7" borderId="25" xfId="0" applyFont="1" applyFill="1" applyBorder="1"/>
    <xf numFmtId="0" fontId="0" fillId="7" borderId="35" xfId="0" applyNumberFormat="1" applyFont="1" applyFill="1" applyBorder="1"/>
    <xf numFmtId="0" fontId="0" fillId="7" borderId="22" xfId="0" applyFont="1" applyFill="1" applyBorder="1"/>
    <xf numFmtId="0" fontId="0" fillId="7" borderId="31" xfId="0" applyNumberFormat="1" applyFont="1" applyFill="1" applyBorder="1"/>
    <xf numFmtId="0" fontId="0" fillId="7" borderId="18" xfId="0" applyFont="1" applyFill="1" applyBorder="1"/>
    <xf numFmtId="0" fontId="3" fillId="7" borderId="0" xfId="0" applyFont="1" applyFill="1" applyBorder="1" applyAlignment="1">
      <alignment vertical="center"/>
    </xf>
    <xf numFmtId="0" fontId="3" fillId="7" borderId="0" xfId="0" applyFont="1" applyFill="1" applyAlignment="1">
      <alignment vertical="center"/>
    </xf>
    <xf numFmtId="168" fontId="5" fillId="7" borderId="47" xfId="0" applyNumberFormat="1" applyFont="1" applyFill="1" applyBorder="1" applyAlignment="1"/>
    <xf numFmtId="0" fontId="0" fillId="2" borderId="47" xfId="0" applyFill="1" applyBorder="1"/>
    <xf numFmtId="0" fontId="3" fillId="7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34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7" borderId="44" xfId="0" applyFont="1" applyFill="1" applyBorder="1" applyAlignment="1">
      <alignment horizontal="center"/>
    </xf>
    <xf numFmtId="0" fontId="2" fillId="7" borderId="51" xfId="0" applyFont="1" applyFill="1" applyBorder="1" applyAlignment="1">
      <alignment horizontal="right" vertical="center"/>
    </xf>
    <xf numFmtId="9" fontId="4" fillId="0" borderId="49" xfId="0" applyNumberFormat="1" applyFont="1" applyBorder="1" applyAlignment="1">
      <alignment horizontal="center" vertical="center"/>
    </xf>
    <xf numFmtId="9" fontId="4" fillId="0" borderId="46" xfId="0" applyNumberFormat="1" applyFont="1" applyBorder="1" applyAlignment="1">
      <alignment horizontal="center" vertical="center"/>
    </xf>
    <xf numFmtId="9" fontId="4" fillId="0" borderId="34" xfId="0" applyNumberFormat="1" applyFont="1" applyBorder="1" applyAlignment="1">
      <alignment horizontal="center" vertical="center"/>
    </xf>
    <xf numFmtId="9" fontId="4" fillId="0" borderId="7" xfId="0" applyNumberFormat="1" applyFont="1" applyBorder="1" applyAlignment="1">
      <alignment horizontal="center" vertical="center"/>
    </xf>
    <xf numFmtId="9" fontId="4" fillId="0" borderId="50" xfId="0" applyNumberFormat="1" applyFont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166" fontId="1" fillId="0" borderId="56" xfId="0" applyNumberFormat="1" applyFont="1" applyBorder="1"/>
    <xf numFmtId="166" fontId="1" fillId="0" borderId="57" xfId="0" applyNumberFormat="1" applyFont="1" applyBorder="1"/>
    <xf numFmtId="0" fontId="0" fillId="2" borderId="56" xfId="0" applyFill="1" applyBorder="1"/>
    <xf numFmtId="0" fontId="0" fillId="2" borderId="57" xfId="0" applyFill="1" applyBorder="1"/>
    <xf numFmtId="0" fontId="5" fillId="0" borderId="56" xfId="0" applyNumberFormat="1" applyFont="1" applyFill="1" applyBorder="1" applyAlignment="1">
      <alignment horizontal="center" vertical="center"/>
    </xf>
    <xf numFmtId="0" fontId="5" fillId="0" borderId="57" xfId="0" applyNumberFormat="1" applyFont="1" applyFill="1" applyBorder="1" applyAlignment="1">
      <alignment horizontal="center" vertical="center"/>
    </xf>
    <xf numFmtId="0" fontId="5" fillId="0" borderId="56" xfId="0" applyNumberFormat="1" applyFont="1" applyBorder="1" applyAlignment="1">
      <alignment horizontal="center" vertical="center"/>
    </xf>
    <xf numFmtId="0" fontId="5" fillId="0" borderId="57" xfId="0" applyNumberFormat="1" applyFont="1" applyBorder="1" applyAlignment="1">
      <alignment horizontal="center" vertical="center"/>
    </xf>
    <xf numFmtId="0" fontId="0" fillId="2" borderId="58" xfId="0" applyFill="1" applyBorder="1"/>
    <xf numFmtId="0" fontId="0" fillId="2" borderId="59" xfId="0" applyFill="1" applyBorder="1"/>
    <xf numFmtId="166" fontId="1" fillId="0" borderId="60" xfId="0" applyNumberFormat="1" applyFont="1" applyBorder="1"/>
    <xf numFmtId="166" fontId="1" fillId="0" borderId="61" xfId="0" applyNumberFormat="1" applyFont="1" applyBorder="1"/>
    <xf numFmtId="166" fontId="1" fillId="0" borderId="62" xfId="0" applyNumberFormat="1" applyFont="1" applyBorder="1"/>
    <xf numFmtId="166" fontId="1" fillId="0" borderId="63" xfId="0" applyNumberFormat="1" applyFont="1" applyBorder="1"/>
    <xf numFmtId="0" fontId="0" fillId="2" borderId="62" xfId="0" applyFill="1" applyBorder="1"/>
    <xf numFmtId="0" fontId="0" fillId="2" borderId="63" xfId="0" applyFill="1" applyBorder="1"/>
    <xf numFmtId="0" fontId="5" fillId="0" borderId="62" xfId="0" applyNumberFormat="1" applyFont="1" applyFill="1" applyBorder="1" applyAlignment="1">
      <alignment horizontal="center" vertical="center"/>
    </xf>
    <xf numFmtId="0" fontId="5" fillId="0" borderId="63" xfId="0" applyNumberFormat="1" applyFont="1" applyFill="1" applyBorder="1" applyAlignment="1">
      <alignment horizontal="center" vertical="center"/>
    </xf>
    <xf numFmtId="0" fontId="5" fillId="0" borderId="62" xfId="0" applyNumberFormat="1" applyFont="1" applyBorder="1" applyAlignment="1">
      <alignment horizontal="center" vertical="center"/>
    </xf>
    <xf numFmtId="0" fontId="5" fillId="0" borderId="63" xfId="0" applyNumberFormat="1" applyFont="1" applyBorder="1" applyAlignment="1">
      <alignment horizontal="center" vertical="center"/>
    </xf>
    <xf numFmtId="0" fontId="0" fillId="2" borderId="64" xfId="0" applyFill="1" applyBorder="1"/>
    <xf numFmtId="0" fontId="0" fillId="2" borderId="65" xfId="0" applyFill="1" applyBorder="1"/>
    <xf numFmtId="166" fontId="1" fillId="0" borderId="66" xfId="0" applyNumberFormat="1" applyFont="1" applyBorder="1"/>
    <xf numFmtId="166" fontId="1" fillId="0" borderId="67" xfId="0" applyNumberFormat="1" applyFont="1" applyBorder="1"/>
    <xf numFmtId="0" fontId="7" fillId="0" borderId="68" xfId="0" applyNumberFormat="1" applyFont="1" applyFill="1" applyBorder="1" applyAlignment="1">
      <alignment horizontal="center" vertical="center"/>
    </xf>
    <xf numFmtId="0" fontId="7" fillId="0" borderId="69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5" fillId="0" borderId="46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7" fillId="0" borderId="70" xfId="0" applyNumberFormat="1" applyFont="1" applyBorder="1" applyAlignment="1">
      <alignment horizontal="center" vertical="center"/>
    </xf>
    <xf numFmtId="0" fontId="7" fillId="0" borderId="71" xfId="0" applyNumberFormat="1" applyFont="1" applyBorder="1" applyAlignment="1">
      <alignment horizontal="center" vertical="center"/>
    </xf>
    <xf numFmtId="0" fontId="0" fillId="18" borderId="20" xfId="0" applyFill="1" applyBorder="1" applyAlignment="1"/>
    <xf numFmtId="0" fontId="0" fillId="18" borderId="24" xfId="0" applyFill="1" applyBorder="1" applyAlignment="1"/>
    <xf numFmtId="0" fontId="0" fillId="18" borderId="21" xfId="0" applyFill="1" applyBorder="1" applyAlignment="1"/>
    <xf numFmtId="0" fontId="2" fillId="16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1" fillId="22" borderId="53" xfId="0" applyFont="1" applyFill="1" applyBorder="1" applyAlignment="1">
      <alignment horizontal="left" vertical="center"/>
    </xf>
    <xf numFmtId="0" fontId="6" fillId="4" borderId="53" xfId="0" applyFont="1" applyFill="1" applyBorder="1" applyAlignment="1">
      <alignment horizontal="left" vertical="center"/>
    </xf>
    <xf numFmtId="0" fontId="14" fillId="3" borderId="53" xfId="0" applyFont="1" applyFill="1" applyBorder="1" applyAlignment="1">
      <alignment horizontal="left" vertical="center"/>
    </xf>
    <xf numFmtId="0" fontId="8" fillId="16" borderId="2" xfId="0" applyFont="1" applyFill="1" applyBorder="1" applyAlignment="1">
      <alignment horizontal="center" vertical="center"/>
    </xf>
    <xf numFmtId="0" fontId="1" fillId="16" borderId="2" xfId="0" applyFont="1" applyFill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 wrapText="1"/>
    </xf>
    <xf numFmtId="167" fontId="0" fillId="0" borderId="39" xfId="0" applyNumberFormat="1" applyFill="1" applyBorder="1"/>
    <xf numFmtId="167" fontId="1" fillId="0" borderId="39" xfId="0" applyNumberFormat="1" applyFont="1" applyBorder="1" applyAlignment="1"/>
    <xf numFmtId="0" fontId="0" fillId="7" borderId="38" xfId="0" applyNumberFormat="1" applyFill="1" applyBorder="1"/>
    <xf numFmtId="0" fontId="0" fillId="7" borderId="37" xfId="0" applyNumberFormat="1" applyFont="1" applyFill="1" applyBorder="1"/>
    <xf numFmtId="0" fontId="0" fillId="7" borderId="38" xfId="0" applyFont="1" applyFill="1" applyBorder="1"/>
    <xf numFmtId="0" fontId="0" fillId="7" borderId="33" xfId="0" applyFont="1" applyFill="1" applyBorder="1"/>
    <xf numFmtId="0" fontId="0" fillId="7" borderId="35" xfId="0" applyFont="1" applyFill="1" applyBorder="1"/>
    <xf numFmtId="0" fontId="0" fillId="7" borderId="37" xfId="0" applyFont="1" applyFill="1" applyBorder="1"/>
    <xf numFmtId="0" fontId="0" fillId="7" borderId="38" xfId="0" applyFill="1" applyBorder="1"/>
    <xf numFmtId="0" fontId="0" fillId="7" borderId="31" xfId="0" applyFont="1" applyFill="1" applyBorder="1"/>
    <xf numFmtId="171" fontId="21" fillId="0" borderId="33" xfId="0" applyNumberFormat="1" applyFont="1" applyBorder="1" applyAlignment="1">
      <alignment horizontal="center" vertical="center"/>
    </xf>
    <xf numFmtId="171" fontId="21" fillId="0" borderId="35" xfId="0" applyNumberFormat="1" applyFont="1" applyBorder="1" applyAlignment="1">
      <alignment horizontal="center" vertical="center"/>
    </xf>
    <xf numFmtId="170" fontId="6" fillId="0" borderId="35" xfId="0" applyNumberFormat="1" applyFont="1" applyBorder="1" applyAlignment="1">
      <alignment horizontal="center" vertical="center"/>
    </xf>
    <xf numFmtId="169" fontId="14" fillId="0" borderId="35" xfId="0" applyNumberFormat="1" applyFont="1" applyBorder="1" applyAlignment="1">
      <alignment horizontal="center" vertical="center"/>
    </xf>
    <xf numFmtId="169" fontId="14" fillId="0" borderId="31" xfId="0" applyNumberFormat="1" applyFont="1" applyBorder="1" applyAlignment="1">
      <alignment horizontal="center" vertical="center"/>
    </xf>
    <xf numFmtId="43" fontId="6" fillId="0" borderId="35" xfId="0" applyNumberFormat="1" applyFont="1" applyBorder="1" applyAlignment="1">
      <alignment horizontal="center" vertical="center"/>
    </xf>
    <xf numFmtId="0" fontId="0" fillId="21" borderId="33" xfId="0" applyFill="1" applyBorder="1" applyAlignment="1">
      <alignment horizontal="center" vertical="center"/>
    </xf>
    <xf numFmtId="0" fontId="0" fillId="21" borderId="35" xfId="0" applyFill="1" applyBorder="1" applyAlignment="1">
      <alignment horizontal="center" vertical="center"/>
    </xf>
    <xf numFmtId="165" fontId="0" fillId="21" borderId="31" xfId="0" applyNumberFormat="1" applyFill="1" applyBorder="1"/>
    <xf numFmtId="0" fontId="0" fillId="6" borderId="2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165" fontId="0" fillId="6" borderId="19" xfId="0" applyNumberFormat="1" applyFill="1" applyBorder="1"/>
    <xf numFmtId="0" fontId="0" fillId="19" borderId="25" xfId="0" applyFill="1" applyBorder="1" applyAlignment="1">
      <alignment horizontal="center" vertical="center"/>
    </xf>
    <xf numFmtId="0" fontId="0" fillId="19" borderId="22" xfId="0" applyFill="1" applyBorder="1" applyAlignment="1">
      <alignment horizontal="center" vertical="center"/>
    </xf>
    <xf numFmtId="165" fontId="0" fillId="19" borderId="18" xfId="0" applyNumberFormat="1" applyFill="1" applyBorder="1"/>
    <xf numFmtId="0" fontId="19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left" vertical="center"/>
    </xf>
    <xf numFmtId="171" fontId="21" fillId="0" borderId="27" xfId="0" applyNumberFormat="1" applyFont="1" applyBorder="1" applyAlignment="1">
      <alignment horizontal="center" vertical="center"/>
    </xf>
    <xf numFmtId="171" fontId="21" fillId="0" borderId="23" xfId="0" applyNumberFormat="1" applyFont="1" applyBorder="1" applyAlignment="1">
      <alignment horizontal="center" vertical="center"/>
    </xf>
    <xf numFmtId="43" fontId="6" fillId="0" borderId="23" xfId="0" applyNumberFormat="1" applyFont="1" applyBorder="1" applyAlignment="1">
      <alignment horizontal="center" vertical="center"/>
    </xf>
    <xf numFmtId="170" fontId="6" fillId="0" borderId="23" xfId="0" applyNumberFormat="1" applyFont="1" applyBorder="1" applyAlignment="1">
      <alignment horizontal="center" vertical="center"/>
    </xf>
    <xf numFmtId="169" fontId="14" fillId="0" borderId="23" xfId="0" applyNumberFormat="1" applyFont="1" applyBorder="1" applyAlignment="1">
      <alignment horizontal="center" vertical="center"/>
    </xf>
    <xf numFmtId="169" fontId="14" fillId="0" borderId="20" xfId="0" applyNumberFormat="1" applyFont="1" applyBorder="1" applyAlignment="1">
      <alignment horizontal="center" vertical="center"/>
    </xf>
    <xf numFmtId="171" fontId="21" fillId="0" borderId="28" xfId="0" applyNumberFormat="1" applyFont="1" applyBorder="1" applyAlignment="1">
      <alignment horizontal="center" vertical="center"/>
    </xf>
    <xf numFmtId="171" fontId="21" fillId="0" borderId="24" xfId="0" applyNumberFormat="1" applyFont="1" applyBorder="1" applyAlignment="1">
      <alignment horizontal="center" vertical="center"/>
    </xf>
    <xf numFmtId="43" fontId="6" fillId="0" borderId="24" xfId="0" applyNumberFormat="1" applyFont="1" applyBorder="1" applyAlignment="1">
      <alignment horizontal="center" vertical="center"/>
    </xf>
    <xf numFmtId="170" fontId="6" fillId="0" borderId="24" xfId="0" applyNumberFormat="1" applyFont="1" applyBorder="1" applyAlignment="1">
      <alignment horizontal="center" vertical="center"/>
    </xf>
    <xf numFmtId="169" fontId="14" fillId="0" borderId="24" xfId="0" applyNumberFormat="1" applyFont="1" applyBorder="1" applyAlignment="1">
      <alignment horizontal="center" vertical="center"/>
    </xf>
    <xf numFmtId="172" fontId="14" fillId="0" borderId="48" xfId="0" applyNumberFormat="1" applyFont="1" applyBorder="1" applyAlignment="1">
      <alignment horizontal="center" vertical="center"/>
    </xf>
    <xf numFmtId="169" fontId="14" fillId="0" borderId="21" xfId="0" applyNumberFormat="1" applyFont="1" applyBorder="1" applyAlignment="1">
      <alignment horizontal="center" vertical="center"/>
    </xf>
    <xf numFmtId="0" fontId="8" fillId="7" borderId="4" xfId="0" applyFont="1" applyFill="1" applyBorder="1" applyAlignment="1">
      <alignment horizontal="center" wrapText="1"/>
    </xf>
    <xf numFmtId="167" fontId="1" fillId="0" borderId="30" xfId="0" applyNumberFormat="1" applyFont="1" applyBorder="1" applyAlignment="1">
      <alignment horizontal="center"/>
    </xf>
    <xf numFmtId="167" fontId="1" fillId="0" borderId="32" xfId="0" applyNumberFormat="1" applyFont="1" applyBorder="1" applyAlignment="1">
      <alignment horizontal="center"/>
    </xf>
    <xf numFmtId="167" fontId="1" fillId="0" borderId="44" xfId="0" applyNumberFormat="1" applyFont="1" applyBorder="1" applyAlignment="1">
      <alignment horizontal="center"/>
    </xf>
    <xf numFmtId="167" fontId="1" fillId="0" borderId="45" xfId="0" applyNumberFormat="1" applyFont="1" applyBorder="1" applyAlignment="1">
      <alignment horizontal="center"/>
    </xf>
    <xf numFmtId="0" fontId="5" fillId="7" borderId="0" xfId="0" applyFont="1" applyFill="1" applyBorder="1" applyAlignment="1">
      <alignment horizontal="right"/>
    </xf>
    <xf numFmtId="0" fontId="5" fillId="7" borderId="10" xfId="0" applyFont="1" applyFill="1" applyBorder="1" applyAlignment="1">
      <alignment horizontal="right"/>
    </xf>
    <xf numFmtId="0" fontId="9" fillId="8" borderId="3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167" fontId="1" fillId="0" borderId="52" xfId="0" applyNumberFormat="1" applyFont="1" applyBorder="1" applyAlignment="1">
      <alignment horizontal="center"/>
    </xf>
    <xf numFmtId="167" fontId="1" fillId="0" borderId="42" xfId="0" applyNumberFormat="1" applyFont="1" applyBorder="1" applyAlignment="1">
      <alignment horizontal="center"/>
    </xf>
    <xf numFmtId="0" fontId="1" fillId="9" borderId="17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167" fontId="1" fillId="0" borderId="33" xfId="0" applyNumberFormat="1" applyFont="1" applyBorder="1" applyAlignment="1">
      <alignment horizontal="center"/>
    </xf>
    <xf numFmtId="167" fontId="1" fillId="0" borderId="25" xfId="0" applyNumberFormat="1" applyFont="1" applyBorder="1" applyAlignment="1">
      <alignment horizontal="center"/>
    </xf>
    <xf numFmtId="0" fontId="3" fillId="7" borderId="16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26" fillId="17" borderId="28" xfId="0" applyFont="1" applyFill="1" applyBorder="1" applyAlignment="1">
      <alignment horizontal="center" vertical="center" wrapText="1"/>
    </xf>
    <xf numFmtId="0" fontId="26" fillId="17" borderId="21" xfId="0" applyFont="1" applyFill="1" applyBorder="1" applyAlignment="1">
      <alignment horizontal="center" vertical="center" wrapText="1"/>
    </xf>
    <xf numFmtId="0" fontId="15" fillId="17" borderId="28" xfId="0" applyFont="1" applyFill="1" applyBorder="1" applyAlignment="1">
      <alignment horizontal="center" vertical="center" wrapText="1"/>
    </xf>
    <xf numFmtId="0" fontId="15" fillId="17" borderId="21" xfId="0" applyFont="1" applyFill="1" applyBorder="1" applyAlignment="1">
      <alignment horizontal="center" vertical="center" wrapText="1"/>
    </xf>
    <xf numFmtId="0" fontId="1" fillId="7" borderId="9" xfId="0" applyNumberFormat="1" applyFont="1" applyFill="1" applyBorder="1" applyAlignment="1">
      <alignment horizontal="center" vertical="center"/>
    </xf>
    <xf numFmtId="0" fontId="1" fillId="7" borderId="48" xfId="0" applyNumberFormat="1" applyFont="1" applyFill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" fillId="6" borderId="3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3" fillId="5" borderId="17" xfId="0" applyFont="1" applyFill="1" applyBorder="1" applyAlignment="1">
      <alignment horizontal="center" vertical="center"/>
    </xf>
    <xf numFmtId="0" fontId="23" fillId="5" borderId="16" xfId="0" applyFont="1" applyFill="1" applyBorder="1" applyAlignment="1">
      <alignment horizontal="center" vertical="center"/>
    </xf>
    <xf numFmtId="0" fontId="23" fillId="5" borderId="15" xfId="0" applyFont="1" applyFill="1" applyBorder="1" applyAlignment="1">
      <alignment horizontal="center" vertical="center"/>
    </xf>
    <xf numFmtId="0" fontId="23" fillId="5" borderId="13" xfId="0" applyFont="1" applyFill="1" applyBorder="1" applyAlignment="1">
      <alignment horizontal="center" vertical="center"/>
    </xf>
    <xf numFmtId="0" fontId="23" fillId="5" borderId="12" xfId="0" applyFont="1" applyFill="1" applyBorder="1" applyAlignment="1">
      <alignment horizontal="center" vertical="center"/>
    </xf>
    <xf numFmtId="0" fontId="23" fillId="5" borderId="11" xfId="0" applyFont="1" applyFill="1" applyBorder="1" applyAlignment="1">
      <alignment horizontal="center" vertical="center"/>
    </xf>
    <xf numFmtId="0" fontId="23" fillId="4" borderId="17" xfId="0" applyFont="1" applyFill="1" applyBorder="1" applyAlignment="1">
      <alignment horizontal="center" vertical="center"/>
    </xf>
    <xf numFmtId="0" fontId="23" fillId="4" borderId="16" xfId="0" applyFont="1" applyFill="1" applyBorder="1" applyAlignment="1">
      <alignment horizontal="center" vertical="center"/>
    </xf>
    <xf numFmtId="0" fontId="23" fillId="4" borderId="15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horizontal="center" vertical="center"/>
    </xf>
    <xf numFmtId="0" fontId="23" fillId="3" borderId="17" xfId="0" applyFont="1" applyFill="1" applyBorder="1" applyAlignment="1">
      <alignment horizontal="center" vertical="center"/>
    </xf>
    <xf numFmtId="0" fontId="23" fillId="3" borderId="16" xfId="0" applyFont="1" applyFill="1" applyBorder="1" applyAlignment="1">
      <alignment horizontal="center" vertical="center"/>
    </xf>
    <xf numFmtId="0" fontId="23" fillId="3" borderId="15" xfId="0" applyFont="1" applyFill="1" applyBorder="1" applyAlignment="1">
      <alignment horizontal="center" vertical="center"/>
    </xf>
    <xf numFmtId="0" fontId="23" fillId="3" borderId="13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horizontal="center" vertical="center"/>
    </xf>
    <xf numFmtId="0" fontId="23" fillId="3" borderId="11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left" wrapText="1"/>
    </xf>
    <xf numFmtId="0" fontId="3" fillId="7" borderId="0" xfId="0" applyFont="1" applyFill="1" applyAlignment="1">
      <alignment horizontal="left" wrapText="1"/>
    </xf>
    <xf numFmtId="0" fontId="23" fillId="5" borderId="14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23" fillId="5" borderId="10" xfId="0" applyFont="1" applyFill="1" applyBorder="1" applyAlignment="1">
      <alignment horizontal="center" vertical="center"/>
    </xf>
    <xf numFmtId="0" fontId="23" fillId="4" borderId="14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  <xf numFmtId="0" fontId="23" fillId="4" borderId="10" xfId="0" applyFont="1" applyFill="1" applyBorder="1" applyAlignment="1">
      <alignment horizontal="center" vertical="center"/>
    </xf>
    <xf numFmtId="0" fontId="23" fillId="3" borderId="14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/>
    </xf>
    <xf numFmtId="0" fontId="23" fillId="3" borderId="10" xfId="0" applyFont="1" applyFill="1" applyBorder="1" applyAlignment="1">
      <alignment horizontal="center" vertical="center"/>
    </xf>
    <xf numFmtId="0" fontId="25" fillId="7" borderId="0" xfId="0" applyFont="1" applyFill="1" applyAlignment="1">
      <alignment horizontal="center" vertical="center"/>
    </xf>
    <xf numFmtId="0" fontId="25" fillId="7" borderId="10" xfId="0" applyFont="1" applyFill="1" applyBorder="1" applyAlignment="1">
      <alignment horizontal="center" vertical="center"/>
    </xf>
    <xf numFmtId="2" fontId="11" fillId="10" borderId="53" xfId="0" applyNumberFormat="1" applyFont="1" applyFill="1" applyBorder="1" applyAlignment="1">
      <alignment horizontal="center" vertical="center"/>
    </xf>
    <xf numFmtId="2" fontId="11" fillId="10" borderId="55" xfId="0" applyNumberFormat="1" applyFont="1" applyFill="1" applyBorder="1" applyAlignment="1">
      <alignment horizontal="center" vertical="center"/>
    </xf>
    <xf numFmtId="2" fontId="6" fillId="0" borderId="53" xfId="0" applyNumberFormat="1" applyFont="1" applyBorder="1" applyAlignment="1">
      <alignment horizontal="center" vertical="center" wrapText="1"/>
    </xf>
    <xf numFmtId="2" fontId="6" fillId="0" borderId="54" xfId="0" applyNumberFormat="1" applyFont="1" applyBorder="1" applyAlignment="1">
      <alignment horizontal="center" vertical="center" wrapText="1"/>
    </xf>
    <xf numFmtId="2" fontId="6" fillId="0" borderId="55" xfId="0" applyNumberFormat="1" applyFont="1" applyBorder="1" applyAlignment="1">
      <alignment horizontal="center" vertical="center" wrapText="1"/>
    </xf>
    <xf numFmtId="0" fontId="2" fillId="7" borderId="51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2" fontId="24" fillId="20" borderId="53" xfId="0" applyNumberFormat="1" applyFont="1" applyFill="1" applyBorder="1" applyAlignment="1">
      <alignment horizontal="center" vertical="center"/>
    </xf>
    <xf numFmtId="2" fontId="24" fillId="20" borderId="54" xfId="0" applyNumberFormat="1" applyFont="1" applyFill="1" applyBorder="1" applyAlignment="1">
      <alignment horizontal="center" vertical="center"/>
    </xf>
    <xf numFmtId="2" fontId="24" fillId="20" borderId="55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21" borderId="8" xfId="0" applyFont="1" applyFill="1" applyBorder="1" applyAlignment="1">
      <alignment horizontal="center" vertical="center"/>
    </xf>
    <xf numFmtId="0" fontId="0" fillId="18" borderId="36" xfId="0" applyFill="1" applyBorder="1" applyAlignment="1"/>
    <xf numFmtId="0" fontId="0" fillId="18" borderId="72" xfId="0" applyFill="1" applyBorder="1" applyAlignment="1"/>
    <xf numFmtId="0" fontId="6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</cellXfs>
  <cellStyles count="1">
    <cellStyle name="Normal" xfId="0" builtinId="0"/>
  </cellStyles>
  <dxfs count="39"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38"/>
      <tableStyleElement type="headerRow" dxfId="37"/>
      <tableStyleElement type="firstRowStripe" dxfId="36"/>
    </tableStyle>
    <tableStyle name="TableStyleQueryResult" pivot="0" count="3">
      <tableStyleElement type="wholeTable" dxfId="35"/>
      <tableStyleElement type="headerRow" dxfId="34"/>
      <tableStyleElement type="firstRowStripe" dxfId="3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AG305"/>
  <sheetViews>
    <sheetView tabSelected="1" topLeftCell="A14" workbookViewId="0">
      <selection activeCell="F15" sqref="F15"/>
    </sheetView>
  </sheetViews>
  <sheetFormatPr baseColWidth="10" defaultRowHeight="14.5"/>
  <cols>
    <col min="1" max="1" width="0.81640625" customWidth="1"/>
    <col min="2" max="2" width="12.7265625" customWidth="1"/>
    <col min="3" max="3" width="13.54296875" customWidth="1"/>
    <col min="4" max="4" width="12.453125" customWidth="1"/>
    <col min="5" max="5" width="11.7265625" customWidth="1"/>
    <col min="6" max="6" width="12" customWidth="1"/>
    <col min="7" max="7" width="13" customWidth="1"/>
    <col min="8" max="9" width="11.453125" customWidth="1"/>
    <col min="16" max="16" width="12.26953125" customWidth="1"/>
  </cols>
  <sheetData>
    <row r="1" spans="2:32" ht="15" customHeight="1">
      <c r="B1" s="68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</row>
    <row r="2" spans="2:32" ht="15" customHeight="1">
      <c r="B2" s="68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</row>
    <row r="3" spans="2:32" ht="15" customHeight="1">
      <c r="B3" s="68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</row>
    <row r="4" spans="2:32" ht="15" customHeight="1">
      <c r="B4" s="68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</row>
    <row r="5" spans="2:32" ht="15" customHeight="1">
      <c r="B5" s="68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</row>
    <row r="6" spans="2:32" ht="15" customHeight="1">
      <c r="B6" s="68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</row>
    <row r="7" spans="2:32">
      <c r="B7" s="68"/>
      <c r="C7" s="7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</row>
    <row r="8" spans="2:32">
      <c r="B8" s="68"/>
      <c r="C8" s="83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</row>
    <row r="9" spans="2:32">
      <c r="B9" s="68"/>
      <c r="C9" s="78"/>
      <c r="D9" s="74"/>
      <c r="E9" s="74"/>
      <c r="F9" s="74"/>
      <c r="G9" s="74"/>
      <c r="H9" s="74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</row>
    <row r="10" spans="2:32">
      <c r="B10" s="68"/>
      <c r="C10" s="78"/>
      <c r="D10" s="82"/>
      <c r="E10" s="82"/>
      <c r="F10" s="82"/>
      <c r="G10" s="82"/>
      <c r="H10" s="82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</row>
    <row r="11" spans="2:32">
      <c r="B11" s="68"/>
      <c r="C11" s="78"/>
      <c r="D11" s="84"/>
      <c r="E11" s="84"/>
      <c r="F11" s="84"/>
      <c r="G11" s="84"/>
      <c r="H11" s="84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</row>
    <row r="12" spans="2:32">
      <c r="B12" s="68"/>
      <c r="C12" s="7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</row>
    <row r="13" spans="2:32">
      <c r="B13" s="68"/>
      <c r="C13" s="83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</row>
    <row r="14" spans="2:32">
      <c r="B14" s="68"/>
      <c r="C14" s="78"/>
      <c r="D14" s="74"/>
      <c r="E14" s="74"/>
      <c r="F14" s="74"/>
      <c r="G14" s="74"/>
      <c r="H14" s="74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</row>
    <row r="15" spans="2:32">
      <c r="B15" s="68"/>
      <c r="C15" s="78"/>
      <c r="D15" s="82"/>
      <c r="E15" s="82"/>
      <c r="F15" s="82"/>
      <c r="G15" s="82"/>
      <c r="H15" s="82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</row>
    <row r="16" spans="2:32" ht="15" thickBot="1">
      <c r="B16" s="68"/>
      <c r="C16" s="78"/>
      <c r="D16" s="84"/>
      <c r="E16" s="84"/>
      <c r="F16" s="84"/>
      <c r="G16" s="84"/>
      <c r="H16" s="84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</row>
    <row r="17" spans="2:32" ht="30" customHeight="1" thickBot="1">
      <c r="B17" s="281" t="s">
        <v>68</v>
      </c>
      <c r="C17" s="282"/>
      <c r="D17" s="282"/>
      <c r="E17" s="282"/>
      <c r="F17" s="282"/>
      <c r="G17" s="282"/>
      <c r="H17" s="282"/>
      <c r="I17" s="282"/>
      <c r="J17" s="282"/>
      <c r="K17" s="282"/>
      <c r="L17" s="282"/>
      <c r="M17" s="282"/>
      <c r="N17" s="282"/>
      <c r="O17" s="282"/>
      <c r="P17" s="282"/>
      <c r="Q17" s="282"/>
      <c r="R17" s="282"/>
      <c r="S17" s="282"/>
      <c r="T17" s="282"/>
      <c r="U17" s="282"/>
      <c r="V17" s="282"/>
      <c r="W17" s="282"/>
      <c r="X17" s="282"/>
      <c r="Y17" s="282"/>
      <c r="Z17" s="282"/>
      <c r="AA17" s="283"/>
      <c r="AB17" s="68"/>
      <c r="AC17" s="68"/>
      <c r="AD17" s="68"/>
      <c r="AE17" s="68"/>
      <c r="AF17" s="68"/>
    </row>
    <row r="18" spans="2:32">
      <c r="B18" s="346" t="s">
        <v>67</v>
      </c>
      <c r="C18" s="346"/>
      <c r="D18" s="346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</row>
    <row r="19" spans="2:32" ht="15" thickBot="1">
      <c r="B19" s="347"/>
      <c r="C19" s="347"/>
      <c r="D19" s="347"/>
      <c r="E19" s="72"/>
      <c r="F19" s="73"/>
      <c r="G19" s="73"/>
      <c r="H19" s="73"/>
      <c r="I19" s="73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</row>
    <row r="20" spans="2:32" ht="15" thickBot="1">
      <c r="B20" s="68"/>
      <c r="C20" s="68"/>
      <c r="D20" s="68"/>
      <c r="E20" s="68"/>
      <c r="F20" s="319" t="s">
        <v>32</v>
      </c>
      <c r="G20" s="320"/>
      <c r="H20" s="320"/>
      <c r="I20" s="320"/>
      <c r="J20" s="320"/>
      <c r="K20" s="320"/>
      <c r="L20" s="320"/>
      <c r="M20" s="321"/>
      <c r="N20" s="68"/>
      <c r="P20" s="322" t="s">
        <v>32</v>
      </c>
      <c r="Q20" s="323"/>
      <c r="S20" s="68"/>
      <c r="T20" s="68"/>
      <c r="U20" s="68"/>
      <c r="V20" s="68"/>
      <c r="W20" s="68"/>
      <c r="Y20" s="92" t="s">
        <v>32</v>
      </c>
      <c r="Z20" s="68"/>
      <c r="AA20" s="68"/>
      <c r="AB20" s="68"/>
      <c r="AC20" s="68"/>
      <c r="AD20" s="68"/>
      <c r="AE20" s="68"/>
      <c r="AF20" s="68"/>
    </row>
    <row r="21" spans="2:32">
      <c r="B21" s="68"/>
      <c r="C21" s="68"/>
      <c r="D21" s="68"/>
      <c r="E21" s="68"/>
      <c r="F21" s="324" t="s">
        <v>31</v>
      </c>
      <c r="G21" s="325"/>
      <c r="H21" s="325"/>
      <c r="I21" s="325"/>
      <c r="J21" s="325"/>
      <c r="K21" s="325"/>
      <c r="L21" s="325"/>
      <c r="M21" s="326"/>
      <c r="N21" s="330" t="s">
        <v>30</v>
      </c>
      <c r="O21" s="331"/>
      <c r="P21" s="331"/>
      <c r="Q21" s="331"/>
      <c r="R21" s="331"/>
      <c r="S21" s="332"/>
      <c r="T21" s="336" t="s">
        <v>29</v>
      </c>
      <c r="U21" s="337"/>
      <c r="V21" s="337"/>
      <c r="W21" s="337"/>
      <c r="X21" s="337"/>
      <c r="Y21" s="337"/>
      <c r="Z21" s="337"/>
      <c r="AA21" s="337"/>
      <c r="AB21" s="338"/>
      <c r="AC21" s="68"/>
      <c r="AD21" s="68"/>
      <c r="AE21" s="68"/>
      <c r="AF21" s="68"/>
    </row>
    <row r="22" spans="2:32" ht="15" thickBot="1">
      <c r="B22" s="68"/>
      <c r="C22" s="68"/>
      <c r="D22" s="68"/>
      <c r="E22" s="68"/>
      <c r="F22" s="327"/>
      <c r="G22" s="328"/>
      <c r="H22" s="328"/>
      <c r="I22" s="328"/>
      <c r="J22" s="328"/>
      <c r="K22" s="328"/>
      <c r="L22" s="328"/>
      <c r="M22" s="329"/>
      <c r="N22" s="333"/>
      <c r="O22" s="334"/>
      <c r="P22" s="334"/>
      <c r="Q22" s="334"/>
      <c r="R22" s="334"/>
      <c r="S22" s="335"/>
      <c r="T22" s="339"/>
      <c r="U22" s="340"/>
      <c r="V22" s="340"/>
      <c r="W22" s="340"/>
      <c r="X22" s="340"/>
      <c r="Y22" s="340"/>
      <c r="Z22" s="340"/>
      <c r="AA22" s="340"/>
      <c r="AB22" s="341"/>
      <c r="AC22" s="68"/>
      <c r="AD22" s="68"/>
      <c r="AE22" s="68"/>
      <c r="AF22" s="68"/>
    </row>
    <row r="23" spans="2:32" ht="19" thickBot="1">
      <c r="B23" s="68"/>
      <c r="C23" s="68"/>
      <c r="D23" s="68"/>
      <c r="E23" s="68"/>
      <c r="F23" s="342" t="s">
        <v>74</v>
      </c>
      <c r="G23" s="343"/>
      <c r="H23" s="344"/>
      <c r="I23" s="345"/>
      <c r="J23" s="342" t="s">
        <v>75</v>
      </c>
      <c r="K23" s="345"/>
      <c r="L23" s="342" t="s">
        <v>76</v>
      </c>
      <c r="M23" s="345"/>
      <c r="N23" s="342" t="s">
        <v>77</v>
      </c>
      <c r="O23" s="345"/>
      <c r="P23" s="342" t="s">
        <v>78</v>
      </c>
      <c r="Q23" s="345"/>
      <c r="R23" s="342" t="s">
        <v>121</v>
      </c>
      <c r="S23" s="345"/>
      <c r="T23" s="136" t="s">
        <v>16</v>
      </c>
      <c r="U23" s="136" t="s">
        <v>14</v>
      </c>
      <c r="V23" s="136" t="s">
        <v>12</v>
      </c>
      <c r="W23" s="136" t="s">
        <v>10</v>
      </c>
      <c r="X23" s="136" t="s">
        <v>8</v>
      </c>
      <c r="Y23" s="136" t="s">
        <v>6</v>
      </c>
      <c r="Z23" s="136" t="s">
        <v>4</v>
      </c>
      <c r="AA23" s="136" t="s">
        <v>2</v>
      </c>
      <c r="AB23" s="136" t="s">
        <v>0</v>
      </c>
      <c r="AC23" s="68"/>
      <c r="AD23" s="68"/>
      <c r="AE23" s="68"/>
      <c r="AF23" s="68"/>
    </row>
    <row r="24" spans="2:32" s="6" customFormat="1" ht="15.75" customHeight="1">
      <c r="B24" s="310" t="s">
        <v>117</v>
      </c>
      <c r="C24" s="312" t="s">
        <v>62</v>
      </c>
      <c r="D24" s="312" t="s">
        <v>63</v>
      </c>
      <c r="E24" s="182" t="s">
        <v>122</v>
      </c>
      <c r="F24" s="184">
        <v>1</v>
      </c>
      <c r="G24" s="185">
        <v>1</v>
      </c>
      <c r="H24" s="186">
        <v>1</v>
      </c>
      <c r="I24" s="187">
        <v>1</v>
      </c>
      <c r="J24" s="184">
        <v>0.44</v>
      </c>
      <c r="K24" s="187">
        <v>1</v>
      </c>
      <c r="L24" s="184">
        <v>0.83</v>
      </c>
      <c r="M24" s="187">
        <v>1</v>
      </c>
      <c r="N24" s="184">
        <v>1</v>
      </c>
      <c r="O24" s="187">
        <v>1</v>
      </c>
      <c r="P24" s="184">
        <v>1</v>
      </c>
      <c r="Q24" s="187">
        <v>1</v>
      </c>
      <c r="R24" s="184">
        <v>1</v>
      </c>
      <c r="S24" s="187">
        <v>1</v>
      </c>
      <c r="T24" s="183">
        <v>1</v>
      </c>
      <c r="U24" s="183">
        <v>1</v>
      </c>
      <c r="V24" s="183">
        <v>1</v>
      </c>
      <c r="W24" s="183">
        <v>1</v>
      </c>
      <c r="X24" s="183">
        <v>1</v>
      </c>
      <c r="Y24" s="183">
        <v>1</v>
      </c>
      <c r="Z24" s="183">
        <v>1</v>
      </c>
      <c r="AA24" s="183">
        <v>1</v>
      </c>
      <c r="AB24" s="183">
        <v>1</v>
      </c>
      <c r="AC24" s="70"/>
      <c r="AD24" s="70"/>
      <c r="AE24" s="70"/>
      <c r="AF24" s="70"/>
    </row>
    <row r="25" spans="2:32" s="173" customFormat="1" ht="29.25" customHeight="1" thickBot="1">
      <c r="B25" s="311"/>
      <c r="C25" s="313"/>
      <c r="D25" s="313"/>
      <c r="E25" s="181" t="s">
        <v>28</v>
      </c>
      <c r="F25" s="175" t="s">
        <v>51</v>
      </c>
      <c r="G25" s="176" t="s">
        <v>52</v>
      </c>
      <c r="H25" s="177" t="s">
        <v>108</v>
      </c>
      <c r="I25" s="178" t="s">
        <v>49</v>
      </c>
      <c r="J25" s="175" t="s">
        <v>22</v>
      </c>
      <c r="K25" s="179"/>
      <c r="L25" s="175" t="s">
        <v>21</v>
      </c>
      <c r="M25" s="179"/>
      <c r="N25" s="175" t="s">
        <v>110</v>
      </c>
      <c r="O25" s="179"/>
      <c r="P25" s="175" t="s">
        <v>19</v>
      </c>
      <c r="Q25" s="178" t="s">
        <v>42</v>
      </c>
      <c r="R25" s="175" t="s">
        <v>18</v>
      </c>
      <c r="S25" s="179"/>
      <c r="T25" s="180" t="s">
        <v>17</v>
      </c>
      <c r="U25" s="180" t="s">
        <v>15</v>
      </c>
      <c r="V25" s="180" t="s">
        <v>13</v>
      </c>
      <c r="W25" s="180" t="s">
        <v>11</v>
      </c>
      <c r="X25" s="180" t="s">
        <v>9</v>
      </c>
      <c r="Y25" s="180" t="s">
        <v>7</v>
      </c>
      <c r="Z25" s="180" t="s">
        <v>5</v>
      </c>
      <c r="AA25" s="180" t="s">
        <v>3</v>
      </c>
      <c r="AB25" s="180" t="s">
        <v>1</v>
      </c>
      <c r="AC25" s="172"/>
      <c r="AD25" s="172"/>
      <c r="AE25" s="172"/>
      <c r="AF25" s="172"/>
    </row>
    <row r="26" spans="2:32" s="5" customFormat="1" ht="15.75" customHeight="1">
      <c r="B26" s="314" t="s">
        <v>118</v>
      </c>
      <c r="C26" s="316" t="s">
        <v>64</v>
      </c>
      <c r="D26" s="374" t="s">
        <v>23</v>
      </c>
      <c r="E26" s="318">
        <v>1</v>
      </c>
      <c r="F26" s="89"/>
      <c r="G26" s="14"/>
      <c r="H26" s="14"/>
      <c r="I26" s="188"/>
      <c r="J26" s="214">
        <v>1</v>
      </c>
      <c r="K26" s="215"/>
      <c r="L26" s="216">
        <v>0.6</v>
      </c>
      <c r="M26" s="96"/>
      <c r="N26" s="217"/>
      <c r="O26" s="218"/>
      <c r="P26" s="219"/>
      <c r="Q26" s="220"/>
      <c r="R26" s="189"/>
      <c r="S26" s="97"/>
      <c r="T26" s="189"/>
      <c r="U26" s="14"/>
      <c r="V26" s="14"/>
      <c r="W26" s="14"/>
      <c r="X26" s="14"/>
      <c r="Y26" s="174"/>
      <c r="Z26" s="174"/>
      <c r="AA26" s="174"/>
      <c r="AB26" s="174"/>
      <c r="AC26" s="74"/>
      <c r="AD26" s="74"/>
      <c r="AE26" s="74"/>
      <c r="AF26" s="74"/>
    </row>
    <row r="27" spans="2:32" s="10" customFormat="1" ht="15" customHeight="1">
      <c r="B27" s="315"/>
      <c r="C27" s="317"/>
      <c r="D27" s="375"/>
      <c r="E27" s="309"/>
      <c r="F27" s="59">
        <f>($E$26*F26*F24)*10</f>
        <v>0</v>
      </c>
      <c r="G27" s="15">
        <f t="shared" ref="G27:AB27" si="0">($E$26*G26*G24)*10</f>
        <v>0</v>
      </c>
      <c r="H27" s="15">
        <f t="shared" si="0"/>
        <v>0</v>
      </c>
      <c r="I27" s="65">
        <f t="shared" si="0"/>
        <v>0</v>
      </c>
      <c r="J27" s="202">
        <f t="shared" si="0"/>
        <v>4.4000000000000004</v>
      </c>
      <c r="K27" s="203">
        <f t="shared" si="0"/>
        <v>0</v>
      </c>
      <c r="L27" s="55">
        <f t="shared" si="0"/>
        <v>4.9799999999999995</v>
      </c>
      <c r="M27" s="16">
        <f t="shared" si="0"/>
        <v>0</v>
      </c>
      <c r="N27" s="59">
        <f t="shared" si="0"/>
        <v>0</v>
      </c>
      <c r="O27" s="65">
        <f t="shared" si="0"/>
        <v>0</v>
      </c>
      <c r="P27" s="190">
        <f t="shared" si="0"/>
        <v>0</v>
      </c>
      <c r="Q27" s="191">
        <f t="shared" si="0"/>
        <v>0</v>
      </c>
      <c r="R27" s="55">
        <f t="shared" si="0"/>
        <v>0</v>
      </c>
      <c r="S27" s="16">
        <f t="shared" si="0"/>
        <v>0</v>
      </c>
      <c r="T27" s="55">
        <f t="shared" si="0"/>
        <v>0</v>
      </c>
      <c r="U27" s="15">
        <f t="shared" si="0"/>
        <v>0</v>
      </c>
      <c r="V27" s="15">
        <f t="shared" si="0"/>
        <v>0</v>
      </c>
      <c r="W27" s="15">
        <f t="shared" si="0"/>
        <v>0</v>
      </c>
      <c r="X27" s="15">
        <f t="shared" si="0"/>
        <v>0</v>
      </c>
      <c r="Y27" s="15">
        <f t="shared" si="0"/>
        <v>0</v>
      </c>
      <c r="Z27" s="15">
        <f t="shared" si="0"/>
        <v>0</v>
      </c>
      <c r="AA27" s="15">
        <f t="shared" si="0"/>
        <v>0</v>
      </c>
      <c r="AB27" s="15">
        <f t="shared" si="0"/>
        <v>0</v>
      </c>
      <c r="AC27" s="69"/>
      <c r="AD27" s="69"/>
      <c r="AE27" s="69"/>
      <c r="AF27" s="69"/>
    </row>
    <row r="28" spans="2:32" ht="3" customHeight="1" thickBot="1">
      <c r="B28" s="222"/>
      <c r="C28" s="371"/>
      <c r="D28" s="376"/>
      <c r="E28" s="77"/>
      <c r="F28" s="60"/>
      <c r="G28" s="17"/>
      <c r="H28" s="17"/>
      <c r="I28" s="54"/>
      <c r="J28" s="204"/>
      <c r="K28" s="205"/>
      <c r="L28" s="56"/>
      <c r="M28" s="18"/>
      <c r="N28" s="60"/>
      <c r="O28" s="54"/>
      <c r="P28" s="192"/>
      <c r="Q28" s="193"/>
      <c r="R28" s="56"/>
      <c r="S28" s="18"/>
      <c r="T28" s="56"/>
      <c r="U28" s="17"/>
      <c r="V28" s="17"/>
      <c r="W28" s="17"/>
      <c r="X28" s="17"/>
      <c r="Y28" s="17"/>
      <c r="Z28" s="17"/>
      <c r="AA28" s="17"/>
      <c r="AB28" s="17"/>
      <c r="AC28" s="68"/>
      <c r="AD28" s="68"/>
      <c r="AE28" s="68"/>
      <c r="AF28" s="68"/>
    </row>
    <row r="29" spans="2:32" ht="29.25" customHeight="1">
      <c r="B29" s="314" t="s">
        <v>27</v>
      </c>
      <c r="C29" s="316" t="s">
        <v>65</v>
      </c>
      <c r="D29" s="374" t="s">
        <v>58</v>
      </c>
      <c r="E29" s="308">
        <v>1.0449999999999999</v>
      </c>
      <c r="F29" s="61">
        <v>0.02</v>
      </c>
      <c r="G29" s="20">
        <v>0.32</v>
      </c>
      <c r="H29" s="20">
        <v>0.18</v>
      </c>
      <c r="I29" s="66">
        <v>2.6</v>
      </c>
      <c r="J29" s="206"/>
      <c r="K29" s="207"/>
      <c r="L29" s="57"/>
      <c r="M29" s="62"/>
      <c r="N29" s="61"/>
      <c r="O29" s="66"/>
      <c r="P29" s="194"/>
      <c r="Q29" s="195"/>
      <c r="R29" s="57"/>
      <c r="S29" s="62"/>
      <c r="T29" s="57"/>
      <c r="U29" s="20"/>
      <c r="V29" s="20"/>
      <c r="W29" s="20"/>
      <c r="X29" s="20"/>
      <c r="Y29" s="21"/>
      <c r="Z29" s="21"/>
      <c r="AA29" s="21"/>
      <c r="AB29" s="21"/>
      <c r="AC29" s="68"/>
      <c r="AD29" s="68"/>
      <c r="AE29" s="68"/>
      <c r="AF29" s="68"/>
    </row>
    <row r="30" spans="2:32" s="10" customFormat="1" ht="15" customHeight="1">
      <c r="B30" s="315"/>
      <c r="C30" s="317"/>
      <c r="D30" s="375"/>
      <c r="E30" s="309"/>
      <c r="F30" s="59">
        <f>($E$29*F29*F24)*10</f>
        <v>0.20899999999999999</v>
      </c>
      <c r="G30" s="15">
        <f t="shared" ref="G30:AB30" si="1">($E$29*G29*G24)*10</f>
        <v>3.3439999999999999</v>
      </c>
      <c r="H30" s="15">
        <f t="shared" si="1"/>
        <v>1.8809999999999998</v>
      </c>
      <c r="I30" s="65">
        <f>($E$29*I29*I24)*10</f>
        <v>27.17</v>
      </c>
      <c r="J30" s="202">
        <f t="shared" si="1"/>
        <v>0</v>
      </c>
      <c r="K30" s="203">
        <f t="shared" si="1"/>
        <v>0</v>
      </c>
      <c r="L30" s="55">
        <f t="shared" si="1"/>
        <v>0</v>
      </c>
      <c r="M30" s="16">
        <f t="shared" si="1"/>
        <v>0</v>
      </c>
      <c r="N30" s="59">
        <f t="shared" si="1"/>
        <v>0</v>
      </c>
      <c r="O30" s="65">
        <f t="shared" si="1"/>
        <v>0</v>
      </c>
      <c r="P30" s="190">
        <f t="shared" si="1"/>
        <v>0</v>
      </c>
      <c r="Q30" s="191">
        <f t="shared" si="1"/>
        <v>0</v>
      </c>
      <c r="R30" s="55">
        <f t="shared" si="1"/>
        <v>0</v>
      </c>
      <c r="S30" s="16">
        <f t="shared" si="1"/>
        <v>0</v>
      </c>
      <c r="T30" s="55">
        <f t="shared" si="1"/>
        <v>0</v>
      </c>
      <c r="U30" s="15">
        <f t="shared" si="1"/>
        <v>0</v>
      </c>
      <c r="V30" s="15">
        <f t="shared" si="1"/>
        <v>0</v>
      </c>
      <c r="W30" s="15">
        <f t="shared" si="1"/>
        <v>0</v>
      </c>
      <c r="X30" s="15">
        <f t="shared" si="1"/>
        <v>0</v>
      </c>
      <c r="Y30" s="15">
        <f t="shared" si="1"/>
        <v>0</v>
      </c>
      <c r="Z30" s="15">
        <f t="shared" si="1"/>
        <v>0</v>
      </c>
      <c r="AA30" s="15">
        <f t="shared" si="1"/>
        <v>0</v>
      </c>
      <c r="AB30" s="15">
        <f t="shared" si="1"/>
        <v>0</v>
      </c>
      <c r="AC30" s="69"/>
      <c r="AD30" s="69"/>
      <c r="AE30" s="69"/>
      <c r="AF30" s="69"/>
    </row>
    <row r="31" spans="2:32" ht="3" customHeight="1" thickBot="1">
      <c r="B31" s="222"/>
      <c r="C31" s="371"/>
      <c r="D31" s="376"/>
      <c r="E31" s="77"/>
      <c r="F31" s="60"/>
      <c r="G31" s="17"/>
      <c r="H31" s="17"/>
      <c r="I31" s="54"/>
      <c r="J31" s="204"/>
      <c r="K31" s="205"/>
      <c r="L31" s="56"/>
      <c r="M31" s="18"/>
      <c r="N31" s="60"/>
      <c r="O31" s="54"/>
      <c r="P31" s="192"/>
      <c r="Q31" s="193"/>
      <c r="R31" s="56"/>
      <c r="S31" s="18"/>
      <c r="T31" s="56"/>
      <c r="U31" s="17"/>
      <c r="V31" s="17"/>
      <c r="W31" s="17"/>
      <c r="X31" s="17"/>
      <c r="Y31" s="17"/>
      <c r="Z31" s="17"/>
      <c r="AA31" s="17"/>
      <c r="AB31" s="17"/>
      <c r="AC31" s="68"/>
      <c r="AD31" s="68"/>
      <c r="AE31" s="68"/>
      <c r="AF31" s="68"/>
    </row>
    <row r="32" spans="2:32" ht="15" customHeight="1">
      <c r="B32" s="314"/>
      <c r="C32" s="316"/>
      <c r="D32" s="374"/>
      <c r="E32" s="308">
        <v>1.5249999999999999</v>
      </c>
      <c r="F32" s="61">
        <v>12.1</v>
      </c>
      <c r="G32" s="20">
        <v>0.9</v>
      </c>
      <c r="H32" s="20">
        <v>2</v>
      </c>
      <c r="I32" s="66"/>
      <c r="J32" s="206"/>
      <c r="K32" s="207"/>
      <c r="L32" s="57"/>
      <c r="M32" s="62"/>
      <c r="N32" s="61">
        <v>22.5</v>
      </c>
      <c r="O32" s="66"/>
      <c r="P32" s="194"/>
      <c r="Q32" s="195">
        <v>3</v>
      </c>
      <c r="R32" s="57"/>
      <c r="S32" s="62"/>
      <c r="T32" s="57">
        <v>7.4999999999999997E-2</v>
      </c>
      <c r="U32" s="20">
        <v>0.06</v>
      </c>
      <c r="V32" s="20">
        <v>7.4999999999999997E-2</v>
      </c>
      <c r="W32" s="20">
        <v>0.15</v>
      </c>
      <c r="X32" s="20">
        <v>1.5E-3</v>
      </c>
      <c r="Y32" s="21">
        <v>0.03</v>
      </c>
      <c r="Z32" s="21"/>
      <c r="AA32" s="21"/>
      <c r="AB32" s="21"/>
      <c r="AC32" s="68"/>
      <c r="AD32" s="68"/>
      <c r="AE32" s="68"/>
      <c r="AF32" s="68"/>
    </row>
    <row r="33" spans="2:32" s="10" customFormat="1" ht="15" customHeight="1">
      <c r="B33" s="315"/>
      <c r="C33" s="317"/>
      <c r="D33" s="375"/>
      <c r="E33" s="309"/>
      <c r="F33" s="59">
        <f>($E$32*F32*F24)*10</f>
        <v>184.52499999999998</v>
      </c>
      <c r="G33" s="15">
        <f t="shared" ref="G33:AA33" si="2">($E$32*G32*G24)*10</f>
        <v>13.725000000000001</v>
      </c>
      <c r="H33" s="15">
        <f t="shared" si="2"/>
        <v>30.5</v>
      </c>
      <c r="I33" s="65">
        <f t="shared" si="2"/>
        <v>0</v>
      </c>
      <c r="J33" s="202">
        <f t="shared" si="2"/>
        <v>0</v>
      </c>
      <c r="K33" s="203">
        <f t="shared" si="2"/>
        <v>0</v>
      </c>
      <c r="L33" s="55">
        <f t="shared" si="2"/>
        <v>0</v>
      </c>
      <c r="M33" s="16">
        <f t="shared" si="2"/>
        <v>0</v>
      </c>
      <c r="N33" s="59">
        <f t="shared" si="2"/>
        <v>343.125</v>
      </c>
      <c r="O33" s="65">
        <f t="shared" si="2"/>
        <v>0</v>
      </c>
      <c r="P33" s="190">
        <f t="shared" si="2"/>
        <v>0</v>
      </c>
      <c r="Q33" s="191">
        <f t="shared" si="2"/>
        <v>45.749999999999993</v>
      </c>
      <c r="R33" s="55">
        <f t="shared" si="2"/>
        <v>0</v>
      </c>
      <c r="S33" s="16">
        <f t="shared" si="2"/>
        <v>0</v>
      </c>
      <c r="T33" s="55">
        <f t="shared" si="2"/>
        <v>1.1437499999999998</v>
      </c>
      <c r="U33" s="15">
        <f t="shared" si="2"/>
        <v>0.91500000000000004</v>
      </c>
      <c r="V33" s="15">
        <f t="shared" si="2"/>
        <v>1.1437499999999998</v>
      </c>
      <c r="W33" s="15">
        <f t="shared" si="2"/>
        <v>2.2874999999999996</v>
      </c>
      <c r="X33" s="15">
        <f t="shared" si="2"/>
        <v>2.2875E-2</v>
      </c>
      <c r="Y33" s="15">
        <f t="shared" si="2"/>
        <v>0.45750000000000002</v>
      </c>
      <c r="Z33" s="15">
        <f t="shared" si="2"/>
        <v>0</v>
      </c>
      <c r="AA33" s="15">
        <f t="shared" si="2"/>
        <v>0</v>
      </c>
      <c r="AB33" s="15">
        <f>($E$32*AB32*AB24)*10</f>
        <v>0</v>
      </c>
      <c r="AC33" s="69"/>
      <c r="AD33" s="69"/>
      <c r="AE33" s="69"/>
      <c r="AF33" s="69"/>
    </row>
    <row r="34" spans="2:32" ht="3" customHeight="1" thickBot="1">
      <c r="B34" s="222"/>
      <c r="C34" s="371"/>
      <c r="D34" s="376"/>
      <c r="E34" s="77"/>
      <c r="F34" s="60"/>
      <c r="G34" s="17"/>
      <c r="H34" s="17"/>
      <c r="I34" s="54"/>
      <c r="J34" s="204"/>
      <c r="K34" s="205"/>
      <c r="L34" s="56"/>
      <c r="M34" s="18"/>
      <c r="N34" s="60"/>
      <c r="O34" s="54"/>
      <c r="P34" s="192"/>
      <c r="Q34" s="193"/>
      <c r="R34" s="56"/>
      <c r="S34" s="18"/>
      <c r="T34" s="56"/>
      <c r="U34" s="17"/>
      <c r="V34" s="17"/>
      <c r="W34" s="17"/>
      <c r="X34" s="17"/>
      <c r="Y34" s="17"/>
      <c r="Z34" s="17"/>
      <c r="AA34" s="17"/>
      <c r="AB34" s="17"/>
      <c r="AC34" s="68"/>
      <c r="AD34" s="68"/>
      <c r="AE34" s="68"/>
      <c r="AF34" s="68"/>
    </row>
    <row r="35" spans="2:32" ht="15" customHeight="1">
      <c r="B35" s="314"/>
      <c r="C35" s="316"/>
      <c r="D35" s="374"/>
      <c r="E35" s="308">
        <v>1.5049999999999999</v>
      </c>
      <c r="F35" s="63">
        <v>4.6500000000000004</v>
      </c>
      <c r="G35" s="21">
        <v>5.35</v>
      </c>
      <c r="H35" s="21"/>
      <c r="I35" s="67"/>
      <c r="J35" s="208">
        <v>40</v>
      </c>
      <c r="K35" s="209"/>
      <c r="L35" s="58">
        <v>20</v>
      </c>
      <c r="M35" s="22"/>
      <c r="N35" s="63"/>
      <c r="O35" s="67"/>
      <c r="P35" s="196"/>
      <c r="Q35" s="197">
        <v>1.5</v>
      </c>
      <c r="R35" s="58"/>
      <c r="S35" s="22"/>
      <c r="T35" s="58">
        <v>3.5000000000000003E-2</v>
      </c>
      <c r="U35" s="21">
        <v>8.5000000000000006E-2</v>
      </c>
      <c r="V35" s="21">
        <v>0.17</v>
      </c>
      <c r="W35" s="21">
        <v>8.5000000000000006E-2</v>
      </c>
      <c r="X35" s="21">
        <v>1.1999999999999999E-3</v>
      </c>
      <c r="Y35" s="21">
        <v>8.5000000000000006E-2</v>
      </c>
      <c r="Z35" s="21"/>
      <c r="AA35" s="21">
        <v>1.1999999999999999E-3</v>
      </c>
      <c r="AB35" s="21"/>
      <c r="AC35" s="68"/>
      <c r="AD35" s="68"/>
      <c r="AE35" s="68"/>
      <c r="AF35" s="68"/>
    </row>
    <row r="36" spans="2:32" ht="15" customHeight="1">
      <c r="B36" s="315"/>
      <c r="C36" s="317"/>
      <c r="D36" s="375"/>
      <c r="E36" s="309"/>
      <c r="F36" s="59">
        <f>($E$35*F35*F24)*10</f>
        <v>69.982500000000002</v>
      </c>
      <c r="G36" s="15">
        <f>($E$35*G35)*10</f>
        <v>80.517499999999984</v>
      </c>
      <c r="H36" s="15">
        <f>($E$35*H35)*10</f>
        <v>0</v>
      </c>
      <c r="I36" s="65">
        <f>($E$35*(I35*0.44))*10</f>
        <v>0</v>
      </c>
      <c r="J36" s="202">
        <f>($E$35*(J35*0.44))*10</f>
        <v>264.88</v>
      </c>
      <c r="K36" s="203">
        <f>($E$35*(K35*0.83))*10</f>
        <v>0</v>
      </c>
      <c r="L36" s="55">
        <f>($E$35*(L35*0.83))*10</f>
        <v>249.82999999999993</v>
      </c>
      <c r="M36" s="16">
        <f>($E$35*M35)*10</f>
        <v>0</v>
      </c>
      <c r="N36" s="59"/>
      <c r="O36" s="65">
        <f t="shared" ref="O36:AB36" si="3">($E$35*O35)*10</f>
        <v>0</v>
      </c>
      <c r="P36" s="190">
        <f t="shared" si="3"/>
        <v>0</v>
      </c>
      <c r="Q36" s="191">
        <f t="shared" si="3"/>
        <v>22.574999999999999</v>
      </c>
      <c r="R36" s="55">
        <f t="shared" si="3"/>
        <v>0</v>
      </c>
      <c r="S36" s="16">
        <f t="shared" si="3"/>
        <v>0</v>
      </c>
      <c r="T36" s="55">
        <f t="shared" si="3"/>
        <v>0.52675000000000005</v>
      </c>
      <c r="U36" s="15">
        <f t="shared" si="3"/>
        <v>1.2792500000000002</v>
      </c>
      <c r="V36" s="15">
        <f t="shared" si="3"/>
        <v>2.5585000000000004</v>
      </c>
      <c r="W36" s="15">
        <f t="shared" si="3"/>
        <v>1.2792500000000002</v>
      </c>
      <c r="X36" s="15">
        <f t="shared" si="3"/>
        <v>1.8059999999999996E-2</v>
      </c>
      <c r="Y36" s="15">
        <f t="shared" si="3"/>
        <v>1.2792500000000002</v>
      </c>
      <c r="Z36" s="15">
        <f t="shared" si="3"/>
        <v>0</v>
      </c>
      <c r="AA36" s="15">
        <f t="shared" si="3"/>
        <v>1.8059999999999996E-2</v>
      </c>
      <c r="AB36" s="15">
        <f t="shared" si="3"/>
        <v>0</v>
      </c>
      <c r="AC36" s="68"/>
      <c r="AD36" s="68"/>
      <c r="AE36" s="68"/>
      <c r="AF36" s="68"/>
    </row>
    <row r="37" spans="2:32" ht="3" customHeight="1" thickBot="1">
      <c r="B37" s="222"/>
      <c r="C37" s="371"/>
      <c r="D37" s="376"/>
      <c r="E37" s="77"/>
      <c r="F37" s="60"/>
      <c r="G37" s="17"/>
      <c r="H37" s="17"/>
      <c r="I37" s="54"/>
      <c r="J37" s="204"/>
      <c r="K37" s="205"/>
      <c r="L37" s="56"/>
      <c r="M37" s="18"/>
      <c r="N37" s="60"/>
      <c r="O37" s="54"/>
      <c r="P37" s="192"/>
      <c r="Q37" s="193"/>
      <c r="R37" s="56"/>
      <c r="S37" s="18"/>
      <c r="T37" s="56"/>
      <c r="U37" s="17"/>
      <c r="V37" s="17"/>
      <c r="W37" s="17"/>
      <c r="X37" s="17"/>
      <c r="Y37" s="17"/>
      <c r="Z37" s="17"/>
      <c r="AA37" s="17"/>
      <c r="AB37" s="17"/>
      <c r="AC37" s="68"/>
      <c r="AD37" s="68"/>
      <c r="AE37" s="68"/>
      <c r="AF37" s="68"/>
    </row>
    <row r="38" spans="2:32" ht="15" customHeight="1">
      <c r="B38" s="314"/>
      <c r="C38" s="316"/>
      <c r="D38" s="374"/>
      <c r="E38" s="308">
        <v>1.62</v>
      </c>
      <c r="F38" s="61">
        <v>9.33</v>
      </c>
      <c r="G38" s="20">
        <v>0.67</v>
      </c>
      <c r="H38" s="20"/>
      <c r="I38" s="66"/>
      <c r="J38" s="206">
        <v>20</v>
      </c>
      <c r="K38" s="207"/>
      <c r="L38" s="57">
        <v>40</v>
      </c>
      <c r="M38" s="62"/>
      <c r="N38" s="61"/>
      <c r="O38" s="66"/>
      <c r="P38" s="194"/>
      <c r="Q38" s="195">
        <v>1.5</v>
      </c>
      <c r="R38" s="57"/>
      <c r="S38" s="62"/>
      <c r="T38" s="57">
        <v>3.5000000000000003E-2</v>
      </c>
      <c r="U38" s="20">
        <v>8.7999999999999995E-2</v>
      </c>
      <c r="V38" s="20">
        <v>0.17499999999999999</v>
      </c>
      <c r="W38" s="20">
        <v>8.7999999999999995E-2</v>
      </c>
      <c r="X38" s="20">
        <v>1.1999999999999999E-3</v>
      </c>
      <c r="Y38" s="21">
        <v>8.7999999999999995E-2</v>
      </c>
      <c r="Z38" s="21"/>
      <c r="AA38" s="21">
        <v>1.1000000000000001E-3</v>
      </c>
      <c r="AB38" s="21"/>
      <c r="AC38" s="68"/>
      <c r="AD38" s="68"/>
      <c r="AE38" s="68"/>
      <c r="AF38" s="68"/>
    </row>
    <row r="39" spans="2:32" ht="15" customHeight="1">
      <c r="B39" s="315"/>
      <c r="C39" s="317"/>
      <c r="D39" s="375"/>
      <c r="E39" s="309"/>
      <c r="F39" s="59">
        <f>($E$38*F38*F24)*10</f>
        <v>151.14600000000002</v>
      </c>
      <c r="G39" s="15">
        <f>($E$38*G38)*10</f>
        <v>10.854000000000001</v>
      </c>
      <c r="H39" s="15">
        <f>($E$38*H38)*10</f>
        <v>0</v>
      </c>
      <c r="I39" s="65">
        <f>($E$38*(I38*0.44))*10</f>
        <v>0</v>
      </c>
      <c r="J39" s="202">
        <f>($E$38*(J38*0.44))*10</f>
        <v>142.56000000000003</v>
      </c>
      <c r="K39" s="203">
        <f>($E$38*(K38*0.83))*10</f>
        <v>0</v>
      </c>
      <c r="L39" s="55">
        <f>($E$38*(L38*0.83))*10</f>
        <v>537.84</v>
      </c>
      <c r="M39" s="16">
        <f>($E$38*M38)*10</f>
        <v>0</v>
      </c>
      <c r="N39" s="59"/>
      <c r="O39" s="65">
        <f t="shared" ref="O39:AB39" si="4">($E$38*O38)*10</f>
        <v>0</v>
      </c>
      <c r="P39" s="190">
        <f t="shared" si="4"/>
        <v>0</v>
      </c>
      <c r="Q39" s="191">
        <f t="shared" si="4"/>
        <v>24.3</v>
      </c>
      <c r="R39" s="55">
        <f t="shared" si="4"/>
        <v>0</v>
      </c>
      <c r="S39" s="16">
        <f t="shared" si="4"/>
        <v>0</v>
      </c>
      <c r="T39" s="55">
        <f t="shared" si="4"/>
        <v>0.56700000000000006</v>
      </c>
      <c r="U39" s="15">
        <f t="shared" si="4"/>
        <v>1.4256</v>
      </c>
      <c r="V39" s="15">
        <f t="shared" si="4"/>
        <v>2.835</v>
      </c>
      <c r="W39" s="15">
        <f t="shared" si="4"/>
        <v>1.4256</v>
      </c>
      <c r="X39" s="15">
        <f t="shared" si="4"/>
        <v>1.9439999999999999E-2</v>
      </c>
      <c r="Y39" s="15">
        <f t="shared" si="4"/>
        <v>1.4256</v>
      </c>
      <c r="Z39" s="15">
        <f t="shared" si="4"/>
        <v>0</v>
      </c>
      <c r="AA39" s="15">
        <f t="shared" si="4"/>
        <v>1.7820000000000003E-2</v>
      </c>
      <c r="AB39" s="15">
        <f t="shared" si="4"/>
        <v>0</v>
      </c>
      <c r="AC39" s="68"/>
      <c r="AD39" s="68"/>
      <c r="AE39" s="68"/>
      <c r="AF39" s="68"/>
    </row>
    <row r="40" spans="2:32" ht="3" customHeight="1" thickBot="1">
      <c r="B40" s="222"/>
      <c r="C40" s="371"/>
      <c r="D40" s="376"/>
      <c r="E40" s="77"/>
      <c r="F40" s="60"/>
      <c r="G40" s="17"/>
      <c r="H40" s="17"/>
      <c r="I40" s="54"/>
      <c r="J40" s="204"/>
      <c r="K40" s="205"/>
      <c r="L40" s="56"/>
      <c r="M40" s="18"/>
      <c r="N40" s="60"/>
      <c r="O40" s="54"/>
      <c r="P40" s="192"/>
      <c r="Q40" s="193"/>
      <c r="R40" s="56"/>
      <c r="S40" s="18"/>
      <c r="T40" s="56"/>
      <c r="U40" s="17"/>
      <c r="V40" s="17"/>
      <c r="W40" s="17"/>
      <c r="X40" s="17"/>
      <c r="Y40" s="17"/>
      <c r="Z40" s="17"/>
      <c r="AA40" s="17"/>
      <c r="AB40" s="17"/>
      <c r="AC40" s="68"/>
      <c r="AD40" s="68"/>
      <c r="AE40" s="68"/>
      <c r="AF40" s="68"/>
    </row>
    <row r="41" spans="2:32" ht="15" customHeight="1">
      <c r="B41" s="314"/>
      <c r="C41" s="316"/>
      <c r="D41" s="374"/>
      <c r="E41" s="308">
        <v>1</v>
      </c>
      <c r="F41" s="63"/>
      <c r="G41" s="21"/>
      <c r="H41" s="21"/>
      <c r="I41" s="66"/>
      <c r="J41" s="206"/>
      <c r="K41" s="207"/>
      <c r="L41" s="57"/>
      <c r="M41" s="62"/>
      <c r="N41" s="63"/>
      <c r="O41" s="67"/>
      <c r="P41" s="196"/>
      <c r="Q41" s="197"/>
      <c r="R41" s="58"/>
      <c r="S41" s="22"/>
      <c r="T41" s="58"/>
      <c r="U41" s="21"/>
      <c r="V41" s="21"/>
      <c r="W41" s="21"/>
      <c r="X41" s="21"/>
      <c r="Y41" s="21"/>
      <c r="Z41" s="21"/>
      <c r="AA41" s="21"/>
      <c r="AB41" s="21"/>
      <c r="AC41" s="68"/>
      <c r="AD41" s="68"/>
      <c r="AE41" s="68"/>
      <c r="AF41" s="68"/>
    </row>
    <row r="42" spans="2:32" ht="15" customHeight="1">
      <c r="B42" s="315"/>
      <c r="C42" s="317"/>
      <c r="D42" s="375"/>
      <c r="E42" s="309"/>
      <c r="F42" s="59">
        <f>($E$41*F41*F24)*10</f>
        <v>0</v>
      </c>
      <c r="G42" s="15">
        <f t="shared" ref="G42:AB42" si="5">($E$41*G41*G24)*10</f>
        <v>0</v>
      </c>
      <c r="H42" s="15">
        <f t="shared" si="5"/>
        <v>0</v>
      </c>
      <c r="I42" s="65">
        <f t="shared" si="5"/>
        <v>0</v>
      </c>
      <c r="J42" s="202">
        <f t="shared" si="5"/>
        <v>0</v>
      </c>
      <c r="K42" s="203">
        <f t="shared" si="5"/>
        <v>0</v>
      </c>
      <c r="L42" s="55">
        <f t="shared" si="5"/>
        <v>0</v>
      </c>
      <c r="M42" s="16">
        <f t="shared" si="5"/>
        <v>0</v>
      </c>
      <c r="N42" s="59">
        <f t="shared" si="5"/>
        <v>0</v>
      </c>
      <c r="O42" s="65">
        <f t="shared" si="5"/>
        <v>0</v>
      </c>
      <c r="P42" s="190">
        <f t="shared" si="5"/>
        <v>0</v>
      </c>
      <c r="Q42" s="191">
        <f t="shared" si="5"/>
        <v>0</v>
      </c>
      <c r="R42" s="55">
        <f t="shared" si="5"/>
        <v>0</v>
      </c>
      <c r="S42" s="16">
        <f t="shared" si="5"/>
        <v>0</v>
      </c>
      <c r="T42" s="55">
        <f t="shared" si="5"/>
        <v>0</v>
      </c>
      <c r="U42" s="15">
        <f t="shared" si="5"/>
        <v>0</v>
      </c>
      <c r="V42" s="15">
        <f t="shared" si="5"/>
        <v>0</v>
      </c>
      <c r="W42" s="15">
        <f t="shared" si="5"/>
        <v>0</v>
      </c>
      <c r="X42" s="15">
        <f t="shared" si="5"/>
        <v>0</v>
      </c>
      <c r="Y42" s="15">
        <f t="shared" si="5"/>
        <v>0</v>
      </c>
      <c r="Z42" s="15">
        <f t="shared" si="5"/>
        <v>0</v>
      </c>
      <c r="AA42" s="15">
        <f t="shared" si="5"/>
        <v>0</v>
      </c>
      <c r="AB42" s="15">
        <f t="shared" si="5"/>
        <v>0</v>
      </c>
      <c r="AC42" s="68"/>
      <c r="AD42" s="68"/>
      <c r="AE42" s="68"/>
      <c r="AF42" s="68"/>
    </row>
    <row r="43" spans="2:32" ht="3" customHeight="1" thickBot="1">
      <c r="B43" s="222"/>
      <c r="C43" s="371"/>
      <c r="D43" s="376"/>
      <c r="E43" s="77"/>
      <c r="F43" s="60"/>
      <c r="G43" s="17"/>
      <c r="H43" s="17"/>
      <c r="I43" s="54"/>
      <c r="J43" s="204"/>
      <c r="K43" s="205"/>
      <c r="L43" s="56"/>
      <c r="M43" s="18"/>
      <c r="N43" s="60"/>
      <c r="O43" s="54"/>
      <c r="P43" s="192"/>
      <c r="Q43" s="193"/>
      <c r="R43" s="56"/>
      <c r="S43" s="18"/>
      <c r="T43" s="56"/>
      <c r="U43" s="17"/>
      <c r="V43" s="17"/>
      <c r="W43" s="17"/>
      <c r="X43" s="17"/>
      <c r="Y43" s="17"/>
      <c r="Z43" s="17"/>
      <c r="AA43" s="17"/>
      <c r="AB43" s="17"/>
      <c r="AC43" s="68"/>
      <c r="AD43" s="68"/>
      <c r="AE43" s="68"/>
      <c r="AF43" s="68"/>
    </row>
    <row r="44" spans="2:32" ht="15" customHeight="1">
      <c r="B44" s="314"/>
      <c r="C44" s="316"/>
      <c r="D44" s="374"/>
      <c r="E44" s="308">
        <v>1</v>
      </c>
      <c r="F44" s="63"/>
      <c r="G44" s="21"/>
      <c r="H44" s="21"/>
      <c r="I44" s="67" t="s">
        <v>125</v>
      </c>
      <c r="J44" s="208" t="s">
        <v>125</v>
      </c>
      <c r="K44" s="209"/>
      <c r="L44" s="58"/>
      <c r="M44" s="22"/>
      <c r="N44" s="61"/>
      <c r="O44" s="66"/>
      <c r="P44" s="194"/>
      <c r="Q44" s="195"/>
      <c r="R44" s="57"/>
      <c r="S44" s="62"/>
      <c r="T44" s="57"/>
      <c r="U44" s="20"/>
      <c r="V44" s="20"/>
      <c r="W44" s="20"/>
      <c r="X44" s="20"/>
      <c r="Y44" s="21"/>
      <c r="Z44" s="21"/>
      <c r="AA44" s="21"/>
      <c r="AB44" s="21"/>
      <c r="AC44" s="68"/>
      <c r="AD44" s="68"/>
      <c r="AE44" s="68"/>
      <c r="AF44" s="68"/>
    </row>
    <row r="45" spans="2:32" ht="15" customHeight="1">
      <c r="B45" s="315"/>
      <c r="C45" s="317"/>
      <c r="D45" s="375"/>
      <c r="E45" s="309"/>
      <c r="F45" s="59">
        <f>($E$44*F44*F24)*10</f>
        <v>0</v>
      </c>
      <c r="G45" s="15">
        <f t="shared" ref="G45:AB45" si="6">($E$44*G44*G24)*10</f>
        <v>0</v>
      </c>
      <c r="H45" s="15">
        <f t="shared" si="6"/>
        <v>0</v>
      </c>
      <c r="I45" s="65" t="e">
        <f t="shared" si="6"/>
        <v>#VALUE!</v>
      </c>
      <c r="J45" s="202" t="e">
        <f t="shared" si="6"/>
        <v>#VALUE!</v>
      </c>
      <c r="K45" s="203">
        <f t="shared" si="6"/>
        <v>0</v>
      </c>
      <c r="L45" s="55">
        <f t="shared" si="6"/>
        <v>0</v>
      </c>
      <c r="M45" s="16">
        <f t="shared" si="6"/>
        <v>0</v>
      </c>
      <c r="N45" s="59">
        <f t="shared" si="6"/>
        <v>0</v>
      </c>
      <c r="O45" s="65">
        <f t="shared" si="6"/>
        <v>0</v>
      </c>
      <c r="P45" s="190">
        <f t="shared" si="6"/>
        <v>0</v>
      </c>
      <c r="Q45" s="191">
        <f t="shared" si="6"/>
        <v>0</v>
      </c>
      <c r="R45" s="55">
        <f t="shared" si="6"/>
        <v>0</v>
      </c>
      <c r="S45" s="16">
        <f t="shared" si="6"/>
        <v>0</v>
      </c>
      <c r="T45" s="55">
        <f t="shared" si="6"/>
        <v>0</v>
      </c>
      <c r="U45" s="15">
        <f t="shared" si="6"/>
        <v>0</v>
      </c>
      <c r="V45" s="15">
        <f t="shared" si="6"/>
        <v>0</v>
      </c>
      <c r="W45" s="15">
        <f t="shared" si="6"/>
        <v>0</v>
      </c>
      <c r="X45" s="15">
        <f t="shared" si="6"/>
        <v>0</v>
      </c>
      <c r="Y45" s="15">
        <f t="shared" si="6"/>
        <v>0</v>
      </c>
      <c r="Z45" s="15">
        <f t="shared" si="6"/>
        <v>0</v>
      </c>
      <c r="AA45" s="15">
        <f t="shared" si="6"/>
        <v>0</v>
      </c>
      <c r="AB45" s="15">
        <f t="shared" si="6"/>
        <v>0</v>
      </c>
      <c r="AC45" s="68"/>
      <c r="AD45" s="68"/>
      <c r="AE45" s="68"/>
      <c r="AF45" s="68"/>
    </row>
    <row r="46" spans="2:32" ht="3" customHeight="1" thickBot="1">
      <c r="B46" s="222"/>
      <c r="C46" s="371"/>
      <c r="D46" s="376"/>
      <c r="E46" s="77"/>
      <c r="F46" s="60"/>
      <c r="G46" s="17"/>
      <c r="H46" s="17"/>
      <c r="I46" s="54"/>
      <c r="J46" s="204"/>
      <c r="K46" s="205"/>
      <c r="L46" s="56"/>
      <c r="M46" s="18"/>
      <c r="N46" s="60"/>
      <c r="O46" s="54"/>
      <c r="P46" s="192"/>
      <c r="Q46" s="193"/>
      <c r="R46" s="56"/>
      <c r="S46" s="18"/>
      <c r="T46" s="56"/>
      <c r="U46" s="17"/>
      <c r="V46" s="17"/>
      <c r="W46" s="17"/>
      <c r="X46" s="17"/>
      <c r="Y46" s="17"/>
      <c r="Z46" s="17"/>
      <c r="AA46" s="17"/>
      <c r="AB46" s="17"/>
      <c r="AC46" s="68"/>
      <c r="AD46" s="68"/>
      <c r="AE46" s="68"/>
      <c r="AF46" s="68"/>
    </row>
    <row r="47" spans="2:32" ht="15" customHeight="1">
      <c r="B47" s="314"/>
      <c r="C47" s="316"/>
      <c r="D47" s="374"/>
      <c r="E47" s="308">
        <v>1</v>
      </c>
      <c r="F47" s="63"/>
      <c r="G47" s="21"/>
      <c r="H47" s="21"/>
      <c r="I47" s="66"/>
      <c r="J47" s="206"/>
      <c r="K47" s="207"/>
      <c r="L47" s="57"/>
      <c r="M47" s="62"/>
      <c r="N47" s="63"/>
      <c r="O47" s="67"/>
      <c r="P47" s="196"/>
      <c r="Q47" s="197"/>
      <c r="R47" s="58"/>
      <c r="S47" s="22"/>
      <c r="T47" s="58"/>
      <c r="U47" s="21"/>
      <c r="V47" s="21"/>
      <c r="W47" s="21"/>
      <c r="X47" s="21"/>
      <c r="Y47" s="21"/>
      <c r="Z47" s="21"/>
      <c r="AA47" s="21"/>
      <c r="AB47" s="21"/>
      <c r="AC47" s="68"/>
      <c r="AD47" s="68"/>
      <c r="AE47" s="68"/>
      <c r="AF47" s="68"/>
    </row>
    <row r="48" spans="2:32" ht="15" customHeight="1">
      <c r="B48" s="315"/>
      <c r="C48" s="317"/>
      <c r="D48" s="375"/>
      <c r="E48" s="309"/>
      <c r="F48" s="59">
        <f>($E$47*F47*F24)*10</f>
        <v>0</v>
      </c>
      <c r="G48" s="15">
        <f t="shared" ref="G48:AB48" si="7">($E$47*G47*G24)*10</f>
        <v>0</v>
      </c>
      <c r="H48" s="15">
        <f t="shared" si="7"/>
        <v>0</v>
      </c>
      <c r="I48" s="65">
        <f t="shared" si="7"/>
        <v>0</v>
      </c>
      <c r="J48" s="202">
        <f t="shared" si="7"/>
        <v>0</v>
      </c>
      <c r="K48" s="203">
        <f t="shared" si="7"/>
        <v>0</v>
      </c>
      <c r="L48" s="55">
        <f t="shared" si="7"/>
        <v>0</v>
      </c>
      <c r="M48" s="16">
        <f t="shared" si="7"/>
        <v>0</v>
      </c>
      <c r="N48" s="59">
        <f t="shared" si="7"/>
        <v>0</v>
      </c>
      <c r="O48" s="65">
        <f t="shared" si="7"/>
        <v>0</v>
      </c>
      <c r="P48" s="190">
        <f t="shared" si="7"/>
        <v>0</v>
      </c>
      <c r="Q48" s="191">
        <f t="shared" si="7"/>
        <v>0</v>
      </c>
      <c r="R48" s="55">
        <f t="shared" si="7"/>
        <v>0</v>
      </c>
      <c r="S48" s="16">
        <f t="shared" si="7"/>
        <v>0</v>
      </c>
      <c r="T48" s="55">
        <f t="shared" si="7"/>
        <v>0</v>
      </c>
      <c r="U48" s="15">
        <f t="shared" si="7"/>
        <v>0</v>
      </c>
      <c r="V48" s="15">
        <f t="shared" si="7"/>
        <v>0</v>
      </c>
      <c r="W48" s="15">
        <f t="shared" si="7"/>
        <v>0</v>
      </c>
      <c r="X48" s="15">
        <f t="shared" si="7"/>
        <v>0</v>
      </c>
      <c r="Y48" s="15">
        <f t="shared" si="7"/>
        <v>0</v>
      </c>
      <c r="Z48" s="15">
        <f t="shared" si="7"/>
        <v>0</v>
      </c>
      <c r="AA48" s="15">
        <f t="shared" si="7"/>
        <v>0</v>
      </c>
      <c r="AB48" s="15">
        <f t="shared" si="7"/>
        <v>0</v>
      </c>
      <c r="AC48" s="68"/>
      <c r="AD48" s="68"/>
      <c r="AE48" s="68"/>
      <c r="AF48" s="68"/>
    </row>
    <row r="49" spans="2:32" ht="3" customHeight="1" thickBot="1">
      <c r="B49" s="222"/>
      <c r="C49" s="371"/>
      <c r="D49" s="376"/>
      <c r="E49" s="77"/>
      <c r="F49" s="60"/>
      <c r="G49" s="17"/>
      <c r="H49" s="17"/>
      <c r="I49" s="54"/>
      <c r="J49" s="204"/>
      <c r="K49" s="205"/>
      <c r="L49" s="56"/>
      <c r="M49" s="18"/>
      <c r="N49" s="60"/>
      <c r="O49" s="54"/>
      <c r="P49" s="192"/>
      <c r="Q49" s="193"/>
      <c r="R49" s="56"/>
      <c r="S49" s="18"/>
      <c r="T49" s="56"/>
      <c r="U49" s="17"/>
      <c r="V49" s="17"/>
      <c r="W49" s="17"/>
      <c r="X49" s="17"/>
      <c r="Y49" s="17"/>
      <c r="Z49" s="17"/>
      <c r="AA49" s="17"/>
      <c r="AB49" s="17"/>
      <c r="AC49" s="68"/>
      <c r="AD49" s="68"/>
      <c r="AE49" s="68"/>
      <c r="AF49" s="68"/>
    </row>
    <row r="50" spans="2:32" ht="15" customHeight="1">
      <c r="B50" s="314"/>
      <c r="C50" s="316"/>
      <c r="D50" s="374"/>
      <c r="E50" s="308">
        <v>1</v>
      </c>
      <c r="F50" s="63"/>
      <c r="G50" s="21"/>
      <c r="H50" s="21"/>
      <c r="I50" s="67"/>
      <c r="J50" s="208"/>
      <c r="K50" s="209"/>
      <c r="L50" s="58"/>
      <c r="M50" s="22"/>
      <c r="N50" s="61"/>
      <c r="O50" s="66"/>
      <c r="P50" s="194"/>
      <c r="Q50" s="195"/>
      <c r="R50" s="57"/>
      <c r="S50" s="62"/>
      <c r="T50" s="57"/>
      <c r="U50" s="20"/>
      <c r="V50" s="20"/>
      <c r="W50" s="20"/>
      <c r="X50" s="20"/>
      <c r="Y50" s="21"/>
      <c r="Z50" s="21"/>
      <c r="AA50" s="21"/>
      <c r="AB50" s="21"/>
      <c r="AC50" s="68"/>
      <c r="AD50" s="68"/>
      <c r="AE50" s="68"/>
      <c r="AF50" s="68"/>
    </row>
    <row r="51" spans="2:32" ht="15" customHeight="1">
      <c r="B51" s="315"/>
      <c r="C51" s="317"/>
      <c r="D51" s="375"/>
      <c r="E51" s="309"/>
      <c r="F51" s="59">
        <f>($E$50*F50*F24)*10</f>
        <v>0</v>
      </c>
      <c r="G51" s="15">
        <f t="shared" ref="G51:AB51" si="8">($E$50*G50*G24)*10</f>
        <v>0</v>
      </c>
      <c r="H51" s="15">
        <f t="shared" si="8"/>
        <v>0</v>
      </c>
      <c r="I51" s="65">
        <f t="shared" si="8"/>
        <v>0</v>
      </c>
      <c r="J51" s="202">
        <f t="shared" si="8"/>
        <v>0</v>
      </c>
      <c r="K51" s="203">
        <f t="shared" si="8"/>
        <v>0</v>
      </c>
      <c r="L51" s="55">
        <f t="shared" si="8"/>
        <v>0</v>
      </c>
      <c r="M51" s="16">
        <f t="shared" si="8"/>
        <v>0</v>
      </c>
      <c r="N51" s="59">
        <f t="shared" si="8"/>
        <v>0</v>
      </c>
      <c r="O51" s="65">
        <f t="shared" si="8"/>
        <v>0</v>
      </c>
      <c r="P51" s="190">
        <f t="shared" si="8"/>
        <v>0</v>
      </c>
      <c r="Q51" s="191">
        <f t="shared" si="8"/>
        <v>0</v>
      </c>
      <c r="R51" s="55">
        <f t="shared" si="8"/>
        <v>0</v>
      </c>
      <c r="S51" s="16">
        <f t="shared" si="8"/>
        <v>0</v>
      </c>
      <c r="T51" s="55">
        <f t="shared" si="8"/>
        <v>0</v>
      </c>
      <c r="U51" s="15">
        <f t="shared" si="8"/>
        <v>0</v>
      </c>
      <c r="V51" s="15">
        <f t="shared" si="8"/>
        <v>0</v>
      </c>
      <c r="W51" s="15">
        <f t="shared" si="8"/>
        <v>0</v>
      </c>
      <c r="X51" s="15">
        <f t="shared" si="8"/>
        <v>0</v>
      </c>
      <c r="Y51" s="15">
        <f t="shared" si="8"/>
        <v>0</v>
      </c>
      <c r="Z51" s="15">
        <f t="shared" si="8"/>
        <v>0</v>
      </c>
      <c r="AA51" s="15">
        <f t="shared" si="8"/>
        <v>0</v>
      </c>
      <c r="AB51" s="15">
        <f t="shared" si="8"/>
        <v>0</v>
      </c>
      <c r="AC51" s="68"/>
      <c r="AD51" s="68"/>
      <c r="AE51" s="68"/>
      <c r="AF51" s="68"/>
    </row>
    <row r="52" spans="2:32" ht="3" customHeight="1" thickBot="1">
      <c r="B52" s="222"/>
      <c r="C52" s="371"/>
      <c r="D52" s="376"/>
      <c r="E52" s="77"/>
      <c r="F52" s="60"/>
      <c r="G52" s="17"/>
      <c r="H52" s="17"/>
      <c r="I52" s="54"/>
      <c r="J52" s="204"/>
      <c r="K52" s="205"/>
      <c r="L52" s="56"/>
      <c r="M52" s="18"/>
      <c r="N52" s="60"/>
      <c r="O52" s="54"/>
      <c r="P52" s="192"/>
      <c r="Q52" s="193"/>
      <c r="R52" s="56"/>
      <c r="S52" s="18"/>
      <c r="T52" s="56"/>
      <c r="U52" s="17"/>
      <c r="V52" s="17"/>
      <c r="W52" s="17"/>
      <c r="X52" s="17"/>
      <c r="Y52" s="17"/>
      <c r="Z52" s="17"/>
      <c r="AA52" s="17"/>
      <c r="AB52" s="17"/>
      <c r="AC52" s="68"/>
      <c r="AD52" s="68"/>
      <c r="AE52" s="68"/>
      <c r="AF52" s="68"/>
    </row>
    <row r="53" spans="2:32" ht="15" customHeight="1">
      <c r="B53" s="314"/>
      <c r="C53" s="316"/>
      <c r="D53" s="374"/>
      <c r="E53" s="308">
        <v>1</v>
      </c>
      <c r="F53" s="63"/>
      <c r="G53" s="21"/>
      <c r="H53" s="21"/>
      <c r="I53" s="66"/>
      <c r="J53" s="206"/>
      <c r="K53" s="207"/>
      <c r="L53" s="57"/>
      <c r="M53" s="62"/>
      <c r="N53" s="63"/>
      <c r="O53" s="67"/>
      <c r="P53" s="196"/>
      <c r="Q53" s="197"/>
      <c r="R53" s="58"/>
      <c r="S53" s="22"/>
      <c r="T53" s="58"/>
      <c r="U53" s="21"/>
      <c r="V53" s="21"/>
      <c r="W53" s="21"/>
      <c r="X53" s="21"/>
      <c r="Y53" s="21"/>
      <c r="Z53" s="21"/>
      <c r="AA53" s="21"/>
      <c r="AB53" s="21"/>
      <c r="AC53" s="68"/>
      <c r="AD53" s="68"/>
      <c r="AE53" s="68"/>
      <c r="AF53" s="68"/>
    </row>
    <row r="54" spans="2:32" ht="15" customHeight="1">
      <c r="B54" s="315"/>
      <c r="C54" s="317"/>
      <c r="D54" s="375"/>
      <c r="E54" s="309"/>
      <c r="F54" s="59">
        <f>($E$53*F53*F24)*10</f>
        <v>0</v>
      </c>
      <c r="G54" s="15">
        <f t="shared" ref="G54:AB54" si="9">($E$53*G53*G24)*10</f>
        <v>0</v>
      </c>
      <c r="H54" s="15">
        <f t="shared" si="9"/>
        <v>0</v>
      </c>
      <c r="I54" s="65">
        <f t="shared" si="9"/>
        <v>0</v>
      </c>
      <c r="J54" s="202">
        <f t="shared" si="9"/>
        <v>0</v>
      </c>
      <c r="K54" s="203">
        <f t="shared" si="9"/>
        <v>0</v>
      </c>
      <c r="L54" s="55">
        <f t="shared" si="9"/>
        <v>0</v>
      </c>
      <c r="M54" s="16">
        <f t="shared" si="9"/>
        <v>0</v>
      </c>
      <c r="N54" s="59">
        <f t="shared" si="9"/>
        <v>0</v>
      </c>
      <c r="O54" s="65">
        <f t="shared" si="9"/>
        <v>0</v>
      </c>
      <c r="P54" s="190">
        <f t="shared" si="9"/>
        <v>0</v>
      </c>
      <c r="Q54" s="191">
        <f t="shared" si="9"/>
        <v>0</v>
      </c>
      <c r="R54" s="55">
        <f t="shared" si="9"/>
        <v>0</v>
      </c>
      <c r="S54" s="16">
        <f t="shared" si="9"/>
        <v>0</v>
      </c>
      <c r="T54" s="55">
        <f t="shared" si="9"/>
        <v>0</v>
      </c>
      <c r="U54" s="15">
        <f t="shared" si="9"/>
        <v>0</v>
      </c>
      <c r="V54" s="15">
        <f t="shared" si="9"/>
        <v>0</v>
      </c>
      <c r="W54" s="15">
        <f t="shared" si="9"/>
        <v>0</v>
      </c>
      <c r="X54" s="15">
        <f t="shared" si="9"/>
        <v>0</v>
      </c>
      <c r="Y54" s="15">
        <f t="shared" si="9"/>
        <v>0</v>
      </c>
      <c r="Z54" s="15">
        <f t="shared" si="9"/>
        <v>0</v>
      </c>
      <c r="AA54" s="15">
        <f t="shared" si="9"/>
        <v>0</v>
      </c>
      <c r="AB54" s="15">
        <f t="shared" si="9"/>
        <v>0</v>
      </c>
      <c r="AC54" s="68"/>
      <c r="AD54" s="68"/>
      <c r="AE54" s="68"/>
      <c r="AF54" s="68"/>
    </row>
    <row r="55" spans="2:32" ht="3" customHeight="1" thickBot="1">
      <c r="B55" s="222"/>
      <c r="C55" s="371"/>
      <c r="D55" s="376"/>
      <c r="E55" s="77"/>
      <c r="F55" s="60"/>
      <c r="G55" s="17"/>
      <c r="H55" s="17"/>
      <c r="I55" s="54"/>
      <c r="J55" s="204"/>
      <c r="K55" s="205"/>
      <c r="L55" s="56"/>
      <c r="M55" s="18"/>
      <c r="N55" s="60"/>
      <c r="O55" s="54"/>
      <c r="P55" s="192"/>
      <c r="Q55" s="193"/>
      <c r="R55" s="56"/>
      <c r="S55" s="18"/>
      <c r="T55" s="56"/>
      <c r="U55" s="17"/>
      <c r="V55" s="17"/>
      <c r="W55" s="17"/>
      <c r="X55" s="17"/>
      <c r="Y55" s="17"/>
      <c r="Z55" s="17"/>
      <c r="AA55" s="17"/>
      <c r="AB55" s="17"/>
      <c r="AC55" s="68"/>
      <c r="AD55" s="68"/>
      <c r="AE55" s="68"/>
      <c r="AF55" s="68"/>
    </row>
    <row r="56" spans="2:32" ht="15" customHeight="1">
      <c r="B56" s="314"/>
      <c r="C56" s="316"/>
      <c r="D56" s="374"/>
      <c r="E56" s="308">
        <v>1</v>
      </c>
      <c r="F56" s="63"/>
      <c r="G56" s="21"/>
      <c r="H56" s="21"/>
      <c r="I56" s="67"/>
      <c r="J56" s="208"/>
      <c r="K56" s="209"/>
      <c r="L56" s="58"/>
      <c r="M56" s="22"/>
      <c r="N56" s="61"/>
      <c r="O56" s="66"/>
      <c r="P56" s="194"/>
      <c r="Q56" s="195"/>
      <c r="R56" s="57"/>
      <c r="S56" s="62"/>
      <c r="T56" s="57"/>
      <c r="U56" s="20"/>
      <c r="V56" s="20"/>
      <c r="W56" s="20"/>
      <c r="X56" s="20"/>
      <c r="Y56" s="21"/>
      <c r="Z56" s="21"/>
      <c r="AA56" s="21"/>
      <c r="AB56" s="21"/>
      <c r="AC56" s="68"/>
      <c r="AD56" s="68"/>
      <c r="AE56" s="68"/>
      <c r="AF56" s="68"/>
    </row>
    <row r="57" spans="2:32" ht="15" customHeight="1">
      <c r="B57" s="315"/>
      <c r="C57" s="317"/>
      <c r="D57" s="375"/>
      <c r="E57" s="309"/>
      <c r="F57" s="59">
        <f>($E$56*F56*F24)*10</f>
        <v>0</v>
      </c>
      <c r="G57" s="15">
        <f t="shared" ref="G57:AB57" si="10">($E$56*G56*G24)*10</f>
        <v>0</v>
      </c>
      <c r="H57" s="15">
        <f t="shared" si="10"/>
        <v>0</v>
      </c>
      <c r="I57" s="65">
        <f t="shared" si="10"/>
        <v>0</v>
      </c>
      <c r="J57" s="202">
        <f t="shared" si="10"/>
        <v>0</v>
      </c>
      <c r="K57" s="203">
        <f t="shared" si="10"/>
        <v>0</v>
      </c>
      <c r="L57" s="55">
        <f t="shared" si="10"/>
        <v>0</v>
      </c>
      <c r="M57" s="16">
        <f t="shared" si="10"/>
        <v>0</v>
      </c>
      <c r="N57" s="59">
        <f t="shared" si="10"/>
        <v>0</v>
      </c>
      <c r="O57" s="65">
        <f t="shared" si="10"/>
        <v>0</v>
      </c>
      <c r="P57" s="190">
        <f t="shared" si="10"/>
        <v>0</v>
      </c>
      <c r="Q57" s="191">
        <f t="shared" si="10"/>
        <v>0</v>
      </c>
      <c r="R57" s="55">
        <f t="shared" si="10"/>
        <v>0</v>
      </c>
      <c r="S57" s="16">
        <f>($E$56*S56*S24)*10</f>
        <v>0</v>
      </c>
      <c r="T57" s="55">
        <f t="shared" si="10"/>
        <v>0</v>
      </c>
      <c r="U57" s="15">
        <f t="shared" si="10"/>
        <v>0</v>
      </c>
      <c r="V57" s="15">
        <f t="shared" si="10"/>
        <v>0</v>
      </c>
      <c r="W57" s="15">
        <f t="shared" si="10"/>
        <v>0</v>
      </c>
      <c r="X57" s="15">
        <f t="shared" si="10"/>
        <v>0</v>
      </c>
      <c r="Y57" s="15">
        <f t="shared" si="10"/>
        <v>0</v>
      </c>
      <c r="Z57" s="15">
        <f t="shared" si="10"/>
        <v>0</v>
      </c>
      <c r="AA57" s="15">
        <f t="shared" si="10"/>
        <v>0</v>
      </c>
      <c r="AB57" s="15">
        <f t="shared" si="10"/>
        <v>0</v>
      </c>
      <c r="AC57" s="68"/>
      <c r="AD57" s="68"/>
      <c r="AE57" s="68"/>
      <c r="AF57" s="68"/>
    </row>
    <row r="58" spans="2:32" ht="3" customHeight="1" thickBot="1">
      <c r="B58" s="222"/>
      <c r="C58" s="371"/>
      <c r="D58" s="376"/>
      <c r="E58" s="77"/>
      <c r="F58" s="60"/>
      <c r="G58" s="17"/>
      <c r="H58" s="17"/>
      <c r="I58" s="54"/>
      <c r="J58" s="204"/>
      <c r="K58" s="205"/>
      <c r="L58" s="56"/>
      <c r="M58" s="18"/>
      <c r="N58" s="60"/>
      <c r="O58" s="54"/>
      <c r="P58" s="192"/>
      <c r="Q58" s="193"/>
      <c r="R58" s="56"/>
      <c r="S58" s="18"/>
      <c r="T58" s="56"/>
      <c r="U58" s="17"/>
      <c r="V58" s="17"/>
      <c r="W58" s="17"/>
      <c r="X58" s="17"/>
      <c r="Y58" s="17"/>
      <c r="Z58" s="17"/>
      <c r="AA58" s="17"/>
      <c r="AB58" s="17"/>
      <c r="AC58" s="68"/>
      <c r="AD58" s="68"/>
      <c r="AE58" s="68"/>
      <c r="AF58" s="68"/>
    </row>
    <row r="59" spans="2:32" ht="15" customHeight="1">
      <c r="B59" s="314"/>
      <c r="C59" s="316"/>
      <c r="D59" s="374"/>
      <c r="E59" s="308">
        <v>1</v>
      </c>
      <c r="F59" s="63"/>
      <c r="G59" s="21"/>
      <c r="H59" s="21"/>
      <c r="I59" s="66"/>
      <c r="J59" s="206"/>
      <c r="K59" s="207"/>
      <c r="L59" s="57"/>
      <c r="M59" s="62"/>
      <c r="N59" s="63"/>
      <c r="O59" s="67"/>
      <c r="P59" s="196"/>
      <c r="Q59" s="197"/>
      <c r="R59" s="58"/>
      <c r="S59" s="22"/>
      <c r="T59" s="58"/>
      <c r="U59" s="21"/>
      <c r="V59" s="21"/>
      <c r="W59" s="21"/>
      <c r="X59" s="21"/>
      <c r="Y59" s="21"/>
      <c r="Z59" s="21"/>
      <c r="AA59" s="21"/>
      <c r="AB59" s="21"/>
      <c r="AC59" s="68"/>
      <c r="AD59" s="68"/>
      <c r="AE59" s="68"/>
      <c r="AF59" s="68"/>
    </row>
    <row r="60" spans="2:32" ht="15" customHeight="1">
      <c r="B60" s="315"/>
      <c r="C60" s="317"/>
      <c r="D60" s="375"/>
      <c r="E60" s="309"/>
      <c r="F60" s="59">
        <f>($E$59*F59*F24)*10</f>
        <v>0</v>
      </c>
      <c r="G60" s="15">
        <f t="shared" ref="G60:AB60" si="11">($E$59*G59*G24)*10</f>
        <v>0</v>
      </c>
      <c r="H60" s="15">
        <f t="shared" si="11"/>
        <v>0</v>
      </c>
      <c r="I60" s="65">
        <f t="shared" si="11"/>
        <v>0</v>
      </c>
      <c r="J60" s="202">
        <f t="shared" si="11"/>
        <v>0</v>
      </c>
      <c r="K60" s="203">
        <f t="shared" si="11"/>
        <v>0</v>
      </c>
      <c r="L60" s="55">
        <f t="shared" si="11"/>
        <v>0</v>
      </c>
      <c r="M60" s="16">
        <f t="shared" si="11"/>
        <v>0</v>
      </c>
      <c r="N60" s="59">
        <f t="shared" si="11"/>
        <v>0</v>
      </c>
      <c r="O60" s="65">
        <f t="shared" si="11"/>
        <v>0</v>
      </c>
      <c r="P60" s="190">
        <f t="shared" si="11"/>
        <v>0</v>
      </c>
      <c r="Q60" s="191">
        <f t="shared" si="11"/>
        <v>0</v>
      </c>
      <c r="R60" s="55">
        <f t="shared" si="11"/>
        <v>0</v>
      </c>
      <c r="S60" s="16">
        <f t="shared" si="11"/>
        <v>0</v>
      </c>
      <c r="T60" s="55">
        <f t="shared" si="11"/>
        <v>0</v>
      </c>
      <c r="U60" s="15">
        <f t="shared" si="11"/>
        <v>0</v>
      </c>
      <c r="V60" s="15">
        <f t="shared" si="11"/>
        <v>0</v>
      </c>
      <c r="W60" s="15">
        <f t="shared" si="11"/>
        <v>0</v>
      </c>
      <c r="X60" s="15">
        <f t="shared" si="11"/>
        <v>0</v>
      </c>
      <c r="Y60" s="15">
        <f t="shared" si="11"/>
        <v>0</v>
      </c>
      <c r="Z60" s="15">
        <f t="shared" si="11"/>
        <v>0</v>
      </c>
      <c r="AA60" s="15">
        <f t="shared" si="11"/>
        <v>0</v>
      </c>
      <c r="AB60" s="15">
        <f t="shared" si="11"/>
        <v>0</v>
      </c>
      <c r="AC60" s="68"/>
      <c r="AD60" s="68"/>
      <c r="AE60" s="68"/>
      <c r="AF60" s="68"/>
    </row>
    <row r="61" spans="2:32" ht="3" customHeight="1" thickBot="1">
      <c r="B61" s="222"/>
      <c r="C61" s="371"/>
      <c r="D61" s="376"/>
      <c r="E61" s="77"/>
      <c r="F61" s="60"/>
      <c r="G61" s="17"/>
      <c r="H61" s="17"/>
      <c r="I61" s="54"/>
      <c r="J61" s="204"/>
      <c r="K61" s="205"/>
      <c r="L61" s="56"/>
      <c r="M61" s="18"/>
      <c r="N61" s="60"/>
      <c r="O61" s="54"/>
      <c r="P61" s="192"/>
      <c r="Q61" s="193"/>
      <c r="R61" s="56"/>
      <c r="S61" s="18"/>
      <c r="T61" s="56"/>
      <c r="U61" s="17"/>
      <c r="V61" s="17"/>
      <c r="W61" s="17"/>
      <c r="X61" s="17"/>
      <c r="Y61" s="17"/>
      <c r="Z61" s="17"/>
      <c r="AA61" s="17"/>
      <c r="AB61" s="17"/>
      <c r="AC61" s="68"/>
      <c r="AD61" s="68"/>
      <c r="AE61" s="68"/>
      <c r="AF61" s="68"/>
    </row>
    <row r="62" spans="2:32" ht="15" customHeight="1">
      <c r="B62" s="314"/>
      <c r="C62" s="316"/>
      <c r="D62" s="374"/>
      <c r="E62" s="308">
        <v>1</v>
      </c>
      <c r="F62" s="63"/>
      <c r="G62" s="21"/>
      <c r="H62" s="21"/>
      <c r="I62" s="67"/>
      <c r="J62" s="208"/>
      <c r="K62" s="209"/>
      <c r="L62" s="58"/>
      <c r="M62" s="22"/>
      <c r="N62" s="61"/>
      <c r="O62" s="66"/>
      <c r="P62" s="194"/>
      <c r="Q62" s="195"/>
      <c r="R62" s="57"/>
      <c r="S62" s="62"/>
      <c r="T62" s="57"/>
      <c r="U62" s="20"/>
      <c r="V62" s="20"/>
      <c r="W62" s="20"/>
      <c r="X62" s="20"/>
      <c r="Y62" s="21"/>
      <c r="Z62" s="21"/>
      <c r="AA62" s="21"/>
      <c r="AB62" s="21"/>
      <c r="AC62" s="68"/>
      <c r="AD62" s="68"/>
      <c r="AE62" s="68"/>
      <c r="AF62" s="68"/>
    </row>
    <row r="63" spans="2:32" ht="15" customHeight="1">
      <c r="B63" s="315"/>
      <c r="C63" s="317"/>
      <c r="D63" s="375"/>
      <c r="E63" s="309"/>
      <c r="F63" s="59">
        <f>($E$62*F62*F24)*10</f>
        <v>0</v>
      </c>
      <c r="G63" s="15">
        <f t="shared" ref="G63:AB63" si="12">($E$62*G62*G24)*10</f>
        <v>0</v>
      </c>
      <c r="H63" s="15">
        <f t="shared" si="12"/>
        <v>0</v>
      </c>
      <c r="I63" s="65">
        <f t="shared" si="12"/>
        <v>0</v>
      </c>
      <c r="J63" s="202">
        <f t="shared" si="12"/>
        <v>0</v>
      </c>
      <c r="K63" s="203">
        <f t="shared" si="12"/>
        <v>0</v>
      </c>
      <c r="L63" s="55">
        <f t="shared" si="12"/>
        <v>0</v>
      </c>
      <c r="M63" s="16">
        <f t="shared" si="12"/>
        <v>0</v>
      </c>
      <c r="N63" s="59">
        <f t="shared" si="12"/>
        <v>0</v>
      </c>
      <c r="O63" s="65">
        <f t="shared" si="12"/>
        <v>0</v>
      </c>
      <c r="P63" s="190">
        <f t="shared" si="12"/>
        <v>0</v>
      </c>
      <c r="Q63" s="191">
        <f t="shared" si="12"/>
        <v>0</v>
      </c>
      <c r="R63" s="55">
        <f t="shared" si="12"/>
        <v>0</v>
      </c>
      <c r="S63" s="16">
        <f t="shared" si="12"/>
        <v>0</v>
      </c>
      <c r="T63" s="55">
        <f t="shared" si="12"/>
        <v>0</v>
      </c>
      <c r="U63" s="15">
        <f t="shared" si="12"/>
        <v>0</v>
      </c>
      <c r="V63" s="15">
        <f t="shared" si="12"/>
        <v>0</v>
      </c>
      <c r="W63" s="15">
        <f t="shared" si="12"/>
        <v>0</v>
      </c>
      <c r="X63" s="15">
        <f t="shared" si="12"/>
        <v>0</v>
      </c>
      <c r="Y63" s="15">
        <f t="shared" si="12"/>
        <v>0</v>
      </c>
      <c r="Z63" s="15">
        <f t="shared" si="12"/>
        <v>0</v>
      </c>
      <c r="AA63" s="15">
        <f t="shared" si="12"/>
        <v>0</v>
      </c>
      <c r="AB63" s="15">
        <f t="shared" si="12"/>
        <v>0</v>
      </c>
      <c r="AC63" s="68"/>
      <c r="AD63" s="68"/>
      <c r="AE63" s="68"/>
      <c r="AF63" s="68"/>
    </row>
    <row r="64" spans="2:32" ht="3" customHeight="1" thickBot="1">
      <c r="B64" s="222"/>
      <c r="C64" s="372"/>
      <c r="D64" s="377"/>
      <c r="E64" s="77"/>
      <c r="F64" s="64"/>
      <c r="G64" s="24"/>
      <c r="H64" s="24"/>
      <c r="I64" s="64"/>
      <c r="J64" s="210"/>
      <c r="K64" s="211"/>
      <c r="L64" s="56"/>
      <c r="M64" s="18"/>
      <c r="N64" s="64"/>
      <c r="O64" s="64"/>
      <c r="P64" s="198"/>
      <c r="Q64" s="199"/>
      <c r="R64" s="24"/>
      <c r="S64" s="24"/>
      <c r="T64" s="23"/>
      <c r="U64" s="23"/>
      <c r="V64" s="23"/>
      <c r="W64" s="23"/>
      <c r="X64" s="23"/>
      <c r="Y64" s="23"/>
      <c r="Z64" s="23"/>
      <c r="AA64" s="23"/>
      <c r="AB64" s="23"/>
      <c r="AC64" s="68"/>
      <c r="AD64" s="68"/>
      <c r="AE64" s="68"/>
      <c r="AF64" s="68"/>
    </row>
    <row r="65" spans="2:32" ht="15" customHeight="1">
      <c r="B65" s="314"/>
      <c r="C65" s="316"/>
      <c r="D65" s="374"/>
      <c r="E65" s="308">
        <v>1</v>
      </c>
      <c r="F65" s="63"/>
      <c r="G65" s="21"/>
      <c r="H65" s="21"/>
      <c r="I65" s="66"/>
      <c r="J65" s="206"/>
      <c r="K65" s="207"/>
      <c r="L65" s="57"/>
      <c r="M65" s="62"/>
      <c r="N65" s="63"/>
      <c r="O65" s="67"/>
      <c r="P65" s="196"/>
      <c r="Q65" s="197"/>
      <c r="R65" s="58"/>
      <c r="S65" s="22"/>
      <c r="T65" s="58"/>
      <c r="U65" s="21"/>
      <c r="V65" s="21"/>
      <c r="W65" s="21"/>
      <c r="X65" s="21"/>
      <c r="Y65" s="21"/>
      <c r="Z65" s="21"/>
      <c r="AA65" s="21"/>
      <c r="AB65" s="21"/>
      <c r="AC65" s="68"/>
      <c r="AD65" s="68"/>
      <c r="AE65" s="68"/>
      <c r="AF65" s="68"/>
    </row>
    <row r="66" spans="2:32" ht="15" customHeight="1">
      <c r="B66" s="315"/>
      <c r="C66" s="317"/>
      <c r="D66" s="375"/>
      <c r="E66" s="309"/>
      <c r="F66" s="59">
        <f>($E$65*F65*F24)*10</f>
        <v>0</v>
      </c>
      <c r="G66" s="15">
        <f t="shared" ref="G66:AB66" si="13">($E$65*G65*G24)*10</f>
        <v>0</v>
      </c>
      <c r="H66" s="15">
        <f t="shared" si="13"/>
        <v>0</v>
      </c>
      <c r="I66" s="65">
        <f t="shared" si="13"/>
        <v>0</v>
      </c>
      <c r="J66" s="202">
        <f t="shared" si="13"/>
        <v>0</v>
      </c>
      <c r="K66" s="203">
        <f t="shared" si="13"/>
        <v>0</v>
      </c>
      <c r="L66" s="55">
        <f t="shared" si="13"/>
        <v>0</v>
      </c>
      <c r="M66" s="16">
        <f t="shared" si="13"/>
        <v>0</v>
      </c>
      <c r="N66" s="59">
        <f t="shared" si="13"/>
        <v>0</v>
      </c>
      <c r="O66" s="65">
        <f t="shared" si="13"/>
        <v>0</v>
      </c>
      <c r="P66" s="190">
        <f t="shared" si="13"/>
        <v>0</v>
      </c>
      <c r="Q66" s="191">
        <f t="shared" si="13"/>
        <v>0</v>
      </c>
      <c r="R66" s="55">
        <f t="shared" si="13"/>
        <v>0</v>
      </c>
      <c r="S66" s="16">
        <f t="shared" si="13"/>
        <v>0</v>
      </c>
      <c r="T66" s="55">
        <f t="shared" si="13"/>
        <v>0</v>
      </c>
      <c r="U66" s="15">
        <f t="shared" si="13"/>
        <v>0</v>
      </c>
      <c r="V66" s="15">
        <f t="shared" si="13"/>
        <v>0</v>
      </c>
      <c r="W66" s="15">
        <f t="shared" si="13"/>
        <v>0</v>
      </c>
      <c r="X66" s="15">
        <f t="shared" si="13"/>
        <v>0</v>
      </c>
      <c r="Y66" s="15">
        <f t="shared" si="13"/>
        <v>0</v>
      </c>
      <c r="Z66" s="15">
        <f t="shared" si="13"/>
        <v>0</v>
      </c>
      <c r="AA66" s="15">
        <f t="shared" si="13"/>
        <v>0</v>
      </c>
      <c r="AB66" s="15">
        <f t="shared" si="13"/>
        <v>0</v>
      </c>
      <c r="AC66" s="68"/>
      <c r="AD66" s="68"/>
      <c r="AE66" s="68"/>
      <c r="AF66" s="68"/>
    </row>
    <row r="67" spans="2:32" ht="3" customHeight="1" thickBot="1">
      <c r="B67" s="222"/>
      <c r="C67" s="371"/>
      <c r="D67" s="376"/>
      <c r="E67" s="77"/>
      <c r="F67" s="60"/>
      <c r="G67" s="17"/>
      <c r="H67" s="17"/>
      <c r="I67" s="54"/>
      <c r="J67" s="204"/>
      <c r="K67" s="205"/>
      <c r="L67" s="56"/>
      <c r="M67" s="18"/>
      <c r="N67" s="60"/>
      <c r="O67" s="54"/>
      <c r="P67" s="192"/>
      <c r="Q67" s="193"/>
      <c r="R67" s="56"/>
      <c r="S67" s="18"/>
      <c r="T67" s="56"/>
      <c r="U67" s="17"/>
      <c r="V67" s="17"/>
      <c r="W67" s="17"/>
      <c r="X67" s="17"/>
      <c r="Y67" s="17"/>
      <c r="Z67" s="17"/>
      <c r="AA67" s="17"/>
      <c r="AB67" s="17"/>
      <c r="AC67" s="68"/>
      <c r="AD67" s="68"/>
      <c r="AE67" s="68"/>
      <c r="AF67" s="68"/>
    </row>
    <row r="68" spans="2:32" ht="15" customHeight="1">
      <c r="B68" s="314"/>
      <c r="C68" s="316"/>
      <c r="D68" s="374"/>
      <c r="E68" s="308">
        <v>1</v>
      </c>
      <c r="F68" s="63"/>
      <c r="G68" s="21"/>
      <c r="H68" s="21"/>
      <c r="I68" s="67"/>
      <c r="J68" s="208"/>
      <c r="K68" s="209"/>
      <c r="L68" s="58"/>
      <c r="M68" s="22"/>
      <c r="N68" s="61"/>
      <c r="O68" s="66"/>
      <c r="P68" s="194"/>
      <c r="Q68" s="195"/>
      <c r="R68" s="57"/>
      <c r="S68" s="62"/>
      <c r="T68" s="57"/>
      <c r="U68" s="20"/>
      <c r="V68" s="20"/>
      <c r="W68" s="20"/>
      <c r="X68" s="20"/>
      <c r="Y68" s="21"/>
      <c r="Z68" s="21"/>
      <c r="AA68" s="21"/>
      <c r="AB68" s="21"/>
      <c r="AC68" s="68"/>
      <c r="AD68" s="68"/>
      <c r="AE68" s="68"/>
      <c r="AF68" s="68"/>
    </row>
    <row r="69" spans="2:32" ht="15" customHeight="1">
      <c r="B69" s="315"/>
      <c r="C69" s="317"/>
      <c r="D69" s="375"/>
      <c r="E69" s="309"/>
      <c r="F69" s="59">
        <f>($E$68*F68*F24)*10</f>
        <v>0</v>
      </c>
      <c r="G69" s="15">
        <f t="shared" ref="G69:AB69" si="14">($E$68*G68*G24)*10</f>
        <v>0</v>
      </c>
      <c r="H69" s="15">
        <f t="shared" si="14"/>
        <v>0</v>
      </c>
      <c r="I69" s="65">
        <f t="shared" si="14"/>
        <v>0</v>
      </c>
      <c r="J69" s="202">
        <f t="shared" si="14"/>
        <v>0</v>
      </c>
      <c r="K69" s="203">
        <f t="shared" si="14"/>
        <v>0</v>
      </c>
      <c r="L69" s="55">
        <f t="shared" si="14"/>
        <v>0</v>
      </c>
      <c r="M69" s="16">
        <f t="shared" si="14"/>
        <v>0</v>
      </c>
      <c r="N69" s="59">
        <f t="shared" si="14"/>
        <v>0</v>
      </c>
      <c r="O69" s="65">
        <f t="shared" si="14"/>
        <v>0</v>
      </c>
      <c r="P69" s="190">
        <f t="shared" si="14"/>
        <v>0</v>
      </c>
      <c r="Q69" s="191">
        <f t="shared" si="14"/>
        <v>0</v>
      </c>
      <c r="R69" s="55">
        <f t="shared" si="14"/>
        <v>0</v>
      </c>
      <c r="S69" s="16">
        <f t="shared" si="14"/>
        <v>0</v>
      </c>
      <c r="T69" s="55">
        <f t="shared" si="14"/>
        <v>0</v>
      </c>
      <c r="U69" s="15">
        <f t="shared" si="14"/>
        <v>0</v>
      </c>
      <c r="V69" s="15">
        <f t="shared" si="14"/>
        <v>0</v>
      </c>
      <c r="W69" s="15">
        <f t="shared" si="14"/>
        <v>0</v>
      </c>
      <c r="X69" s="15">
        <f t="shared" si="14"/>
        <v>0</v>
      </c>
      <c r="Y69" s="15">
        <f t="shared" si="14"/>
        <v>0</v>
      </c>
      <c r="Z69" s="15">
        <f t="shared" si="14"/>
        <v>0</v>
      </c>
      <c r="AA69" s="15">
        <f t="shared" si="14"/>
        <v>0</v>
      </c>
      <c r="AB69" s="15">
        <f t="shared" si="14"/>
        <v>0</v>
      </c>
      <c r="AC69" s="68"/>
      <c r="AD69" s="68"/>
      <c r="AE69" s="68"/>
      <c r="AF69" s="68"/>
    </row>
    <row r="70" spans="2:32" ht="3" customHeight="1" thickBot="1">
      <c r="B70" s="222"/>
      <c r="C70" s="371"/>
      <c r="D70" s="376"/>
      <c r="E70" s="77"/>
      <c r="F70" s="60"/>
      <c r="G70" s="17"/>
      <c r="H70" s="17"/>
      <c r="I70" s="54"/>
      <c r="J70" s="204"/>
      <c r="K70" s="205"/>
      <c r="L70" s="56"/>
      <c r="M70" s="18"/>
      <c r="N70" s="60"/>
      <c r="O70" s="54"/>
      <c r="P70" s="192"/>
      <c r="Q70" s="193"/>
      <c r="R70" s="56"/>
      <c r="S70" s="18"/>
      <c r="T70" s="56"/>
      <c r="U70" s="17"/>
      <c r="V70" s="17"/>
      <c r="W70" s="17"/>
      <c r="X70" s="17"/>
      <c r="Y70" s="17"/>
      <c r="Z70" s="17"/>
      <c r="AA70" s="17"/>
      <c r="AB70" s="17"/>
      <c r="AC70" s="68"/>
      <c r="AD70" s="68"/>
      <c r="AE70" s="68"/>
      <c r="AF70" s="68"/>
    </row>
    <row r="71" spans="2:32" ht="15" customHeight="1">
      <c r="B71" s="314"/>
      <c r="C71" s="316"/>
      <c r="D71" s="374"/>
      <c r="E71" s="308">
        <v>1</v>
      </c>
      <c r="F71" s="63"/>
      <c r="G71" s="21"/>
      <c r="H71" s="21"/>
      <c r="I71" s="66"/>
      <c r="J71" s="206"/>
      <c r="K71" s="207"/>
      <c r="L71" s="57"/>
      <c r="M71" s="62"/>
      <c r="N71" s="63"/>
      <c r="O71" s="67"/>
      <c r="P71" s="196"/>
      <c r="Q71" s="197"/>
      <c r="R71" s="58"/>
      <c r="S71" s="22"/>
      <c r="T71" s="58"/>
      <c r="U71" s="21"/>
      <c r="V71" s="21"/>
      <c r="W71" s="21"/>
      <c r="X71" s="21"/>
      <c r="Y71" s="21"/>
      <c r="Z71" s="21"/>
      <c r="AA71" s="21"/>
      <c r="AB71" s="21"/>
      <c r="AC71" s="68"/>
      <c r="AD71" s="68"/>
      <c r="AE71" s="68"/>
      <c r="AF71" s="68"/>
    </row>
    <row r="72" spans="2:32" ht="15" customHeight="1">
      <c r="B72" s="315"/>
      <c r="C72" s="317"/>
      <c r="D72" s="375"/>
      <c r="E72" s="309"/>
      <c r="F72" s="59">
        <f>($E$71*F71*F24)*10</f>
        <v>0</v>
      </c>
      <c r="G72" s="15">
        <f t="shared" ref="G72:AB72" si="15">($E$71*G71*G24)*10</f>
        <v>0</v>
      </c>
      <c r="H72" s="15">
        <f t="shared" si="15"/>
        <v>0</v>
      </c>
      <c r="I72" s="65">
        <f t="shared" si="15"/>
        <v>0</v>
      </c>
      <c r="J72" s="202">
        <f t="shared" si="15"/>
        <v>0</v>
      </c>
      <c r="K72" s="203">
        <f t="shared" si="15"/>
        <v>0</v>
      </c>
      <c r="L72" s="55">
        <f t="shared" si="15"/>
        <v>0</v>
      </c>
      <c r="M72" s="16">
        <f t="shared" si="15"/>
        <v>0</v>
      </c>
      <c r="N72" s="59">
        <f t="shared" si="15"/>
        <v>0</v>
      </c>
      <c r="O72" s="65">
        <f t="shared" si="15"/>
        <v>0</v>
      </c>
      <c r="P72" s="190">
        <f t="shared" si="15"/>
        <v>0</v>
      </c>
      <c r="Q72" s="191">
        <f t="shared" si="15"/>
        <v>0</v>
      </c>
      <c r="R72" s="55">
        <f t="shared" si="15"/>
        <v>0</v>
      </c>
      <c r="S72" s="16">
        <f t="shared" si="15"/>
        <v>0</v>
      </c>
      <c r="T72" s="55">
        <f t="shared" si="15"/>
        <v>0</v>
      </c>
      <c r="U72" s="15">
        <f t="shared" si="15"/>
        <v>0</v>
      </c>
      <c r="V72" s="15">
        <f t="shared" si="15"/>
        <v>0</v>
      </c>
      <c r="W72" s="15">
        <f t="shared" si="15"/>
        <v>0</v>
      </c>
      <c r="X72" s="15">
        <f t="shared" si="15"/>
        <v>0</v>
      </c>
      <c r="Y72" s="15">
        <f t="shared" si="15"/>
        <v>0</v>
      </c>
      <c r="Z72" s="15">
        <f t="shared" si="15"/>
        <v>0</v>
      </c>
      <c r="AA72" s="15">
        <f t="shared" si="15"/>
        <v>0</v>
      </c>
      <c r="AB72" s="15">
        <f t="shared" si="15"/>
        <v>0</v>
      </c>
      <c r="AC72" s="68"/>
      <c r="AD72" s="68"/>
      <c r="AE72" s="68"/>
      <c r="AF72" s="68"/>
    </row>
    <row r="73" spans="2:32" ht="3" customHeight="1" thickBot="1">
      <c r="B73" s="222"/>
      <c r="C73" s="371"/>
      <c r="D73" s="376"/>
      <c r="E73" s="77"/>
      <c r="F73" s="60"/>
      <c r="G73" s="17"/>
      <c r="H73" s="17"/>
      <c r="I73" s="54"/>
      <c r="J73" s="204"/>
      <c r="K73" s="205"/>
      <c r="L73" s="56"/>
      <c r="M73" s="18"/>
      <c r="N73" s="60"/>
      <c r="O73" s="54"/>
      <c r="P73" s="192"/>
      <c r="Q73" s="193"/>
      <c r="R73" s="56"/>
      <c r="S73" s="18"/>
      <c r="T73" s="56"/>
      <c r="U73" s="17"/>
      <c r="V73" s="17"/>
      <c r="W73" s="17"/>
      <c r="X73" s="17"/>
      <c r="Y73" s="17"/>
      <c r="Z73" s="17"/>
      <c r="AA73" s="17"/>
      <c r="AB73" s="17"/>
      <c r="AC73" s="68"/>
      <c r="AD73" s="68"/>
      <c r="AE73" s="68"/>
      <c r="AF73" s="68"/>
    </row>
    <row r="74" spans="2:32" ht="15" customHeight="1">
      <c r="B74" s="314"/>
      <c r="C74" s="316"/>
      <c r="D74" s="374"/>
      <c r="E74" s="308">
        <v>1</v>
      </c>
      <c r="F74" s="63"/>
      <c r="G74" s="21"/>
      <c r="H74" s="21"/>
      <c r="I74" s="67"/>
      <c r="J74" s="208"/>
      <c r="K74" s="209"/>
      <c r="L74" s="58"/>
      <c r="M74" s="22"/>
      <c r="N74" s="61"/>
      <c r="O74" s="66"/>
      <c r="P74" s="194"/>
      <c r="Q74" s="195"/>
      <c r="R74" s="57"/>
      <c r="S74" s="62"/>
      <c r="T74" s="57"/>
      <c r="U74" s="20"/>
      <c r="V74" s="20"/>
      <c r="W74" s="20"/>
      <c r="X74" s="20"/>
      <c r="Y74" s="21"/>
      <c r="Z74" s="21"/>
      <c r="AA74" s="21"/>
      <c r="AB74" s="21"/>
      <c r="AC74" s="68"/>
      <c r="AD74" s="68"/>
      <c r="AE74" s="68"/>
      <c r="AF74" s="68"/>
    </row>
    <row r="75" spans="2:32" ht="15" customHeight="1">
      <c r="B75" s="315"/>
      <c r="C75" s="317"/>
      <c r="D75" s="375"/>
      <c r="E75" s="309"/>
      <c r="F75" s="59">
        <f>($E$74*F74*F24)*10</f>
        <v>0</v>
      </c>
      <c r="G75" s="15">
        <f t="shared" ref="G75:AB75" si="16">($E$74*G74*G24)*10</f>
        <v>0</v>
      </c>
      <c r="H75" s="15">
        <f t="shared" si="16"/>
        <v>0</v>
      </c>
      <c r="I75" s="65">
        <f t="shared" si="16"/>
        <v>0</v>
      </c>
      <c r="J75" s="202">
        <f t="shared" si="16"/>
        <v>0</v>
      </c>
      <c r="K75" s="203">
        <f t="shared" si="16"/>
        <v>0</v>
      </c>
      <c r="L75" s="55">
        <f t="shared" si="16"/>
        <v>0</v>
      </c>
      <c r="M75" s="16">
        <f t="shared" si="16"/>
        <v>0</v>
      </c>
      <c r="N75" s="59">
        <f t="shared" si="16"/>
        <v>0</v>
      </c>
      <c r="O75" s="65">
        <f t="shared" si="16"/>
        <v>0</v>
      </c>
      <c r="P75" s="190">
        <f t="shared" si="16"/>
        <v>0</v>
      </c>
      <c r="Q75" s="191">
        <f t="shared" si="16"/>
        <v>0</v>
      </c>
      <c r="R75" s="55">
        <f t="shared" si="16"/>
        <v>0</v>
      </c>
      <c r="S75" s="16">
        <f t="shared" si="16"/>
        <v>0</v>
      </c>
      <c r="T75" s="55">
        <f t="shared" si="16"/>
        <v>0</v>
      </c>
      <c r="U75" s="15">
        <f t="shared" si="16"/>
        <v>0</v>
      </c>
      <c r="V75" s="15">
        <f t="shared" si="16"/>
        <v>0</v>
      </c>
      <c r="W75" s="15">
        <f t="shared" si="16"/>
        <v>0</v>
      </c>
      <c r="X75" s="15">
        <f t="shared" si="16"/>
        <v>0</v>
      </c>
      <c r="Y75" s="15">
        <f t="shared" si="16"/>
        <v>0</v>
      </c>
      <c r="Z75" s="15">
        <f t="shared" si="16"/>
        <v>0</v>
      </c>
      <c r="AA75" s="15">
        <f t="shared" si="16"/>
        <v>0</v>
      </c>
      <c r="AB75" s="15">
        <f t="shared" si="16"/>
        <v>0</v>
      </c>
      <c r="AC75" s="68"/>
      <c r="AD75" s="68"/>
      <c r="AE75" s="68"/>
      <c r="AF75" s="68"/>
    </row>
    <row r="76" spans="2:32" ht="3" customHeight="1" thickBot="1">
      <c r="B76" s="222"/>
      <c r="C76" s="371"/>
      <c r="D76" s="376"/>
      <c r="E76" s="77"/>
      <c r="F76" s="60"/>
      <c r="G76" s="17"/>
      <c r="H76" s="17"/>
      <c r="I76" s="54"/>
      <c r="J76" s="204"/>
      <c r="K76" s="205"/>
      <c r="L76" s="56"/>
      <c r="M76" s="18"/>
      <c r="N76" s="60"/>
      <c r="O76" s="54"/>
      <c r="P76" s="192"/>
      <c r="Q76" s="193"/>
      <c r="R76" s="56"/>
      <c r="S76" s="18"/>
      <c r="T76" s="56"/>
      <c r="U76" s="17"/>
      <c r="V76" s="17"/>
      <c r="W76" s="17"/>
      <c r="X76" s="17"/>
      <c r="Y76" s="17"/>
      <c r="Z76" s="17"/>
      <c r="AA76" s="17"/>
      <c r="AB76" s="17"/>
      <c r="AC76" s="68"/>
      <c r="AD76" s="68"/>
      <c r="AE76" s="68"/>
      <c r="AF76" s="68"/>
    </row>
    <row r="77" spans="2:32" ht="15" customHeight="1">
      <c r="B77" s="314"/>
      <c r="C77" s="316"/>
      <c r="D77" s="374"/>
      <c r="E77" s="308">
        <v>1</v>
      </c>
      <c r="F77" s="63"/>
      <c r="G77" s="21"/>
      <c r="H77" s="21"/>
      <c r="I77" s="66"/>
      <c r="J77" s="206"/>
      <c r="K77" s="207"/>
      <c r="L77" s="57"/>
      <c r="M77" s="62"/>
      <c r="N77" s="63"/>
      <c r="O77" s="67"/>
      <c r="P77" s="196"/>
      <c r="Q77" s="197"/>
      <c r="R77" s="58"/>
      <c r="S77" s="22"/>
      <c r="T77" s="58"/>
      <c r="U77" s="21"/>
      <c r="V77" s="21"/>
      <c r="W77" s="21"/>
      <c r="X77" s="21"/>
      <c r="Y77" s="21"/>
      <c r="Z77" s="21"/>
      <c r="AA77" s="21"/>
      <c r="AB77" s="21"/>
      <c r="AC77" s="68"/>
      <c r="AD77" s="68"/>
      <c r="AE77" s="68"/>
      <c r="AF77" s="68"/>
    </row>
    <row r="78" spans="2:32" ht="15" customHeight="1">
      <c r="B78" s="315"/>
      <c r="C78" s="317"/>
      <c r="D78" s="375"/>
      <c r="E78" s="309"/>
      <c r="F78" s="59">
        <f>($E$77*F77*F24)*10</f>
        <v>0</v>
      </c>
      <c r="G78" s="15">
        <f t="shared" ref="G78:AB78" si="17">($E$77*G77*G24)*10</f>
        <v>0</v>
      </c>
      <c r="H78" s="15">
        <f t="shared" si="17"/>
        <v>0</v>
      </c>
      <c r="I78" s="65">
        <f t="shared" si="17"/>
        <v>0</v>
      </c>
      <c r="J78" s="202">
        <f t="shared" si="17"/>
        <v>0</v>
      </c>
      <c r="K78" s="203">
        <f t="shared" si="17"/>
        <v>0</v>
      </c>
      <c r="L78" s="55">
        <f t="shared" si="17"/>
        <v>0</v>
      </c>
      <c r="M78" s="16">
        <f t="shared" si="17"/>
        <v>0</v>
      </c>
      <c r="N78" s="59">
        <f t="shared" si="17"/>
        <v>0</v>
      </c>
      <c r="O78" s="65">
        <f t="shared" si="17"/>
        <v>0</v>
      </c>
      <c r="P78" s="190">
        <f t="shared" si="17"/>
        <v>0</v>
      </c>
      <c r="Q78" s="191">
        <f t="shared" si="17"/>
        <v>0</v>
      </c>
      <c r="R78" s="55">
        <f t="shared" si="17"/>
        <v>0</v>
      </c>
      <c r="S78" s="16">
        <f t="shared" si="17"/>
        <v>0</v>
      </c>
      <c r="T78" s="55">
        <f t="shared" si="17"/>
        <v>0</v>
      </c>
      <c r="U78" s="15">
        <f t="shared" si="17"/>
        <v>0</v>
      </c>
      <c r="V78" s="15">
        <f t="shared" si="17"/>
        <v>0</v>
      </c>
      <c r="W78" s="15">
        <f t="shared" si="17"/>
        <v>0</v>
      </c>
      <c r="X78" s="15">
        <f t="shared" si="17"/>
        <v>0</v>
      </c>
      <c r="Y78" s="15">
        <f t="shared" si="17"/>
        <v>0</v>
      </c>
      <c r="Z78" s="15">
        <f t="shared" si="17"/>
        <v>0</v>
      </c>
      <c r="AA78" s="15">
        <f t="shared" si="17"/>
        <v>0</v>
      </c>
      <c r="AB78" s="15">
        <f t="shared" si="17"/>
        <v>0</v>
      </c>
      <c r="AC78" s="68"/>
      <c r="AD78" s="68"/>
      <c r="AE78" s="68"/>
      <c r="AF78" s="68"/>
    </row>
    <row r="79" spans="2:32" ht="3" customHeight="1" thickBot="1">
      <c r="B79" s="222"/>
      <c r="C79" s="371"/>
      <c r="D79" s="376"/>
      <c r="E79" s="77"/>
      <c r="F79" s="60"/>
      <c r="G79" s="17"/>
      <c r="H79" s="17"/>
      <c r="I79" s="54"/>
      <c r="J79" s="204"/>
      <c r="K79" s="205"/>
      <c r="L79" s="56"/>
      <c r="M79" s="18"/>
      <c r="N79" s="60"/>
      <c r="O79" s="54"/>
      <c r="P79" s="192"/>
      <c r="Q79" s="193"/>
      <c r="R79" s="56"/>
      <c r="S79" s="18"/>
      <c r="T79" s="56"/>
      <c r="U79" s="17"/>
      <c r="V79" s="17"/>
      <c r="W79" s="17"/>
      <c r="X79" s="17"/>
      <c r="Y79" s="17"/>
      <c r="Z79" s="17"/>
      <c r="AA79" s="17"/>
      <c r="AB79" s="17"/>
      <c r="AC79" s="68"/>
      <c r="AD79" s="68"/>
      <c r="AE79" s="68"/>
      <c r="AF79" s="68"/>
    </row>
    <row r="80" spans="2:32" ht="15" customHeight="1">
      <c r="B80" s="314"/>
      <c r="C80" s="316"/>
      <c r="D80" s="374"/>
      <c r="E80" s="308">
        <v>1</v>
      </c>
      <c r="F80" s="63"/>
      <c r="G80" s="21"/>
      <c r="H80" s="21"/>
      <c r="I80" s="67"/>
      <c r="J80" s="208"/>
      <c r="K80" s="209"/>
      <c r="L80" s="58"/>
      <c r="M80" s="22"/>
      <c r="N80" s="61"/>
      <c r="O80" s="66"/>
      <c r="P80" s="194"/>
      <c r="Q80" s="195"/>
      <c r="R80" s="57"/>
      <c r="S80" s="62"/>
      <c r="T80" s="57"/>
      <c r="U80" s="20"/>
      <c r="V80" s="20"/>
      <c r="W80" s="20"/>
      <c r="X80" s="20"/>
      <c r="Y80" s="21"/>
      <c r="Z80" s="21"/>
      <c r="AA80" s="21"/>
      <c r="AB80" s="21"/>
      <c r="AC80" s="68"/>
      <c r="AD80" s="68"/>
      <c r="AE80" s="68"/>
      <c r="AF80" s="68"/>
    </row>
    <row r="81" spans="2:33" ht="15" customHeight="1">
      <c r="B81" s="315"/>
      <c r="C81" s="317"/>
      <c r="D81" s="375"/>
      <c r="E81" s="309"/>
      <c r="F81" s="59">
        <f>($E$80*F80*F24)*10</f>
        <v>0</v>
      </c>
      <c r="G81" s="15">
        <f t="shared" ref="G81:AB81" si="18">($E$80*G80*G24)*10</f>
        <v>0</v>
      </c>
      <c r="H81" s="15">
        <f t="shared" si="18"/>
        <v>0</v>
      </c>
      <c r="I81" s="65">
        <f t="shared" si="18"/>
        <v>0</v>
      </c>
      <c r="J81" s="202">
        <f t="shared" si="18"/>
        <v>0</v>
      </c>
      <c r="K81" s="203">
        <f t="shared" si="18"/>
        <v>0</v>
      </c>
      <c r="L81" s="55">
        <f t="shared" si="18"/>
        <v>0</v>
      </c>
      <c r="M81" s="16">
        <f t="shared" si="18"/>
        <v>0</v>
      </c>
      <c r="N81" s="59">
        <f t="shared" si="18"/>
        <v>0</v>
      </c>
      <c r="O81" s="65">
        <f t="shared" si="18"/>
        <v>0</v>
      </c>
      <c r="P81" s="190">
        <f t="shared" si="18"/>
        <v>0</v>
      </c>
      <c r="Q81" s="191">
        <f t="shared" si="18"/>
        <v>0</v>
      </c>
      <c r="R81" s="55">
        <f t="shared" si="18"/>
        <v>0</v>
      </c>
      <c r="S81" s="16">
        <f t="shared" si="18"/>
        <v>0</v>
      </c>
      <c r="T81" s="55">
        <f t="shared" si="18"/>
        <v>0</v>
      </c>
      <c r="U81" s="15">
        <f t="shared" si="18"/>
        <v>0</v>
      </c>
      <c r="V81" s="15">
        <f t="shared" si="18"/>
        <v>0</v>
      </c>
      <c r="W81" s="15">
        <f t="shared" si="18"/>
        <v>0</v>
      </c>
      <c r="X81" s="15">
        <f t="shared" si="18"/>
        <v>0</v>
      </c>
      <c r="Y81" s="15">
        <f t="shared" si="18"/>
        <v>0</v>
      </c>
      <c r="Z81" s="15">
        <f t="shared" si="18"/>
        <v>0</v>
      </c>
      <c r="AA81" s="15">
        <f t="shared" si="18"/>
        <v>0</v>
      </c>
      <c r="AB81" s="15">
        <f t="shared" si="18"/>
        <v>0</v>
      </c>
      <c r="AC81" s="68"/>
      <c r="AD81" s="68"/>
      <c r="AE81" s="68"/>
      <c r="AF81" s="68"/>
    </row>
    <row r="82" spans="2:33" ht="3" customHeight="1" thickBot="1">
      <c r="B82" s="222"/>
      <c r="C82" s="371"/>
      <c r="D82" s="376"/>
      <c r="E82" s="77"/>
      <c r="F82" s="60"/>
      <c r="G82" s="17"/>
      <c r="H82" s="17"/>
      <c r="I82" s="54"/>
      <c r="J82" s="204"/>
      <c r="K82" s="205"/>
      <c r="L82" s="56"/>
      <c r="M82" s="18"/>
      <c r="N82" s="60"/>
      <c r="O82" s="54"/>
      <c r="P82" s="192"/>
      <c r="Q82" s="193"/>
      <c r="R82" s="56"/>
      <c r="S82" s="18"/>
      <c r="T82" s="56"/>
      <c r="U82" s="17"/>
      <c r="V82" s="17"/>
      <c r="W82" s="17"/>
      <c r="X82" s="17"/>
      <c r="Y82" s="17"/>
      <c r="Z82" s="17"/>
      <c r="AA82" s="17"/>
      <c r="AB82" s="17"/>
      <c r="AC82" s="68"/>
      <c r="AD82" s="68"/>
      <c r="AE82" s="68"/>
      <c r="AF82" s="68"/>
    </row>
    <row r="83" spans="2:33" ht="15" customHeight="1">
      <c r="B83" s="314"/>
      <c r="C83" s="316"/>
      <c r="D83" s="374"/>
      <c r="E83" s="308">
        <v>1</v>
      </c>
      <c r="F83" s="63"/>
      <c r="G83" s="21"/>
      <c r="H83" s="21"/>
      <c r="I83" s="66"/>
      <c r="J83" s="206"/>
      <c r="K83" s="207"/>
      <c r="L83" s="57"/>
      <c r="M83" s="62"/>
      <c r="N83" s="63"/>
      <c r="O83" s="67"/>
      <c r="P83" s="196"/>
      <c r="Q83" s="197"/>
      <c r="R83" s="58"/>
      <c r="S83" s="22"/>
      <c r="T83" s="58"/>
      <c r="U83" s="21"/>
      <c r="V83" s="21"/>
      <c r="W83" s="21"/>
      <c r="X83" s="21"/>
      <c r="Y83" s="21"/>
      <c r="Z83" s="21"/>
      <c r="AA83" s="21"/>
      <c r="AB83" s="21"/>
      <c r="AC83" s="68"/>
      <c r="AD83" s="68"/>
      <c r="AE83" s="68"/>
      <c r="AF83" s="68"/>
    </row>
    <row r="84" spans="2:33" ht="15" customHeight="1">
      <c r="B84" s="315"/>
      <c r="C84" s="317"/>
      <c r="D84" s="375"/>
      <c r="E84" s="309"/>
      <c r="F84" s="59">
        <f>($E$83*F83*F24)*10</f>
        <v>0</v>
      </c>
      <c r="G84" s="15">
        <f t="shared" ref="G84:AB84" si="19">($E$83*G83*G24)*10</f>
        <v>0</v>
      </c>
      <c r="H84" s="15">
        <f t="shared" si="19"/>
        <v>0</v>
      </c>
      <c r="I84" s="65">
        <f t="shared" si="19"/>
        <v>0</v>
      </c>
      <c r="J84" s="202">
        <f t="shared" si="19"/>
        <v>0</v>
      </c>
      <c r="K84" s="203">
        <f t="shared" si="19"/>
        <v>0</v>
      </c>
      <c r="L84" s="55">
        <f t="shared" si="19"/>
        <v>0</v>
      </c>
      <c r="M84" s="16">
        <f t="shared" si="19"/>
        <v>0</v>
      </c>
      <c r="N84" s="59">
        <f t="shared" si="19"/>
        <v>0</v>
      </c>
      <c r="O84" s="65">
        <f t="shared" si="19"/>
        <v>0</v>
      </c>
      <c r="P84" s="190">
        <f t="shared" si="19"/>
        <v>0</v>
      </c>
      <c r="Q84" s="191">
        <f t="shared" si="19"/>
        <v>0</v>
      </c>
      <c r="R84" s="55">
        <f t="shared" si="19"/>
        <v>0</v>
      </c>
      <c r="S84" s="16">
        <f t="shared" si="19"/>
        <v>0</v>
      </c>
      <c r="T84" s="55">
        <f t="shared" si="19"/>
        <v>0</v>
      </c>
      <c r="U84" s="15">
        <f t="shared" si="19"/>
        <v>0</v>
      </c>
      <c r="V84" s="15">
        <f t="shared" si="19"/>
        <v>0</v>
      </c>
      <c r="W84" s="15">
        <f t="shared" si="19"/>
        <v>0</v>
      </c>
      <c r="X84" s="15">
        <f t="shared" si="19"/>
        <v>0</v>
      </c>
      <c r="Y84" s="15">
        <f t="shared" si="19"/>
        <v>0</v>
      </c>
      <c r="Z84" s="15">
        <f t="shared" si="19"/>
        <v>0</v>
      </c>
      <c r="AA84" s="15">
        <f t="shared" si="19"/>
        <v>0</v>
      </c>
      <c r="AB84" s="15">
        <f t="shared" si="19"/>
        <v>0</v>
      </c>
      <c r="AC84" s="68"/>
      <c r="AD84" s="68"/>
      <c r="AE84" s="68"/>
      <c r="AF84" s="68"/>
    </row>
    <row r="85" spans="2:33" ht="3" customHeight="1" thickBot="1">
      <c r="B85" s="222"/>
      <c r="C85" s="371"/>
      <c r="D85" s="376"/>
      <c r="E85" s="77"/>
      <c r="F85" s="60"/>
      <c r="G85" s="17"/>
      <c r="H85" s="17"/>
      <c r="I85" s="54"/>
      <c r="J85" s="204"/>
      <c r="K85" s="205"/>
      <c r="L85" s="56"/>
      <c r="M85" s="18"/>
      <c r="N85" s="60"/>
      <c r="O85" s="54"/>
      <c r="P85" s="192"/>
      <c r="Q85" s="193"/>
      <c r="R85" s="56"/>
      <c r="S85" s="18"/>
      <c r="T85" s="56"/>
      <c r="U85" s="17"/>
      <c r="V85" s="17"/>
      <c r="W85" s="17"/>
      <c r="X85" s="17"/>
      <c r="Y85" s="17"/>
      <c r="Z85" s="17"/>
      <c r="AA85" s="17"/>
      <c r="AB85" s="17"/>
      <c r="AC85" s="68"/>
      <c r="AD85" s="68"/>
      <c r="AE85" s="68"/>
      <c r="AF85" s="68"/>
    </row>
    <row r="86" spans="2:33" ht="15" customHeight="1">
      <c r="B86" s="314"/>
      <c r="C86" s="316"/>
      <c r="D86" s="374"/>
      <c r="E86" s="308">
        <v>1</v>
      </c>
      <c r="F86" s="63"/>
      <c r="G86" s="21"/>
      <c r="H86" s="21"/>
      <c r="I86" s="67"/>
      <c r="J86" s="208"/>
      <c r="K86" s="209"/>
      <c r="L86" s="58"/>
      <c r="M86" s="22"/>
      <c r="N86" s="61"/>
      <c r="O86" s="66"/>
      <c r="P86" s="194"/>
      <c r="Q86" s="195"/>
      <c r="R86" s="57"/>
      <c r="S86" s="62"/>
      <c r="T86" s="57"/>
      <c r="U86" s="20"/>
      <c r="V86" s="20"/>
      <c r="W86" s="20"/>
      <c r="X86" s="20"/>
      <c r="Y86" s="21"/>
      <c r="Z86" s="21"/>
      <c r="AA86" s="21"/>
      <c r="AB86" s="21"/>
      <c r="AC86" s="68"/>
      <c r="AD86" s="68"/>
      <c r="AE86" s="68"/>
      <c r="AF86" s="68"/>
    </row>
    <row r="87" spans="2:33" ht="15" customHeight="1" thickBot="1">
      <c r="B87" s="315"/>
      <c r="C87" s="317"/>
      <c r="D87" s="378"/>
      <c r="E87" s="309"/>
      <c r="F87" s="59">
        <f>($E$86*F86*F24)*10</f>
        <v>0</v>
      </c>
      <c r="G87" s="15">
        <f t="shared" ref="G87:AA87" si="20">($E$86*G86*G24)*10</f>
        <v>0</v>
      </c>
      <c r="H87" s="15">
        <f t="shared" si="20"/>
        <v>0</v>
      </c>
      <c r="I87" s="65">
        <f t="shared" si="20"/>
        <v>0</v>
      </c>
      <c r="J87" s="212">
        <f t="shared" si="20"/>
        <v>0</v>
      </c>
      <c r="K87" s="213">
        <f t="shared" si="20"/>
        <v>0</v>
      </c>
      <c r="L87" s="55">
        <f t="shared" si="20"/>
        <v>0</v>
      </c>
      <c r="M87" s="16">
        <f t="shared" si="20"/>
        <v>0</v>
      </c>
      <c r="N87" s="59">
        <f t="shared" si="20"/>
        <v>0</v>
      </c>
      <c r="O87" s="65">
        <f t="shared" si="20"/>
        <v>0</v>
      </c>
      <c r="P87" s="200">
        <f t="shared" si="20"/>
        <v>0</v>
      </c>
      <c r="Q87" s="201">
        <f t="shared" si="20"/>
        <v>0</v>
      </c>
      <c r="R87" s="55">
        <f t="shared" si="20"/>
        <v>0</v>
      </c>
      <c r="S87" s="16">
        <f t="shared" si="20"/>
        <v>0</v>
      </c>
      <c r="T87" s="55">
        <f t="shared" si="20"/>
        <v>0</v>
      </c>
      <c r="U87" s="15">
        <f t="shared" si="20"/>
        <v>0</v>
      </c>
      <c r="V87" s="15">
        <f t="shared" si="20"/>
        <v>0</v>
      </c>
      <c r="W87" s="15">
        <f t="shared" si="20"/>
        <v>0</v>
      </c>
      <c r="X87" s="15">
        <f t="shared" si="20"/>
        <v>0</v>
      </c>
      <c r="Y87" s="15">
        <f t="shared" si="20"/>
        <v>0</v>
      </c>
      <c r="Z87" s="15">
        <f t="shared" si="20"/>
        <v>0</v>
      </c>
      <c r="AA87" s="15">
        <f t="shared" si="20"/>
        <v>0</v>
      </c>
      <c r="AB87" s="15">
        <f>($E$86*AB86*AB24)*10</f>
        <v>0</v>
      </c>
      <c r="AC87" s="68"/>
      <c r="AD87" s="68"/>
      <c r="AE87" s="68"/>
      <c r="AF87" s="68"/>
    </row>
    <row r="88" spans="2:33" ht="3" customHeight="1" thickBot="1">
      <c r="B88" s="223"/>
      <c r="C88" s="221"/>
      <c r="D88" s="373"/>
      <c r="E88" s="77"/>
      <c r="F88" s="64"/>
      <c r="G88" s="24"/>
      <c r="H88" s="24"/>
      <c r="I88" s="171"/>
      <c r="J88" s="64"/>
      <c r="K88" s="23"/>
      <c r="L88" s="64"/>
      <c r="M88" s="171"/>
      <c r="N88" s="64"/>
      <c r="O88" s="64"/>
      <c r="P88" s="23"/>
      <c r="Q88" s="24"/>
      <c r="R88" s="24"/>
      <c r="S88" s="24"/>
      <c r="T88" s="23"/>
      <c r="U88" s="23"/>
      <c r="V88" s="23"/>
      <c r="W88" s="23"/>
      <c r="X88" s="23"/>
      <c r="Y88" s="23"/>
      <c r="Z88" s="23"/>
      <c r="AA88" s="23"/>
      <c r="AB88" s="23"/>
      <c r="AC88" s="68"/>
      <c r="AD88" s="68"/>
      <c r="AE88" s="68"/>
      <c r="AF88" s="68"/>
    </row>
    <row r="89" spans="2:33" ht="15" thickBot="1">
      <c r="B89" s="68"/>
      <c r="C89" s="78"/>
      <c r="D89" s="74"/>
      <c r="E89" s="74"/>
      <c r="F89" s="74"/>
      <c r="G89" s="74"/>
      <c r="H89" s="74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</row>
    <row r="90" spans="2:33" ht="30" customHeight="1" thickBot="1">
      <c r="B90" s="281" t="s">
        <v>53</v>
      </c>
      <c r="C90" s="282"/>
      <c r="D90" s="282"/>
      <c r="E90" s="282"/>
      <c r="F90" s="282"/>
      <c r="G90" s="282"/>
      <c r="H90" s="282"/>
      <c r="I90" s="282"/>
      <c r="J90" s="282"/>
      <c r="K90" s="282"/>
      <c r="L90" s="282"/>
      <c r="M90" s="282"/>
      <c r="N90" s="282"/>
      <c r="O90" s="282"/>
      <c r="P90" s="282"/>
      <c r="Q90" s="282"/>
      <c r="R90" s="282"/>
      <c r="S90" s="282"/>
      <c r="T90" s="282"/>
      <c r="U90" s="282"/>
      <c r="V90" s="282"/>
      <c r="W90" s="282"/>
      <c r="X90" s="282"/>
      <c r="Y90" s="282"/>
      <c r="Z90" s="282"/>
      <c r="AA90" s="283"/>
      <c r="AB90" s="68"/>
      <c r="AC90" s="68"/>
      <c r="AD90" s="68"/>
      <c r="AE90" s="68"/>
      <c r="AF90" s="68"/>
    </row>
    <row r="91" spans="2:33" ht="15.75" customHeight="1" thickBot="1">
      <c r="B91" s="292" t="s">
        <v>61</v>
      </c>
      <c r="C91" s="292"/>
      <c r="D91" s="168"/>
      <c r="E91" s="74"/>
      <c r="F91" s="74"/>
      <c r="G91" s="74"/>
      <c r="H91" s="74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68"/>
    </row>
    <row r="92" spans="2:33" ht="27.75" customHeight="1" thickBot="1">
      <c r="B92" s="293"/>
      <c r="C92" s="293"/>
      <c r="D92" s="169"/>
      <c r="E92" s="74"/>
      <c r="F92" s="74"/>
      <c r="G92" s="74"/>
      <c r="H92" s="68"/>
      <c r="I92" s="68"/>
      <c r="J92" s="68"/>
      <c r="K92" s="25"/>
      <c r="L92" s="294" t="s">
        <v>26</v>
      </c>
      <c r="M92" s="295"/>
      <c r="N92" s="295"/>
      <c r="O92" s="295"/>
      <c r="P92" s="295"/>
      <c r="Q92" s="295"/>
      <c r="R92" s="295"/>
      <c r="S92" s="295"/>
      <c r="T92" s="295"/>
      <c r="U92" s="295"/>
      <c r="V92" s="295"/>
      <c r="W92" s="296"/>
      <c r="X92" s="68"/>
      <c r="Y92" s="68"/>
      <c r="Z92" s="68"/>
      <c r="AA92" s="68"/>
      <c r="AB92" s="68"/>
      <c r="AC92" s="68"/>
      <c r="AD92" s="68"/>
      <c r="AE92" s="68"/>
      <c r="AF92" s="68"/>
    </row>
    <row r="93" spans="2:33" s="11" customFormat="1" ht="30.75" customHeight="1" thickBot="1">
      <c r="B93" s="98"/>
      <c r="C93" s="80"/>
      <c r="D93" s="297" t="s">
        <v>85</v>
      </c>
      <c r="E93" s="298"/>
      <c r="F93" s="299" t="s">
        <v>27</v>
      </c>
      <c r="G93" s="300"/>
      <c r="H93" s="300"/>
      <c r="I93" s="300"/>
      <c r="J93" s="300"/>
      <c r="K93" s="301"/>
      <c r="L93" s="302" t="s">
        <v>113</v>
      </c>
      <c r="M93" s="303"/>
      <c r="N93" s="304"/>
      <c r="O93" s="302" t="s">
        <v>114</v>
      </c>
      <c r="P93" s="304"/>
      <c r="Q93" s="305" t="s">
        <v>115</v>
      </c>
      <c r="R93" s="306"/>
      <c r="S93" s="306"/>
      <c r="T93" s="306"/>
      <c r="U93" s="307"/>
      <c r="V93" s="305" t="s">
        <v>54</v>
      </c>
      <c r="W93" s="307"/>
      <c r="X93" s="305" t="s">
        <v>25</v>
      </c>
      <c r="Y93" s="307"/>
      <c r="Z93" s="286" t="s">
        <v>55</v>
      </c>
      <c r="AA93" s="287"/>
      <c r="AB93" s="98"/>
      <c r="AC93" s="98"/>
      <c r="AD93" s="98"/>
      <c r="AE93" s="98"/>
      <c r="AF93" s="98"/>
    </row>
    <row r="94" spans="2:33" s="9" customFormat="1" ht="16.5" customHeight="1" thickBot="1">
      <c r="B94" s="75"/>
      <c r="C94" s="79" t="s">
        <v>24</v>
      </c>
      <c r="D94" s="26" t="s">
        <v>80</v>
      </c>
      <c r="E94" s="26" t="s">
        <v>81</v>
      </c>
      <c r="F94" s="26" t="s">
        <v>82</v>
      </c>
      <c r="G94" s="26" t="s">
        <v>112</v>
      </c>
      <c r="H94" s="26" t="s">
        <v>84</v>
      </c>
      <c r="I94" s="26" t="s">
        <v>86</v>
      </c>
      <c r="J94" s="26" t="s">
        <v>87</v>
      </c>
      <c r="K94" s="26" t="s">
        <v>88</v>
      </c>
      <c r="L94" s="26" t="s">
        <v>89</v>
      </c>
      <c r="M94" s="26" t="s">
        <v>90</v>
      </c>
      <c r="N94" s="26" t="s">
        <v>91</v>
      </c>
      <c r="O94" s="26" t="s">
        <v>92</v>
      </c>
      <c r="P94" s="26" t="s">
        <v>93</v>
      </c>
      <c r="Q94" s="26" t="s">
        <v>94</v>
      </c>
      <c r="R94" s="26" t="s">
        <v>95</v>
      </c>
      <c r="S94" s="26" t="s">
        <v>96</v>
      </c>
      <c r="T94" s="26" t="s">
        <v>97</v>
      </c>
      <c r="U94" s="26" t="s">
        <v>98</v>
      </c>
      <c r="V94" s="26" t="s">
        <v>99</v>
      </c>
      <c r="W94" s="26" t="s">
        <v>100</v>
      </c>
      <c r="X94" s="26" t="s">
        <v>101</v>
      </c>
      <c r="Y94" s="26" t="s">
        <v>104</v>
      </c>
      <c r="Z94" s="288"/>
      <c r="AA94" s="289"/>
      <c r="AB94" s="75"/>
      <c r="AC94" s="75"/>
      <c r="AD94" s="75"/>
      <c r="AE94" s="75"/>
      <c r="AF94" s="75"/>
      <c r="AG94" s="75"/>
    </row>
    <row r="95" spans="2:33" s="8" customFormat="1" ht="15" customHeight="1" thickBot="1">
      <c r="B95" s="72"/>
      <c r="C95" s="27" t="s">
        <v>23</v>
      </c>
      <c r="D95" s="28">
        <v>4</v>
      </c>
      <c r="E95" s="29">
        <v>4</v>
      </c>
      <c r="F95" s="28">
        <v>4</v>
      </c>
      <c r="G95" s="30">
        <v>0.5</v>
      </c>
      <c r="H95" s="30">
        <v>4</v>
      </c>
      <c r="I95" s="30">
        <v>4</v>
      </c>
      <c r="J95" s="30">
        <v>0.5</v>
      </c>
      <c r="K95" s="29">
        <v>0.5</v>
      </c>
      <c r="L95" s="28">
        <v>0.5</v>
      </c>
      <c r="M95" s="30">
        <v>0.5</v>
      </c>
      <c r="N95" s="29">
        <v>0.5</v>
      </c>
      <c r="O95" s="28">
        <v>0.5</v>
      </c>
      <c r="P95" s="29"/>
      <c r="Q95" s="158"/>
      <c r="R95" s="30"/>
      <c r="S95" s="156"/>
      <c r="T95" s="156"/>
      <c r="U95" s="159"/>
      <c r="V95" s="162"/>
      <c r="W95" s="163"/>
      <c r="X95" s="238"/>
      <c r="Y95" s="99"/>
      <c r="Z95" s="290">
        <f t="shared" ref="Z95:Z115" si="21">(D95*$D$116)+(E95*$E$116)+(F95*$F$116)+(G95*$G$116)+(H95*$H$116)+(I95*$I$116)+(J95*$J$116)+(K95*$K$116)+(L95*$L$116)+(M95*$M$116)+(N95*$N$116)+(O95*$O$116)+(P95*$P$116)+(Q95*$Q$116)+(R95*$R$116)+(S95*$S$116)+(T95*$T$116)+(U95*$U$116)+(V95*$V$116)+(W95*$W$116)+(X95*$X$116)+(Y95*$Y$116)</f>
        <v>780</v>
      </c>
      <c r="AA95" s="291"/>
      <c r="AB95" s="72"/>
      <c r="AC95" s="72"/>
      <c r="AD95" s="72"/>
      <c r="AE95" s="72"/>
      <c r="AF95" s="72"/>
      <c r="AG95" s="72"/>
    </row>
    <row r="96" spans="2:33" s="8" customFormat="1" ht="15" customHeight="1" thickBot="1">
      <c r="B96" s="72"/>
      <c r="C96" s="31" t="s">
        <v>56</v>
      </c>
      <c r="D96" s="32">
        <v>0.8</v>
      </c>
      <c r="E96" s="33">
        <v>0.8</v>
      </c>
      <c r="F96" s="32">
        <v>0.8</v>
      </c>
      <c r="G96" s="34">
        <v>0.8</v>
      </c>
      <c r="H96" s="34">
        <v>0.8</v>
      </c>
      <c r="I96" s="34">
        <v>0.8</v>
      </c>
      <c r="J96" s="34">
        <v>0.8</v>
      </c>
      <c r="K96" s="33">
        <v>0.8</v>
      </c>
      <c r="L96" s="32">
        <v>0.8</v>
      </c>
      <c r="M96" s="34">
        <v>0.8</v>
      </c>
      <c r="N96" s="33">
        <v>0.8</v>
      </c>
      <c r="O96" s="32">
        <v>0.8</v>
      </c>
      <c r="P96" s="33">
        <v>0.8</v>
      </c>
      <c r="Q96" s="37">
        <v>0.8</v>
      </c>
      <c r="R96" s="34"/>
      <c r="S96" s="155"/>
      <c r="T96" s="155"/>
      <c r="U96" s="160"/>
      <c r="V96" s="164"/>
      <c r="W96" s="165"/>
      <c r="X96" s="239"/>
      <c r="Y96" s="100"/>
      <c r="Z96" s="284">
        <f t="shared" si="21"/>
        <v>416</v>
      </c>
      <c r="AA96" s="285"/>
      <c r="AB96" s="72"/>
      <c r="AC96" s="72"/>
      <c r="AD96" s="72"/>
      <c r="AE96" s="72"/>
      <c r="AF96" s="72"/>
      <c r="AG96" s="72"/>
    </row>
    <row r="97" spans="2:33" s="8" customFormat="1" ht="15" customHeight="1" thickBot="1">
      <c r="B97" s="72"/>
      <c r="C97" s="36" t="s">
        <v>57</v>
      </c>
      <c r="D97" s="32"/>
      <c r="E97" s="35">
        <v>0.15</v>
      </c>
      <c r="F97" s="37">
        <v>0.15</v>
      </c>
      <c r="G97" s="38">
        <v>0.2</v>
      </c>
      <c r="H97" s="38">
        <v>0.2</v>
      </c>
      <c r="I97" s="38">
        <v>0.2</v>
      </c>
      <c r="J97" s="38">
        <v>0.2</v>
      </c>
      <c r="K97" s="35">
        <v>0.25</v>
      </c>
      <c r="L97" s="37">
        <v>0.25</v>
      </c>
      <c r="M97" s="38">
        <v>0.3</v>
      </c>
      <c r="N97" s="35">
        <v>0.3</v>
      </c>
      <c r="O97" s="37">
        <v>0.3</v>
      </c>
      <c r="P97" s="35">
        <v>0.3</v>
      </c>
      <c r="Q97" s="37">
        <v>0.05</v>
      </c>
      <c r="R97" s="34"/>
      <c r="S97" s="155"/>
      <c r="T97" s="155"/>
      <c r="U97" s="160"/>
      <c r="V97" s="164"/>
      <c r="W97" s="165"/>
      <c r="X97" s="239"/>
      <c r="Y97" s="100"/>
      <c r="Z97" s="284">
        <f t="shared" si="21"/>
        <v>111</v>
      </c>
      <c r="AA97" s="285"/>
      <c r="AB97" s="72"/>
      <c r="AC97" s="72"/>
      <c r="AD97" s="72"/>
      <c r="AE97" s="72"/>
      <c r="AF97" s="72"/>
      <c r="AG97" s="72"/>
    </row>
    <row r="98" spans="2:33" s="8" customFormat="1" ht="16" thickBot="1">
      <c r="B98" s="72"/>
      <c r="C98" s="50" t="s">
        <v>58</v>
      </c>
      <c r="D98" s="32"/>
      <c r="E98" s="35">
        <v>0.2</v>
      </c>
      <c r="F98" s="37">
        <v>0.3</v>
      </c>
      <c r="G98" s="38">
        <v>0.5</v>
      </c>
      <c r="H98" s="38">
        <v>0.4</v>
      </c>
      <c r="I98" s="38">
        <v>0.5</v>
      </c>
      <c r="J98" s="38">
        <v>0.5</v>
      </c>
      <c r="K98" s="35">
        <v>0.7</v>
      </c>
      <c r="L98" s="37">
        <v>0.35</v>
      </c>
      <c r="M98" s="34"/>
      <c r="N98" s="33"/>
      <c r="O98" s="32"/>
      <c r="P98" s="33"/>
      <c r="Q98" s="32"/>
      <c r="R98" s="34"/>
      <c r="S98" s="155"/>
      <c r="T98" s="155"/>
      <c r="U98" s="160"/>
      <c r="V98" s="164"/>
      <c r="W98" s="165"/>
      <c r="X98" s="239"/>
      <c r="Y98" s="100"/>
      <c r="Z98" s="284">
        <f t="shared" si="21"/>
        <v>134</v>
      </c>
      <c r="AA98" s="285"/>
      <c r="AB98" s="72"/>
      <c r="AC98" s="72"/>
      <c r="AD98" s="72"/>
      <c r="AE98" s="72"/>
      <c r="AF98" s="72"/>
      <c r="AG98" s="72"/>
    </row>
    <row r="99" spans="2:33" s="8" customFormat="1" ht="16" thickBot="1">
      <c r="B99" s="72"/>
      <c r="C99" s="51" t="s">
        <v>59</v>
      </c>
      <c r="D99" s="32"/>
      <c r="E99" s="33"/>
      <c r="F99" s="32"/>
      <c r="G99" s="34"/>
      <c r="H99" s="34"/>
      <c r="I99" s="34"/>
      <c r="J99" s="34"/>
      <c r="K99" s="35"/>
      <c r="L99" s="37">
        <v>0.35</v>
      </c>
      <c r="M99" s="38">
        <v>0.7</v>
      </c>
      <c r="N99" s="35">
        <v>0.8</v>
      </c>
      <c r="O99" s="37">
        <v>0.7</v>
      </c>
      <c r="P99" s="35">
        <v>0.5</v>
      </c>
      <c r="Q99" s="37">
        <v>0.1</v>
      </c>
      <c r="R99" s="34"/>
      <c r="S99" s="155"/>
      <c r="T99" s="155"/>
      <c r="U99" s="160"/>
      <c r="V99" s="164"/>
      <c r="W99" s="165"/>
      <c r="X99" s="239"/>
      <c r="Y99" s="100"/>
      <c r="Z99" s="284">
        <f t="shared" si="21"/>
        <v>126</v>
      </c>
      <c r="AA99" s="285"/>
      <c r="AB99" s="72"/>
      <c r="AC99" s="72"/>
      <c r="AD99" s="72"/>
      <c r="AE99" s="72"/>
      <c r="AF99" s="72"/>
      <c r="AG99" s="72"/>
    </row>
    <row r="100" spans="2:33" s="8" customFormat="1" ht="16" thickBot="1">
      <c r="B100" s="72"/>
      <c r="C100" s="51"/>
      <c r="D100" s="32"/>
      <c r="E100" s="33"/>
      <c r="F100" s="32"/>
      <c r="G100" s="34"/>
      <c r="H100" s="34"/>
      <c r="I100" s="34"/>
      <c r="J100" s="34"/>
      <c r="K100" s="35"/>
      <c r="L100" s="37"/>
      <c r="M100" s="38"/>
      <c r="N100" s="35"/>
      <c r="O100" s="37"/>
      <c r="P100" s="35"/>
      <c r="Q100" s="37"/>
      <c r="R100" s="34"/>
      <c r="S100" s="155"/>
      <c r="T100" s="155"/>
      <c r="U100" s="160"/>
      <c r="V100" s="164"/>
      <c r="W100" s="165"/>
      <c r="X100" s="239"/>
      <c r="Y100" s="100"/>
      <c r="Z100" s="284">
        <f t="shared" si="21"/>
        <v>0</v>
      </c>
      <c r="AA100" s="285"/>
      <c r="AB100" s="72"/>
      <c r="AC100" s="72"/>
      <c r="AD100" s="72"/>
      <c r="AE100" s="72"/>
      <c r="AF100" s="72"/>
      <c r="AG100" s="72"/>
    </row>
    <row r="101" spans="2:33" s="8" customFormat="1" ht="16" thickBot="1">
      <c r="B101" s="72"/>
      <c r="C101" s="51"/>
      <c r="D101" s="32"/>
      <c r="E101" s="33"/>
      <c r="F101" s="32"/>
      <c r="G101" s="34"/>
      <c r="H101" s="34"/>
      <c r="I101" s="34"/>
      <c r="J101" s="34"/>
      <c r="K101" s="35"/>
      <c r="L101" s="37"/>
      <c r="M101" s="38"/>
      <c r="N101" s="35"/>
      <c r="O101" s="37"/>
      <c r="P101" s="35"/>
      <c r="Q101" s="37"/>
      <c r="R101" s="34"/>
      <c r="S101" s="155"/>
      <c r="T101" s="155"/>
      <c r="U101" s="160"/>
      <c r="V101" s="164"/>
      <c r="W101" s="165"/>
      <c r="X101" s="239"/>
      <c r="Y101" s="100"/>
      <c r="Z101" s="284">
        <f t="shared" si="21"/>
        <v>0</v>
      </c>
      <c r="AA101" s="285"/>
      <c r="AB101" s="72"/>
      <c r="AC101" s="72"/>
      <c r="AD101" s="72"/>
      <c r="AE101" s="72"/>
      <c r="AF101" s="72"/>
      <c r="AG101" s="72"/>
    </row>
    <row r="102" spans="2:33" s="8" customFormat="1" ht="16" thickBot="1">
      <c r="B102" s="72"/>
      <c r="C102" s="51"/>
      <c r="D102" s="32"/>
      <c r="E102" s="33"/>
      <c r="F102" s="32"/>
      <c r="G102" s="34"/>
      <c r="H102" s="34"/>
      <c r="I102" s="34"/>
      <c r="J102" s="34"/>
      <c r="K102" s="35"/>
      <c r="L102" s="37"/>
      <c r="M102" s="38"/>
      <c r="N102" s="35"/>
      <c r="O102" s="37"/>
      <c r="P102" s="35"/>
      <c r="Q102" s="37"/>
      <c r="R102" s="34"/>
      <c r="S102" s="155"/>
      <c r="T102" s="155"/>
      <c r="U102" s="160"/>
      <c r="V102" s="164"/>
      <c r="W102" s="165"/>
      <c r="X102" s="239"/>
      <c r="Y102" s="100"/>
      <c r="Z102" s="284">
        <f t="shared" si="21"/>
        <v>0</v>
      </c>
      <c r="AA102" s="285"/>
      <c r="AB102" s="72"/>
      <c r="AC102" s="72"/>
      <c r="AD102" s="72"/>
      <c r="AE102" s="72"/>
      <c r="AF102" s="72"/>
      <c r="AG102" s="72"/>
    </row>
    <row r="103" spans="2:33" s="8" customFormat="1" ht="16" thickBot="1">
      <c r="B103" s="72"/>
      <c r="C103" s="51"/>
      <c r="D103" s="32"/>
      <c r="E103" s="33"/>
      <c r="F103" s="32"/>
      <c r="G103" s="34"/>
      <c r="H103" s="34"/>
      <c r="I103" s="34"/>
      <c r="J103" s="34"/>
      <c r="K103" s="35"/>
      <c r="L103" s="37"/>
      <c r="M103" s="38"/>
      <c r="N103" s="35"/>
      <c r="O103" s="37"/>
      <c r="P103" s="35"/>
      <c r="Q103" s="37"/>
      <c r="R103" s="34"/>
      <c r="S103" s="155"/>
      <c r="T103" s="155"/>
      <c r="U103" s="160"/>
      <c r="V103" s="164"/>
      <c r="W103" s="165"/>
      <c r="X103" s="239"/>
      <c r="Y103" s="100"/>
      <c r="Z103" s="284">
        <f t="shared" si="21"/>
        <v>0</v>
      </c>
      <c r="AA103" s="285"/>
      <c r="AB103" s="72"/>
      <c r="AC103" s="72"/>
      <c r="AD103" s="72"/>
      <c r="AE103" s="72"/>
      <c r="AF103" s="72"/>
      <c r="AG103" s="72"/>
    </row>
    <row r="104" spans="2:33" s="8" customFormat="1" ht="16" thickBot="1">
      <c r="B104" s="72"/>
      <c r="C104" s="51"/>
      <c r="D104" s="32"/>
      <c r="E104" s="33"/>
      <c r="F104" s="32"/>
      <c r="G104" s="34"/>
      <c r="H104" s="34"/>
      <c r="I104" s="34"/>
      <c r="J104" s="34"/>
      <c r="K104" s="35"/>
      <c r="L104" s="37"/>
      <c r="M104" s="38"/>
      <c r="N104" s="35"/>
      <c r="O104" s="37"/>
      <c r="P104" s="35"/>
      <c r="Q104" s="37"/>
      <c r="R104" s="34"/>
      <c r="S104" s="155"/>
      <c r="T104" s="155"/>
      <c r="U104" s="160"/>
      <c r="V104" s="164"/>
      <c r="W104" s="165"/>
      <c r="X104" s="239"/>
      <c r="Y104" s="100"/>
      <c r="Z104" s="284">
        <f t="shared" si="21"/>
        <v>0</v>
      </c>
      <c r="AA104" s="285"/>
      <c r="AB104" s="72"/>
      <c r="AC104" s="72"/>
      <c r="AD104" s="72"/>
      <c r="AE104" s="72"/>
      <c r="AF104" s="72"/>
      <c r="AG104" s="72"/>
    </row>
    <row r="105" spans="2:33" s="8" customFormat="1" ht="16" thickBot="1">
      <c r="B105" s="72"/>
      <c r="C105" s="51"/>
      <c r="D105" s="32"/>
      <c r="E105" s="33"/>
      <c r="F105" s="32"/>
      <c r="G105" s="34"/>
      <c r="H105" s="34"/>
      <c r="I105" s="34"/>
      <c r="J105" s="34"/>
      <c r="K105" s="35"/>
      <c r="L105" s="37"/>
      <c r="M105" s="38"/>
      <c r="N105" s="35"/>
      <c r="O105" s="37"/>
      <c r="P105" s="35"/>
      <c r="Q105" s="37"/>
      <c r="R105" s="34"/>
      <c r="S105" s="155"/>
      <c r="T105" s="155"/>
      <c r="U105" s="160"/>
      <c r="V105" s="164"/>
      <c r="W105" s="165"/>
      <c r="X105" s="239"/>
      <c r="Y105" s="100"/>
      <c r="Z105" s="284">
        <f t="shared" si="21"/>
        <v>0</v>
      </c>
      <c r="AA105" s="285"/>
      <c r="AB105" s="72"/>
      <c r="AC105" s="72"/>
      <c r="AD105" s="72"/>
      <c r="AE105" s="72"/>
      <c r="AF105" s="72"/>
      <c r="AG105" s="72"/>
    </row>
    <row r="106" spans="2:33" s="8" customFormat="1" ht="16" thickBot="1">
      <c r="B106" s="72"/>
      <c r="C106" s="51"/>
      <c r="D106" s="32"/>
      <c r="E106" s="33"/>
      <c r="F106" s="32"/>
      <c r="G106" s="34"/>
      <c r="H106" s="34"/>
      <c r="I106" s="34"/>
      <c r="J106" s="34"/>
      <c r="K106" s="35"/>
      <c r="L106" s="37"/>
      <c r="M106" s="38"/>
      <c r="N106" s="35"/>
      <c r="O106" s="37"/>
      <c r="P106" s="35"/>
      <c r="Q106" s="37"/>
      <c r="R106" s="34"/>
      <c r="S106" s="155"/>
      <c r="T106" s="155"/>
      <c r="U106" s="160"/>
      <c r="V106" s="164"/>
      <c r="W106" s="165"/>
      <c r="X106" s="239"/>
      <c r="Y106" s="100"/>
      <c r="Z106" s="284">
        <f t="shared" si="21"/>
        <v>0</v>
      </c>
      <c r="AA106" s="285"/>
      <c r="AB106" s="72"/>
      <c r="AC106" s="72"/>
      <c r="AD106" s="72"/>
      <c r="AE106" s="72"/>
      <c r="AF106" s="72"/>
      <c r="AG106" s="72"/>
    </row>
    <row r="107" spans="2:33" s="8" customFormat="1" ht="16" thickBot="1">
      <c r="B107" s="72"/>
      <c r="C107" s="51"/>
      <c r="D107" s="32"/>
      <c r="E107" s="33"/>
      <c r="F107" s="32"/>
      <c r="G107" s="34"/>
      <c r="H107" s="34"/>
      <c r="I107" s="34"/>
      <c r="J107" s="34"/>
      <c r="K107" s="35"/>
      <c r="L107" s="37"/>
      <c r="M107" s="38"/>
      <c r="N107" s="35"/>
      <c r="O107" s="37"/>
      <c r="P107" s="35"/>
      <c r="Q107" s="37"/>
      <c r="R107" s="34"/>
      <c r="S107" s="155"/>
      <c r="T107" s="155"/>
      <c r="U107" s="160"/>
      <c r="V107" s="164"/>
      <c r="W107" s="165"/>
      <c r="X107" s="239"/>
      <c r="Y107" s="100"/>
      <c r="Z107" s="284">
        <f t="shared" si="21"/>
        <v>0</v>
      </c>
      <c r="AA107" s="285"/>
      <c r="AB107" s="72"/>
      <c r="AC107" s="72"/>
      <c r="AD107" s="72"/>
      <c r="AE107" s="72"/>
      <c r="AF107" s="72"/>
      <c r="AG107" s="72"/>
    </row>
    <row r="108" spans="2:33" s="8" customFormat="1" ht="16" thickBot="1">
      <c r="B108" s="72"/>
      <c r="C108" s="232"/>
      <c r="D108" s="45"/>
      <c r="E108" s="46"/>
      <c r="F108" s="45"/>
      <c r="G108" s="47"/>
      <c r="H108" s="47"/>
      <c r="I108" s="47"/>
      <c r="J108" s="47"/>
      <c r="K108" s="48"/>
      <c r="L108" s="49"/>
      <c r="M108" s="233"/>
      <c r="N108" s="48"/>
      <c r="O108" s="49"/>
      <c r="P108" s="48"/>
      <c r="Q108" s="49"/>
      <c r="R108" s="47"/>
      <c r="S108" s="234"/>
      <c r="T108" s="234"/>
      <c r="U108" s="235"/>
      <c r="V108" s="236"/>
      <c r="W108" s="237"/>
      <c r="X108" s="240"/>
      <c r="Y108" s="241"/>
      <c r="Z108" s="275">
        <f t="shared" si="21"/>
        <v>0</v>
      </c>
      <c r="AA108" s="276"/>
      <c r="AB108" s="72"/>
      <c r="AC108" s="72"/>
      <c r="AD108" s="72"/>
      <c r="AE108" s="72"/>
      <c r="AF108" s="72"/>
      <c r="AG108" s="72"/>
    </row>
    <row r="109" spans="2:33" s="8" customFormat="1" ht="16" thickBot="1">
      <c r="B109" s="72"/>
      <c r="C109" s="51"/>
      <c r="D109" s="32"/>
      <c r="E109" s="33"/>
      <c r="F109" s="32"/>
      <c r="G109" s="34"/>
      <c r="H109" s="34"/>
      <c r="I109" s="34"/>
      <c r="J109" s="34"/>
      <c r="K109" s="35"/>
      <c r="L109" s="37"/>
      <c r="M109" s="38"/>
      <c r="N109" s="35"/>
      <c r="O109" s="37"/>
      <c r="P109" s="35"/>
      <c r="Q109" s="37"/>
      <c r="R109" s="34"/>
      <c r="S109" s="155"/>
      <c r="T109" s="155"/>
      <c r="U109" s="160"/>
      <c r="V109" s="164"/>
      <c r="W109" s="165"/>
      <c r="X109" s="239"/>
      <c r="Y109" s="100"/>
      <c r="Z109" s="275">
        <f t="shared" si="21"/>
        <v>0</v>
      </c>
      <c r="AA109" s="276"/>
      <c r="AB109" s="72"/>
      <c r="AC109" s="72"/>
      <c r="AD109" s="72"/>
      <c r="AE109" s="72"/>
      <c r="AF109" s="72"/>
      <c r="AG109" s="72"/>
    </row>
    <row r="110" spans="2:33" s="8" customFormat="1" ht="16" thickBot="1">
      <c r="B110" s="72"/>
      <c r="C110" s="51"/>
      <c r="D110" s="32"/>
      <c r="E110" s="33"/>
      <c r="F110" s="32"/>
      <c r="G110" s="34"/>
      <c r="H110" s="34"/>
      <c r="I110" s="34"/>
      <c r="J110" s="34"/>
      <c r="K110" s="35"/>
      <c r="L110" s="37"/>
      <c r="M110" s="38"/>
      <c r="N110" s="35"/>
      <c r="O110" s="37"/>
      <c r="P110" s="35"/>
      <c r="Q110" s="37"/>
      <c r="R110" s="34"/>
      <c r="S110" s="155"/>
      <c r="T110" s="155"/>
      <c r="U110" s="160"/>
      <c r="V110" s="164"/>
      <c r="W110" s="165"/>
      <c r="X110" s="239"/>
      <c r="Y110" s="100"/>
      <c r="Z110" s="275">
        <f t="shared" si="21"/>
        <v>0</v>
      </c>
      <c r="AA110" s="276"/>
      <c r="AB110" s="72"/>
      <c r="AC110" s="72"/>
      <c r="AD110" s="72"/>
      <c r="AE110" s="72"/>
      <c r="AF110" s="72"/>
      <c r="AG110" s="72"/>
    </row>
    <row r="111" spans="2:33" s="8" customFormat="1" ht="16" thickBot="1">
      <c r="B111" s="72"/>
      <c r="C111" s="51"/>
      <c r="D111" s="32"/>
      <c r="E111" s="33"/>
      <c r="F111" s="32"/>
      <c r="G111" s="34"/>
      <c r="H111" s="34"/>
      <c r="I111" s="34"/>
      <c r="J111" s="34"/>
      <c r="K111" s="35"/>
      <c r="L111" s="37"/>
      <c r="M111" s="38"/>
      <c r="N111" s="35"/>
      <c r="O111" s="37"/>
      <c r="P111" s="35"/>
      <c r="Q111" s="37"/>
      <c r="R111" s="34"/>
      <c r="S111" s="155"/>
      <c r="T111" s="155"/>
      <c r="U111" s="160"/>
      <c r="V111" s="164"/>
      <c r="W111" s="165"/>
      <c r="X111" s="239"/>
      <c r="Y111" s="100"/>
      <c r="Z111" s="275">
        <f t="shared" si="21"/>
        <v>0</v>
      </c>
      <c r="AA111" s="276"/>
      <c r="AB111" s="72"/>
      <c r="AC111" s="72"/>
      <c r="AD111" s="72"/>
      <c r="AE111" s="72"/>
      <c r="AF111" s="72"/>
      <c r="AG111" s="72"/>
    </row>
    <row r="112" spans="2:33" s="8" customFormat="1" ht="16" thickBot="1">
      <c r="B112" s="72"/>
      <c r="C112" s="51"/>
      <c r="D112" s="32"/>
      <c r="E112" s="33"/>
      <c r="F112" s="32"/>
      <c r="G112" s="34"/>
      <c r="H112" s="34"/>
      <c r="I112" s="34"/>
      <c r="J112" s="34"/>
      <c r="K112" s="35"/>
      <c r="L112" s="37"/>
      <c r="M112" s="38"/>
      <c r="N112" s="35"/>
      <c r="O112" s="37"/>
      <c r="P112" s="35"/>
      <c r="Q112" s="37"/>
      <c r="R112" s="34"/>
      <c r="S112" s="155"/>
      <c r="T112" s="155"/>
      <c r="U112" s="160"/>
      <c r="V112" s="164"/>
      <c r="W112" s="165"/>
      <c r="X112" s="239"/>
      <c r="Y112" s="100"/>
      <c r="Z112" s="275">
        <f t="shared" si="21"/>
        <v>0</v>
      </c>
      <c r="AA112" s="276"/>
      <c r="AB112" s="72"/>
      <c r="AC112" s="72"/>
      <c r="AD112" s="72"/>
      <c r="AE112" s="72"/>
      <c r="AF112" s="72"/>
      <c r="AG112" s="72"/>
    </row>
    <row r="113" spans="2:33" s="8" customFormat="1" ht="16" thickBot="1">
      <c r="B113" s="72"/>
      <c r="C113" s="51"/>
      <c r="D113" s="32"/>
      <c r="E113" s="33"/>
      <c r="F113" s="32"/>
      <c r="G113" s="34"/>
      <c r="H113" s="34"/>
      <c r="I113" s="34"/>
      <c r="J113" s="34"/>
      <c r="K113" s="35"/>
      <c r="L113" s="37"/>
      <c r="M113" s="38"/>
      <c r="N113" s="35"/>
      <c r="O113" s="37"/>
      <c r="P113" s="35"/>
      <c r="Q113" s="37"/>
      <c r="R113" s="34"/>
      <c r="S113" s="155"/>
      <c r="T113" s="155"/>
      <c r="U113" s="160"/>
      <c r="V113" s="164"/>
      <c r="W113" s="165"/>
      <c r="X113" s="239"/>
      <c r="Y113" s="100"/>
      <c r="Z113" s="275">
        <f t="shared" si="21"/>
        <v>0</v>
      </c>
      <c r="AA113" s="276"/>
      <c r="AB113" s="72"/>
      <c r="AC113" s="72"/>
      <c r="AD113" s="72"/>
      <c r="AE113" s="72"/>
      <c r="AF113" s="72"/>
      <c r="AG113" s="72"/>
    </row>
    <row r="114" spans="2:33" s="8" customFormat="1" ht="16" thickBot="1">
      <c r="B114" s="72"/>
      <c r="C114" s="51"/>
      <c r="D114" s="32"/>
      <c r="E114" s="33"/>
      <c r="F114" s="32"/>
      <c r="G114" s="34"/>
      <c r="H114" s="34"/>
      <c r="I114" s="34"/>
      <c r="J114" s="34"/>
      <c r="K114" s="35"/>
      <c r="L114" s="37"/>
      <c r="M114" s="38"/>
      <c r="N114" s="35"/>
      <c r="O114" s="37"/>
      <c r="P114" s="35"/>
      <c r="Q114" s="37"/>
      <c r="R114" s="34"/>
      <c r="S114" s="155"/>
      <c r="T114" s="155"/>
      <c r="U114" s="160"/>
      <c r="V114" s="164"/>
      <c r="W114" s="165"/>
      <c r="X114" s="239"/>
      <c r="Y114" s="100"/>
      <c r="Z114" s="275">
        <f t="shared" si="21"/>
        <v>0</v>
      </c>
      <c r="AA114" s="276"/>
      <c r="AB114" s="72"/>
      <c r="AC114" s="72"/>
      <c r="AD114" s="72"/>
      <c r="AE114" s="72"/>
      <c r="AF114" s="72"/>
      <c r="AG114" s="72"/>
    </row>
    <row r="115" spans="2:33" s="8" customFormat="1" ht="16" thickBot="1">
      <c r="B115" s="72"/>
      <c r="C115" s="51"/>
      <c r="D115" s="39"/>
      <c r="E115" s="40"/>
      <c r="F115" s="39"/>
      <c r="G115" s="41"/>
      <c r="H115" s="41"/>
      <c r="I115" s="41"/>
      <c r="J115" s="41"/>
      <c r="K115" s="42"/>
      <c r="L115" s="43"/>
      <c r="M115" s="52"/>
      <c r="N115" s="42"/>
      <c r="O115" s="43"/>
      <c r="P115" s="42"/>
      <c r="Q115" s="43"/>
      <c r="R115" s="41"/>
      <c r="S115" s="157"/>
      <c r="T115" s="157"/>
      <c r="U115" s="161"/>
      <c r="V115" s="166"/>
      <c r="W115" s="167"/>
      <c r="X115" s="242"/>
      <c r="Y115" s="101"/>
      <c r="Z115" s="277">
        <f t="shared" si="21"/>
        <v>0</v>
      </c>
      <c r="AA115" s="278"/>
      <c r="AB115" s="72"/>
      <c r="AC115" s="72"/>
      <c r="AD115" s="72"/>
      <c r="AE115" s="72"/>
      <c r="AF115" s="72"/>
      <c r="AG115" s="72"/>
    </row>
    <row r="116" spans="2:33" s="8" customFormat="1" ht="16.5" customHeight="1" thickBot="1">
      <c r="B116" s="279" t="s">
        <v>116</v>
      </c>
      <c r="C116" s="280"/>
      <c r="D116" s="170">
        <v>20</v>
      </c>
      <c r="E116" s="170">
        <v>20</v>
      </c>
      <c r="F116" s="170">
        <v>40</v>
      </c>
      <c r="G116" s="170">
        <v>40</v>
      </c>
      <c r="H116" s="170">
        <v>40</v>
      </c>
      <c r="I116" s="170">
        <v>40</v>
      </c>
      <c r="J116" s="170">
        <v>40</v>
      </c>
      <c r="K116" s="170">
        <v>40</v>
      </c>
      <c r="L116" s="170">
        <v>40</v>
      </c>
      <c r="M116" s="170">
        <v>40</v>
      </c>
      <c r="N116" s="170">
        <v>40</v>
      </c>
      <c r="O116" s="170">
        <v>40</v>
      </c>
      <c r="P116" s="170">
        <v>40</v>
      </c>
      <c r="Q116" s="170">
        <v>40</v>
      </c>
      <c r="R116" s="170">
        <v>40</v>
      </c>
      <c r="S116" s="170">
        <v>40</v>
      </c>
      <c r="T116" s="170">
        <v>40</v>
      </c>
      <c r="U116" s="170">
        <v>40</v>
      </c>
      <c r="V116" s="170">
        <v>40</v>
      </c>
      <c r="W116" s="170">
        <v>40</v>
      </c>
      <c r="X116" s="170">
        <v>40</v>
      </c>
      <c r="Y116" s="170">
        <v>40</v>
      </c>
      <c r="Z116" s="72"/>
      <c r="AA116" s="72"/>
      <c r="AB116" s="72"/>
      <c r="AC116" s="72"/>
      <c r="AD116" s="72"/>
      <c r="AE116" s="72"/>
      <c r="AF116" s="72"/>
    </row>
    <row r="117" spans="2:33" s="8" customFormat="1" ht="16" thickBot="1">
      <c r="B117" s="72"/>
      <c r="C117" s="93"/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94"/>
      <c r="S117" s="94"/>
      <c r="T117" s="76"/>
      <c r="U117" s="76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</row>
    <row r="118" spans="2:33" ht="30" customHeight="1" thickBot="1">
      <c r="B118" s="281" t="s">
        <v>60</v>
      </c>
      <c r="C118" s="282"/>
      <c r="D118" s="282"/>
      <c r="E118" s="282"/>
      <c r="F118" s="282"/>
      <c r="G118" s="282"/>
      <c r="H118" s="282"/>
      <c r="I118" s="282"/>
      <c r="J118" s="282"/>
      <c r="K118" s="282"/>
      <c r="L118" s="282"/>
      <c r="M118" s="282"/>
      <c r="N118" s="282"/>
      <c r="O118" s="282"/>
      <c r="P118" s="282"/>
      <c r="Q118" s="282"/>
      <c r="R118" s="282"/>
      <c r="S118" s="282"/>
      <c r="T118" s="282"/>
      <c r="U118" s="282"/>
      <c r="V118" s="282"/>
      <c r="W118" s="282"/>
      <c r="X118" s="282"/>
      <c r="Y118" s="282"/>
      <c r="Z118" s="282"/>
      <c r="AA118" s="283"/>
      <c r="AB118" s="68"/>
      <c r="AC118" s="68"/>
      <c r="AD118" s="68"/>
      <c r="AE118" s="68"/>
      <c r="AF118" s="68"/>
    </row>
    <row r="119" spans="2:33" s="68" customFormat="1" ht="13.5" customHeight="1" thickBot="1"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</row>
    <row r="120" spans="2:33" ht="20.25" customHeight="1" thickBot="1">
      <c r="B120" s="44"/>
      <c r="C120" s="79" t="s">
        <v>24</v>
      </c>
      <c r="D120" s="26">
        <v>1</v>
      </c>
      <c r="E120" s="26">
        <v>2</v>
      </c>
      <c r="F120" s="26">
        <v>3</v>
      </c>
      <c r="G120" s="26">
        <v>4</v>
      </c>
      <c r="H120" s="26">
        <v>5</v>
      </c>
      <c r="I120" s="26">
        <v>6</v>
      </c>
      <c r="J120" s="26">
        <v>7</v>
      </c>
      <c r="K120" s="26">
        <v>8</v>
      </c>
      <c r="L120" s="26">
        <v>9</v>
      </c>
      <c r="M120" s="26">
        <v>10</v>
      </c>
      <c r="N120" s="26">
        <v>11</v>
      </c>
      <c r="O120" s="26">
        <v>12</v>
      </c>
      <c r="P120" s="26">
        <v>13</v>
      </c>
      <c r="Q120" s="26">
        <v>14</v>
      </c>
      <c r="R120" s="26">
        <v>15</v>
      </c>
      <c r="S120" s="26">
        <v>16</v>
      </c>
      <c r="T120" s="26">
        <v>17</v>
      </c>
      <c r="U120" s="26">
        <v>18</v>
      </c>
      <c r="V120" s="26">
        <v>19</v>
      </c>
      <c r="W120" s="26">
        <v>20</v>
      </c>
      <c r="X120" s="26">
        <v>21</v>
      </c>
      <c r="Y120" s="26">
        <v>22</v>
      </c>
      <c r="Z120" s="274" t="s">
        <v>71</v>
      </c>
      <c r="AA120" s="274" t="s">
        <v>72</v>
      </c>
      <c r="AB120" s="274" t="s">
        <v>73</v>
      </c>
      <c r="AC120" s="68"/>
      <c r="AD120" s="68"/>
      <c r="AE120" s="68"/>
      <c r="AF120" s="68"/>
    </row>
    <row r="121" spans="2:33" ht="19" thickBot="1">
      <c r="B121" s="227" t="s">
        <v>50</v>
      </c>
      <c r="C121" s="230" t="s">
        <v>49</v>
      </c>
      <c r="D121" s="267" t="e">
        <f t="shared" ref="D121:Y121" si="22">(($F$27+$G$27+$H$27+$I$27)*D95)+(($F$30+$G$30+$H$30+$I$30)*D96)+(($F$33+$G$33+$H$33+$I$33)*D97)+(($F$36+$G$36+$H$36+$I$36)*D98)+(($F$39+$G$39+$H$39+$I$39)*D99)+(($F$42+$G$42+$H$42+$I$42)*D100)+(($F$45+$G$45+$H$45+$I$45)*D101)+(($F$48+$G$48+$H$48+$I$48)*D102)+(($F$51+$G$51+$H$51+$I$51)*D103)+(($F$54+$G$54+$H$54+$I$54)*D104)+(($F$57+$G$57+$H$57+$I$57)*D105)+(($F$60+$G$60+$H$60+$I$60)*D106)+(($F$63+$G$63+$H$63+$I$63)*D107)+(($F$66+$G$66+$H$66+$I$66)*D108)+(($F$69+$G$69+$H$69+$I$69)*D109)+(($F$72+$G$72+$H$72+$I$72)*D110)+(($F$75+$G$75+$H$75+$I$75)*D111)+(($F$78+$G$78+$H$78+$I$78)*D112)+(($F$81+$G$81+$H$81+$I$81)*D113)+(($F$84+$G$84+$H$84+$I$84)*D114)+(($F$87+$G$87+$H$87+$I$87)*D115)</f>
        <v>#VALUE!</v>
      </c>
      <c r="E121" s="261" t="e">
        <f t="shared" si="22"/>
        <v>#VALUE!</v>
      </c>
      <c r="F121" s="243" t="e">
        <f t="shared" si="22"/>
        <v>#VALUE!</v>
      </c>
      <c r="G121" s="243" t="e">
        <f t="shared" si="22"/>
        <v>#VALUE!</v>
      </c>
      <c r="H121" s="243" t="e">
        <f t="shared" si="22"/>
        <v>#VALUE!</v>
      </c>
      <c r="I121" s="243" t="e">
        <f t="shared" si="22"/>
        <v>#VALUE!</v>
      </c>
      <c r="J121" s="243" t="e">
        <f t="shared" si="22"/>
        <v>#VALUE!</v>
      </c>
      <c r="K121" s="243" t="e">
        <f t="shared" si="22"/>
        <v>#VALUE!</v>
      </c>
      <c r="L121" s="243" t="e">
        <f t="shared" si="22"/>
        <v>#VALUE!</v>
      </c>
      <c r="M121" s="243" t="e">
        <f t="shared" si="22"/>
        <v>#VALUE!</v>
      </c>
      <c r="N121" s="243" t="e">
        <f t="shared" si="22"/>
        <v>#VALUE!</v>
      </c>
      <c r="O121" s="243" t="e">
        <f t="shared" si="22"/>
        <v>#VALUE!</v>
      </c>
      <c r="P121" s="243" t="e">
        <f t="shared" si="22"/>
        <v>#VALUE!</v>
      </c>
      <c r="Q121" s="243" t="e">
        <f t="shared" si="22"/>
        <v>#VALUE!</v>
      </c>
      <c r="R121" s="243" t="e">
        <f t="shared" si="22"/>
        <v>#VALUE!</v>
      </c>
      <c r="S121" s="243" t="e">
        <f t="shared" si="22"/>
        <v>#VALUE!</v>
      </c>
      <c r="T121" s="243" t="e">
        <f t="shared" si="22"/>
        <v>#VALUE!</v>
      </c>
      <c r="U121" s="243" t="e">
        <f t="shared" si="22"/>
        <v>#VALUE!</v>
      </c>
      <c r="V121" s="243" t="e">
        <f t="shared" si="22"/>
        <v>#VALUE!</v>
      </c>
      <c r="W121" s="243" t="e">
        <f t="shared" si="22"/>
        <v>#VALUE!</v>
      </c>
      <c r="X121" s="243" t="e">
        <f t="shared" si="22"/>
        <v>#VALUE!</v>
      </c>
      <c r="Y121" s="243" t="e">
        <f t="shared" si="22"/>
        <v>#VALUE!</v>
      </c>
      <c r="Z121" s="249">
        <v>150</v>
      </c>
      <c r="AA121" s="252">
        <v>250</v>
      </c>
      <c r="AB121" s="255">
        <v>1000</v>
      </c>
      <c r="AC121" s="258" t="s">
        <v>49</v>
      </c>
      <c r="AD121" s="68"/>
      <c r="AE121" s="68"/>
      <c r="AF121" s="68"/>
    </row>
    <row r="122" spans="2:33" ht="19" thickBot="1">
      <c r="B122" s="227" t="s">
        <v>39</v>
      </c>
      <c r="C122" s="230" t="s">
        <v>38</v>
      </c>
      <c r="D122" s="268" t="e">
        <f t="shared" ref="D122:Y122" si="23">(($J$27+$K$27)*D95)+(($J$30+$K$30)*D96)+(($J$33+$K$33)*D97)+(($J$36+$K$36)*D98)+(($J$39+$K$39)*D99)+(($J$42+$K$42)*D100)+(($J$45+$K$45)*D101)+(($J$48+$K$48)*D102)+(($J$51+$K$51)*D103)+(($J$54+$K$54)*D104)+(($J$57+$K$57)*D105)+(($J$60+$K$60)*D106)+(($J$63+$K$63)*D107)+(($J$66+$K$66)*D108)+(($J$69+$K$69)*D109)+(($J$72+$K$72)*D110)+(($J$75+$K$75)*D111)+(($J$78+$K$78)*D112)+(($J$81+$K$81)*D113)+(($J$84+$K$84)*D114)+(($J$87+$K$87)*D115)</f>
        <v>#VALUE!</v>
      </c>
      <c r="E122" s="262" t="e">
        <f t="shared" si="23"/>
        <v>#VALUE!</v>
      </c>
      <c r="F122" s="244" t="e">
        <f t="shared" si="23"/>
        <v>#VALUE!</v>
      </c>
      <c r="G122" s="244" t="e">
        <f t="shared" si="23"/>
        <v>#VALUE!</v>
      </c>
      <c r="H122" s="244" t="e">
        <f t="shared" si="23"/>
        <v>#VALUE!</v>
      </c>
      <c r="I122" s="244" t="e">
        <f t="shared" si="23"/>
        <v>#VALUE!</v>
      </c>
      <c r="J122" s="244" t="e">
        <f t="shared" si="23"/>
        <v>#VALUE!</v>
      </c>
      <c r="K122" s="244" t="e">
        <f t="shared" si="23"/>
        <v>#VALUE!</v>
      </c>
      <c r="L122" s="244" t="e">
        <f t="shared" si="23"/>
        <v>#VALUE!</v>
      </c>
      <c r="M122" s="244" t="e">
        <f t="shared" si="23"/>
        <v>#VALUE!</v>
      </c>
      <c r="N122" s="244" t="e">
        <f t="shared" si="23"/>
        <v>#VALUE!</v>
      </c>
      <c r="O122" s="244" t="e">
        <f t="shared" si="23"/>
        <v>#VALUE!</v>
      </c>
      <c r="P122" s="244" t="e">
        <f t="shared" si="23"/>
        <v>#VALUE!</v>
      </c>
      <c r="Q122" s="244" t="e">
        <f t="shared" si="23"/>
        <v>#VALUE!</v>
      </c>
      <c r="R122" s="244" t="e">
        <f t="shared" si="23"/>
        <v>#VALUE!</v>
      </c>
      <c r="S122" s="244" t="e">
        <f t="shared" si="23"/>
        <v>#VALUE!</v>
      </c>
      <c r="T122" s="244" t="e">
        <f t="shared" si="23"/>
        <v>#VALUE!</v>
      </c>
      <c r="U122" s="244" t="e">
        <f t="shared" si="23"/>
        <v>#VALUE!</v>
      </c>
      <c r="V122" s="244" t="e">
        <f t="shared" si="23"/>
        <v>#VALUE!</v>
      </c>
      <c r="W122" s="244" t="e">
        <f t="shared" si="23"/>
        <v>#VALUE!</v>
      </c>
      <c r="X122" s="244" t="e">
        <f t="shared" si="23"/>
        <v>#VALUE!</v>
      </c>
      <c r="Y122" s="244" t="e">
        <f t="shared" si="23"/>
        <v>#VALUE!</v>
      </c>
      <c r="Z122" s="250">
        <v>50</v>
      </c>
      <c r="AA122" s="253">
        <v>80</v>
      </c>
      <c r="AB122" s="256">
        <v>100</v>
      </c>
      <c r="AC122" s="258" t="s">
        <v>38</v>
      </c>
      <c r="AD122" s="68"/>
      <c r="AE122" s="68"/>
      <c r="AF122" s="68"/>
    </row>
    <row r="123" spans="2:33" ht="19" thickBot="1">
      <c r="B123" s="227" t="s">
        <v>37</v>
      </c>
      <c r="C123" s="230" t="s">
        <v>36</v>
      </c>
      <c r="D123" s="268">
        <f t="shared" ref="D123:Y123" si="24">(($L$27+$M$27)*D95)+(($L$30+$M$30)*D96)+(($L$33+$M$33)*D97)+(($L$36+$M$36)*D98)+(($L$39+$M$39)*D99)+(($L$42+$M$42)*D100)+(($L$45+$M$45)*D101)+(($L$48+$M$48)*D102)+(($L$51+$M$51)*D103)+(($L$54+$M$54)*D104)+(($L$57+$M$57)*D105)+(($L$60+$M$60)*D106)+(($L$63+$M$63)*D107)+(($L$66+$M$66)*D108)+(($L$69+$M$69)*D109)+(($L$72+$M$72)*D110)+(($L$75+$M$75)*D111)+(($L$78+$M$78)*D112)+(($L$81+$M$81)*D113)+(($L$84+$M$84)*D114)+(($L$87+$M$87)*D115)</f>
        <v>19.919999999999998</v>
      </c>
      <c r="E123" s="262">
        <f t="shared" si="24"/>
        <v>69.885999999999981</v>
      </c>
      <c r="F123" s="244">
        <f t="shared" si="24"/>
        <v>94.868999999999971</v>
      </c>
      <c r="G123" s="244">
        <f t="shared" si="24"/>
        <v>127.40499999999996</v>
      </c>
      <c r="H123" s="244">
        <f t="shared" si="24"/>
        <v>119.85199999999998</v>
      </c>
      <c r="I123" s="244">
        <f t="shared" si="24"/>
        <v>144.83499999999995</v>
      </c>
      <c r="J123" s="244">
        <f t="shared" si="24"/>
        <v>127.40499999999996</v>
      </c>
      <c r="K123" s="244">
        <f t="shared" si="24"/>
        <v>177.37099999999995</v>
      </c>
      <c r="L123" s="244">
        <f t="shared" si="24"/>
        <v>278.17449999999997</v>
      </c>
      <c r="M123" s="244">
        <f t="shared" si="24"/>
        <v>378.97800000000001</v>
      </c>
      <c r="N123" s="244">
        <f t="shared" si="24"/>
        <v>432.76200000000006</v>
      </c>
      <c r="O123" s="244">
        <f t="shared" si="24"/>
        <v>378.97800000000001</v>
      </c>
      <c r="P123" s="244">
        <f t="shared" si="24"/>
        <v>268.92</v>
      </c>
      <c r="Q123" s="244">
        <f t="shared" si="24"/>
        <v>53.784000000000006</v>
      </c>
      <c r="R123" s="244">
        <f t="shared" si="24"/>
        <v>0</v>
      </c>
      <c r="S123" s="244">
        <f t="shared" si="24"/>
        <v>0</v>
      </c>
      <c r="T123" s="244">
        <f t="shared" si="24"/>
        <v>0</v>
      </c>
      <c r="U123" s="244">
        <f t="shared" si="24"/>
        <v>0</v>
      </c>
      <c r="V123" s="244">
        <f t="shared" si="24"/>
        <v>0</v>
      </c>
      <c r="W123" s="244">
        <f t="shared" si="24"/>
        <v>0</v>
      </c>
      <c r="X123" s="244">
        <f t="shared" si="24"/>
        <v>0</v>
      </c>
      <c r="Y123" s="244">
        <f t="shared" si="24"/>
        <v>0</v>
      </c>
      <c r="Z123" s="250">
        <v>100</v>
      </c>
      <c r="AA123" s="253">
        <v>300</v>
      </c>
      <c r="AB123" s="256">
        <v>400</v>
      </c>
      <c r="AC123" s="258" t="s">
        <v>36</v>
      </c>
      <c r="AD123" s="68"/>
      <c r="AE123" s="68"/>
      <c r="AF123" s="68"/>
    </row>
    <row r="124" spans="2:33" ht="16" thickBot="1">
      <c r="B124" s="228" t="s">
        <v>47</v>
      </c>
      <c r="C124" s="226" t="s">
        <v>20</v>
      </c>
      <c r="D124" s="269">
        <f>(($N$27+$O$27)*D95)+(($N$30+$O$30)*D96)+(($N$33+$O$33)*D97)+(($N$36+$O$36)*D98)+(($N$39+$O$39)*D99)+(($N$42+$O$42)*D100)+(($N$45+$O$45)*D101)+(($N$48+$O$48)*D102)+(($N$51+$O$51)*D103)+(($N$54+$O$54)*D104)+(($N$57+$O$57)*D105)+(($N$60+$O$60)*D106)+(($N$63+$O$63)*D107)+(($N$66+$O$66)*D108)+(($N$69+$O$69)*D109)+(($N$72+$O$72)*D110)+(($N$75+$O$75)*D111)+(($N$78+$O$78)*D112)+(($N$81+$O$81)*D113)+(($N$84+$O$84)*D114)+(($N$87+$O$87)*D115)</f>
        <v>0</v>
      </c>
      <c r="E124" s="263">
        <f t="shared" ref="E124:Y124" si="25">(($N$27+$O$27)*E95)+(($N$30+$O$30)*E96)+(($N$33+$O$33)*E97)+(($N$36+$O$36)*E98)+(($N$39+$O$39)*E99)+(($N$42+$O$42)*E100)+(($N$45+$O$45)*E101)+(($N$48+$O$48)*E102)+(($N$51+$O$51)*E103)+(($N$54+$O$54)*E104)+(($N$57+$O$57)*E105)+(($N$60+$O$60)*E106)+(($N$63+$O$63)*E107)+(($N$66+$O$66)*E108)+(($N$69+$O$69)*E109)+(($N$72+$O$72)*E110)+(($N$75+$O$75)*E111)+(($N$78+$O$78)*E112)+(($N$81+$O$81)*E113)+(($N$84+$O$84)*E114)+(($N$87+$O$87)*E115)</f>
        <v>51.46875</v>
      </c>
      <c r="F124" s="248">
        <f t="shared" si="25"/>
        <v>51.46875</v>
      </c>
      <c r="G124" s="248">
        <f t="shared" si="25"/>
        <v>68.625</v>
      </c>
      <c r="H124" s="248">
        <f t="shared" si="25"/>
        <v>68.625</v>
      </c>
      <c r="I124" s="248">
        <f t="shared" si="25"/>
        <v>68.625</v>
      </c>
      <c r="J124" s="248">
        <f t="shared" si="25"/>
        <v>68.625</v>
      </c>
      <c r="K124" s="248">
        <f t="shared" si="25"/>
        <v>85.78125</v>
      </c>
      <c r="L124" s="248">
        <f t="shared" si="25"/>
        <v>85.78125</v>
      </c>
      <c r="M124" s="248">
        <f t="shared" si="25"/>
        <v>102.9375</v>
      </c>
      <c r="N124" s="248">
        <f t="shared" si="25"/>
        <v>102.9375</v>
      </c>
      <c r="O124" s="248">
        <f t="shared" si="25"/>
        <v>102.9375</v>
      </c>
      <c r="P124" s="248">
        <f t="shared" si="25"/>
        <v>102.9375</v>
      </c>
      <c r="Q124" s="248">
        <f t="shared" si="25"/>
        <v>17.15625</v>
      </c>
      <c r="R124" s="248">
        <f t="shared" si="25"/>
        <v>0</v>
      </c>
      <c r="S124" s="248">
        <f t="shared" si="25"/>
        <v>0</v>
      </c>
      <c r="T124" s="248">
        <f t="shared" si="25"/>
        <v>0</v>
      </c>
      <c r="U124" s="248">
        <f t="shared" si="25"/>
        <v>0</v>
      </c>
      <c r="V124" s="248">
        <f t="shared" si="25"/>
        <v>0</v>
      </c>
      <c r="W124" s="248">
        <f t="shared" si="25"/>
        <v>0</v>
      </c>
      <c r="X124" s="248">
        <f t="shared" si="25"/>
        <v>0</v>
      </c>
      <c r="Y124" s="248">
        <f t="shared" si="25"/>
        <v>0</v>
      </c>
      <c r="Z124" s="250">
        <v>100</v>
      </c>
      <c r="AA124" s="253">
        <v>200</v>
      </c>
      <c r="AB124" s="256">
        <v>500</v>
      </c>
      <c r="AC124" s="259" t="s">
        <v>20</v>
      </c>
      <c r="AD124" s="68"/>
      <c r="AE124" s="68"/>
      <c r="AF124" s="68"/>
    </row>
    <row r="125" spans="2:33" ht="16" thickBot="1">
      <c r="B125" s="228" t="s">
        <v>43</v>
      </c>
      <c r="C125" s="224" t="s">
        <v>42</v>
      </c>
      <c r="D125" s="270">
        <f t="shared" ref="D125:Y125" si="26">(($P$27+$Q$27)*D95)+(($P$30+$Q$30)*D96)+(($P$33+$Q$33)*D97)+(($P$36+$Q$36)*D98)+(($P$39+$Q$39)*D99)+(($P$42+$Q$42)*D100)+(($P$45+$Q$45)*D101)+(($P$48+$Q$48)*D102)+(($P$51+$Q$51)*D103)+(($P$54+$Q$54)*D104)+(($P$57+$Q$57)*D105)+(($P$60+$Q$60)*D106)+(($P$63+$Q$63)*D107)+(($P$66+$Q$66)*D108)+(($P$69+$Q$69)*D109)+(($P$72+$Q$72)*D110)+(($P$75+$Q$75)*D111)+(($P$78+$Q$78)*D112)+(($P$81+$Q$81)*D113)+(($P$84+$Q$84)*D114)+(($P$87+$Q$87)*D115)</f>
        <v>0</v>
      </c>
      <c r="E125" s="264">
        <f t="shared" si="26"/>
        <v>11.377499999999998</v>
      </c>
      <c r="F125" s="245">
        <f t="shared" si="26"/>
        <v>13.634999999999998</v>
      </c>
      <c r="G125" s="245">
        <f t="shared" si="26"/>
        <v>20.4375</v>
      </c>
      <c r="H125" s="245">
        <f t="shared" si="26"/>
        <v>18.18</v>
      </c>
      <c r="I125" s="245">
        <f t="shared" si="26"/>
        <v>20.4375</v>
      </c>
      <c r="J125" s="245">
        <f t="shared" si="26"/>
        <v>20.4375</v>
      </c>
      <c r="K125" s="245">
        <f t="shared" si="26"/>
        <v>27.239999999999995</v>
      </c>
      <c r="L125" s="245">
        <f t="shared" si="26"/>
        <v>27.843749999999996</v>
      </c>
      <c r="M125" s="245">
        <f t="shared" si="26"/>
        <v>30.734999999999996</v>
      </c>
      <c r="N125" s="245">
        <f t="shared" si="26"/>
        <v>33.164999999999999</v>
      </c>
      <c r="O125" s="245">
        <f t="shared" si="26"/>
        <v>30.734999999999996</v>
      </c>
      <c r="P125" s="245">
        <f t="shared" si="26"/>
        <v>25.875</v>
      </c>
      <c r="Q125" s="245">
        <f t="shared" si="26"/>
        <v>4.7174999999999994</v>
      </c>
      <c r="R125" s="245">
        <f t="shared" si="26"/>
        <v>0</v>
      </c>
      <c r="S125" s="245">
        <f t="shared" si="26"/>
        <v>0</v>
      </c>
      <c r="T125" s="245">
        <f t="shared" si="26"/>
        <v>0</v>
      </c>
      <c r="U125" s="245">
        <f t="shared" si="26"/>
        <v>0</v>
      </c>
      <c r="V125" s="245">
        <f t="shared" si="26"/>
        <v>0</v>
      </c>
      <c r="W125" s="245">
        <f t="shared" si="26"/>
        <v>0</v>
      </c>
      <c r="X125" s="245">
        <f t="shared" si="26"/>
        <v>0</v>
      </c>
      <c r="Y125" s="245">
        <f t="shared" si="26"/>
        <v>0</v>
      </c>
      <c r="Z125" s="250">
        <v>50</v>
      </c>
      <c r="AA125" s="253">
        <v>75</v>
      </c>
      <c r="AB125" s="256">
        <v>100</v>
      </c>
      <c r="AC125" s="259" t="s">
        <v>42</v>
      </c>
      <c r="AD125" s="68"/>
      <c r="AE125" s="68"/>
      <c r="AF125" s="68"/>
    </row>
    <row r="126" spans="2:33" ht="16" thickBot="1">
      <c r="B126" s="228" t="s">
        <v>35</v>
      </c>
      <c r="C126" s="225" t="s">
        <v>34</v>
      </c>
      <c r="D126" s="270">
        <f>(($R$27+$S$27)*D95)+(($R$30+$S$30)*D96)+(($R$33+$S$33)*D97)+(($R$36+$S$36)*D98)+(($R$39+$S$39)*D99)+(($R$42+$S$42)*D100)+(($R$45+$S$45)*D101)+(($R$48+$S$48)*D102)+(($R$51+$S$51)*D103)+(($R$54+$S$54)*D104)+(($R$57+$S$57)*D105)+(($R$60+$S$60)*D106)+(($R$63+$S$63)*D107)+(($R$66+$S$66)*D108)+(($R$69+$S$69)*D109)+(($R$72+$S$72)*D110)+(($R$75+$S$75)*D111)+(($R$78+$S$78)*D112)+(($R$81+$S$81)*D113)+(($R$84+$S$84)*D114)+(($R$87+$S$87)*D115)</f>
        <v>0</v>
      </c>
      <c r="E126" s="264">
        <f t="shared" ref="E126:Y126" si="27">(($R$27+$S$27)*E95)+(($R$30+$S$30)*E96)+(($R$33+$S$33)*E97)+(($R$36+$S$36)*E98)+(($R$39+$S$39)*E99)+(($R$42+$S$42)*E100)+(($R$45+$S$45)*E101)+(($R$48+$S$48)*E102)+(($R$51+$S$51)*E103)+(($R$54+$S$54)*E104)+(($R$57+$S$57)*E105)+(($R$60+$S$60)*E106)+(($R$63+$S$63)*E107)+(($R$66+$S$66)*E108)+(($R$69+$S$69)*E109)+(($R$72+$S$72)*E110)+(($R$75+$S$75)*E111)+(($R$78+$S$78)*E112)+(($R$81+$S$81)*E113)+(($R$84+$S$84)*E114)+(($R$87+$S$87)*E115)</f>
        <v>0</v>
      </c>
      <c r="F126" s="245">
        <f t="shared" si="27"/>
        <v>0</v>
      </c>
      <c r="G126" s="245">
        <f t="shared" si="27"/>
        <v>0</v>
      </c>
      <c r="H126" s="245">
        <f t="shared" si="27"/>
        <v>0</v>
      </c>
      <c r="I126" s="245">
        <f t="shared" si="27"/>
        <v>0</v>
      </c>
      <c r="J126" s="245">
        <f t="shared" si="27"/>
        <v>0</v>
      </c>
      <c r="K126" s="245">
        <f t="shared" si="27"/>
        <v>0</v>
      </c>
      <c r="L126" s="245">
        <f t="shared" si="27"/>
        <v>0</v>
      </c>
      <c r="M126" s="245">
        <f t="shared" si="27"/>
        <v>0</v>
      </c>
      <c r="N126" s="245">
        <f t="shared" si="27"/>
        <v>0</v>
      </c>
      <c r="O126" s="245">
        <f t="shared" si="27"/>
        <v>0</v>
      </c>
      <c r="P126" s="245">
        <f t="shared" si="27"/>
        <v>0</v>
      </c>
      <c r="Q126" s="245">
        <f t="shared" si="27"/>
        <v>0</v>
      </c>
      <c r="R126" s="245">
        <f t="shared" si="27"/>
        <v>0</v>
      </c>
      <c r="S126" s="245">
        <f t="shared" si="27"/>
        <v>0</v>
      </c>
      <c r="T126" s="245">
        <f t="shared" si="27"/>
        <v>0</v>
      </c>
      <c r="U126" s="245">
        <f t="shared" si="27"/>
        <v>0</v>
      </c>
      <c r="V126" s="245">
        <f t="shared" si="27"/>
        <v>0</v>
      </c>
      <c r="W126" s="245">
        <f t="shared" si="27"/>
        <v>0</v>
      </c>
      <c r="X126" s="245">
        <f t="shared" si="27"/>
        <v>0</v>
      </c>
      <c r="Y126" s="245">
        <f t="shared" si="27"/>
        <v>0</v>
      </c>
      <c r="Z126" s="250">
        <v>50</v>
      </c>
      <c r="AA126" s="253">
        <v>90</v>
      </c>
      <c r="AB126" s="256">
        <v>200</v>
      </c>
      <c r="AC126" s="259" t="s">
        <v>34</v>
      </c>
      <c r="AD126" s="68"/>
      <c r="AE126" s="68"/>
      <c r="AF126" s="68"/>
    </row>
    <row r="127" spans="2:33" ht="15" thickBot="1">
      <c r="B127" s="229" t="s">
        <v>48</v>
      </c>
      <c r="C127" s="85" t="s">
        <v>16</v>
      </c>
      <c r="D127" s="271">
        <f>($T$27*D95)+($T$30*D96)+($T$33*D97)+($T$36*D98)+($T$39*D99)+($T$42*D100)+($T$45*D101)+($T$48*D102)+($T$51*D103)+($T$54*D104)+($T$57*D105)+($T$60*D106)+($T$63*D107)+($T$66*D108)+($T$69*D109)+($T$72*D110)+($T$75*D111)+($T$78*D112)+($T$81*D113)+($T$84*D114)+($T$87*D115)</f>
        <v>0</v>
      </c>
      <c r="E127" s="265">
        <f t="shared" ref="E127:Y127" si="28">($T$27*E95)+($T$30*E96)+($T$33*E97)+($T$36*E98)+($T$39*E99)+($T$42*E100)+($T$45*E101)+($T$48*E102)+($T$51*E103)+($T$54*E104)+($T$57*E105)+($T$60*E106)+($T$63*E107)+($T$66*E108)+($T$69*E109)+($T$72*E110)+($T$75*E111)+($T$78*E112)+($T$81*E113)+($T$84*E114)+($T$87*E115)</f>
        <v>0.27691250000000001</v>
      </c>
      <c r="F127" s="246">
        <f t="shared" si="28"/>
        <v>0.32958749999999998</v>
      </c>
      <c r="G127" s="246">
        <f t="shared" si="28"/>
        <v>0.49212500000000003</v>
      </c>
      <c r="H127" s="246">
        <f t="shared" si="28"/>
        <v>0.43945000000000001</v>
      </c>
      <c r="I127" s="246">
        <f t="shared" si="28"/>
        <v>0.49212500000000003</v>
      </c>
      <c r="J127" s="246">
        <f t="shared" si="28"/>
        <v>0.49212500000000003</v>
      </c>
      <c r="K127" s="246">
        <f t="shared" si="28"/>
        <v>0.65466249999999993</v>
      </c>
      <c r="L127" s="246">
        <f t="shared" si="28"/>
        <v>0.66874999999999996</v>
      </c>
      <c r="M127" s="246">
        <f t="shared" si="28"/>
        <v>0.74002499999999993</v>
      </c>
      <c r="N127" s="246">
        <f t="shared" si="28"/>
        <v>0.79672500000000002</v>
      </c>
      <c r="O127" s="246">
        <f t="shared" si="28"/>
        <v>0.74002499999999993</v>
      </c>
      <c r="P127" s="246">
        <f t="shared" si="28"/>
        <v>0.62662499999999999</v>
      </c>
      <c r="Q127" s="246">
        <f t="shared" si="28"/>
        <v>0.1138875</v>
      </c>
      <c r="R127" s="246">
        <f t="shared" si="28"/>
        <v>0</v>
      </c>
      <c r="S127" s="246">
        <f t="shared" si="28"/>
        <v>0</v>
      </c>
      <c r="T127" s="246">
        <f t="shared" si="28"/>
        <v>0</v>
      </c>
      <c r="U127" s="246">
        <f t="shared" si="28"/>
        <v>0</v>
      </c>
      <c r="V127" s="246">
        <f t="shared" si="28"/>
        <v>0</v>
      </c>
      <c r="W127" s="246">
        <f t="shared" si="28"/>
        <v>0</v>
      </c>
      <c r="X127" s="246">
        <f t="shared" si="28"/>
        <v>0</v>
      </c>
      <c r="Y127" s="246">
        <f t="shared" si="28"/>
        <v>0</v>
      </c>
      <c r="Z127" s="250">
        <v>0.5</v>
      </c>
      <c r="AA127" s="253">
        <v>1</v>
      </c>
      <c r="AB127" s="256">
        <v>5</v>
      </c>
      <c r="AC127" s="260" t="s">
        <v>16</v>
      </c>
      <c r="AD127" s="68"/>
      <c r="AE127" s="68"/>
      <c r="AF127" s="68"/>
    </row>
    <row r="128" spans="2:33" ht="15" thickBot="1">
      <c r="B128" s="229" t="s">
        <v>45</v>
      </c>
      <c r="C128" s="85" t="s">
        <v>14</v>
      </c>
      <c r="D128" s="271">
        <f>($U$27*D95)+($U$30*D96)+($U$33*D97)+($U$36*D98)+($U$39*D99)+($U$42*D100)+($U$45*D101)+($U$48*D102)+($U$51*D103)+($U$54*D104)+($U$57*D105)+($U$60*D106)+($U$63*D107)+($U$66*D108)+(($U$69*D109)+($U$72*D110)+($U$75*D111)+($U$78*D112)+($U$81*D113)+($U$84*D114)+($U$87*D115))</f>
        <v>0</v>
      </c>
      <c r="E128" s="265">
        <f t="shared" ref="E128:Y128" si="29">($U$27*E95)+($U$30*E96)+($U$33*E97)+($U$36*E98)+($U$39*E99)+($U$42*E100)+($U$45*E101)+($U$48*E102)+($U$51*E103)+($U$54*E104)+($U$57*E105)+($U$60*E106)+($U$63*E107)+($U$66*E108)+(($U$69*E109)+($U$72*E110)+($U$75*E111)+($U$78*E112)+($U$81*E113)+($U$84*E114)+($U$87*E115))</f>
        <v>0.39310000000000012</v>
      </c>
      <c r="F128" s="246">
        <f t="shared" si="29"/>
        <v>0.52102500000000007</v>
      </c>
      <c r="G128" s="246">
        <f t="shared" si="29"/>
        <v>0.82262500000000016</v>
      </c>
      <c r="H128" s="246">
        <f t="shared" si="29"/>
        <v>0.69470000000000021</v>
      </c>
      <c r="I128" s="246">
        <f t="shared" si="29"/>
        <v>0.82262500000000016</v>
      </c>
      <c r="J128" s="246">
        <f t="shared" si="29"/>
        <v>0.82262500000000016</v>
      </c>
      <c r="K128" s="246">
        <f t="shared" si="29"/>
        <v>1.124225</v>
      </c>
      <c r="L128" s="246">
        <f t="shared" si="29"/>
        <v>1.1754475000000002</v>
      </c>
      <c r="M128" s="246">
        <f t="shared" si="29"/>
        <v>1.2724199999999999</v>
      </c>
      <c r="N128" s="246">
        <f t="shared" si="29"/>
        <v>1.4149799999999999</v>
      </c>
      <c r="O128" s="246">
        <f t="shared" si="29"/>
        <v>1.2724199999999999</v>
      </c>
      <c r="P128" s="246">
        <f t="shared" si="29"/>
        <v>0.98730000000000007</v>
      </c>
      <c r="Q128" s="246">
        <f t="shared" si="29"/>
        <v>0.18831000000000001</v>
      </c>
      <c r="R128" s="246">
        <f t="shared" si="29"/>
        <v>0</v>
      </c>
      <c r="S128" s="246">
        <f t="shared" si="29"/>
        <v>0</v>
      </c>
      <c r="T128" s="246">
        <f t="shared" si="29"/>
        <v>0</v>
      </c>
      <c r="U128" s="246">
        <f t="shared" si="29"/>
        <v>0</v>
      </c>
      <c r="V128" s="246">
        <f t="shared" si="29"/>
        <v>0</v>
      </c>
      <c r="W128" s="246">
        <f t="shared" si="29"/>
        <v>0</v>
      </c>
      <c r="X128" s="246">
        <f t="shared" si="29"/>
        <v>0</v>
      </c>
      <c r="Y128" s="246">
        <f t="shared" si="29"/>
        <v>0</v>
      </c>
      <c r="Z128" s="250">
        <v>0.1</v>
      </c>
      <c r="AA128" s="253">
        <v>0.5</v>
      </c>
      <c r="AB128" s="256">
        <v>0.5</v>
      </c>
      <c r="AC128" s="260" t="s">
        <v>14</v>
      </c>
      <c r="AD128" s="68"/>
      <c r="AE128" s="68"/>
      <c r="AF128" s="68"/>
    </row>
    <row r="129" spans="2:32" ht="15" thickBot="1">
      <c r="B129" s="229" t="s">
        <v>44</v>
      </c>
      <c r="C129" s="86" t="s">
        <v>12</v>
      </c>
      <c r="D129" s="272">
        <f>($V$27*D95)+($V$30*D96)+($V$33*D97)+($V$36*D98)+($V$39*D99)+($V$42*D100)+($V$45*D101)+($V$48*D102)+($V$51*D103)+($V$54*D104)+($V$57*D105)+($V$60*D106)+($V$63*D107)+($V$66*D108)+($V$69*D109)+($V$72*D110)+($V$75*D111)+($V$78*D112)+($V$81*D113)+($V$84*D114)+($V$87*D115)</f>
        <v>0</v>
      </c>
      <c r="E129" s="272">
        <f t="shared" ref="E129:Y129" si="30">($V$27*E95)+($V$30*E96)+($V$33*E97)+($V$36*E98)+($V$39*E99)+($V$42*E100)+($V$45*E101)+($V$48*E102)+($V$51*E103)+($V$54*E104)+($V$57*E105)+($V$60*E106)+($V$63*E107)+($V$66*E108)+($V$69*E109)+($V$72*E110)+($V$75*E111)+($V$78*E112)+($V$81*E113)+($V$84*E114)+($V$87*E115)</f>
        <v>0.68326250000000011</v>
      </c>
      <c r="F129" s="272">
        <f t="shared" si="30"/>
        <v>0.93911250000000002</v>
      </c>
      <c r="G129" s="272">
        <f t="shared" si="30"/>
        <v>1.5080000000000002</v>
      </c>
      <c r="H129" s="272">
        <f t="shared" si="30"/>
        <v>1.2521500000000003</v>
      </c>
      <c r="I129" s="272">
        <f t="shared" si="30"/>
        <v>1.5080000000000002</v>
      </c>
      <c r="J129" s="272">
        <f t="shared" si="30"/>
        <v>1.5080000000000002</v>
      </c>
      <c r="K129" s="272">
        <f t="shared" si="30"/>
        <v>2.0768875000000002</v>
      </c>
      <c r="L129" s="272">
        <f t="shared" si="30"/>
        <v>2.1736624999999998</v>
      </c>
      <c r="M129" s="272">
        <f t="shared" si="30"/>
        <v>2.3276249999999998</v>
      </c>
      <c r="N129" s="272">
        <f t="shared" si="30"/>
        <v>2.6111250000000004</v>
      </c>
      <c r="O129" s="272">
        <f>($V$27*O95)+($V$30*O96)+($V$33*O97)+($V$36*O98)+($V$39*O99)+($V$42*O100)+($V$45*O101)+($V$48*O102)+($V$51*O103)+($V$54*O104)+($V$57*O105)+($V$60*O106)+($V$63*O107)+($V$66*O108)+($V$69*O109)+($V$72*O110)+($V$75*O111)+($V$78*O112)+($V$81*O113)+($V$84*O114)+($V$87*O115)</f>
        <v>2.3276249999999998</v>
      </c>
      <c r="P129" s="272">
        <f t="shared" si="30"/>
        <v>1.7606249999999999</v>
      </c>
      <c r="Q129" s="272">
        <f t="shared" si="30"/>
        <v>0.34068750000000003</v>
      </c>
      <c r="R129" s="272">
        <f t="shared" si="30"/>
        <v>0</v>
      </c>
      <c r="S129" s="272">
        <f t="shared" si="30"/>
        <v>0</v>
      </c>
      <c r="T129" s="272">
        <f t="shared" si="30"/>
        <v>0</v>
      </c>
      <c r="U129" s="272">
        <f t="shared" si="30"/>
        <v>0</v>
      </c>
      <c r="V129" s="272">
        <f t="shared" si="30"/>
        <v>0</v>
      </c>
      <c r="W129" s="272">
        <f t="shared" si="30"/>
        <v>0</v>
      </c>
      <c r="X129" s="272">
        <f t="shared" si="30"/>
        <v>0</v>
      </c>
      <c r="Y129" s="272">
        <f t="shared" si="30"/>
        <v>0</v>
      </c>
      <c r="Z129" s="250">
        <v>2</v>
      </c>
      <c r="AA129" s="253">
        <v>5</v>
      </c>
      <c r="AB129" s="256">
        <v>10</v>
      </c>
      <c r="AC129" s="260" t="s">
        <v>12</v>
      </c>
      <c r="AD129" s="68"/>
      <c r="AE129" s="68"/>
      <c r="AF129" s="68"/>
    </row>
    <row r="130" spans="2:32" ht="15" thickBot="1">
      <c r="B130" s="229" t="s">
        <v>41</v>
      </c>
      <c r="C130" s="85" t="s">
        <v>10</v>
      </c>
      <c r="D130" s="271">
        <f>($W$27*D95)+($W$30*D96)+($W$33*D97)+($W$36*D98)+($W$39*D99)+($W$42*D100)+($W$45*D101)+($W$48*D102)+($W$51*D103)+($W$54*D104)+($W$57*D105)+($W$60*D106)+($W$63*D107)+($W$66*D108)+(($W$69*D109)+($W$72*D110)+($W$75*D111)+($W$78*D112)+($W$81*D113)+($W$84*D114)+($W$87*D115))</f>
        <v>0</v>
      </c>
      <c r="E130" s="265">
        <f t="shared" ref="E130:Y130" si="31">($W$27*E95)+($W$30*E96)+($W$33*E97)+($W$36*E98)+($W$39*E99)+($W$42*E100)+($W$45*E101)+($W$48*E102)+($W$51*E103)+($W$54*E104)+($W$57*E105)+($W$60*E106)+($W$63*E107)+($W$66*E108)+(($W$69*E109)+($W$72*E110)+($W$75*E111)+($W$78*E112)+($W$81*E113)+($W$84*E114)+($W$87*E115))</f>
        <v>0.59897500000000004</v>
      </c>
      <c r="F130" s="246">
        <f t="shared" si="31"/>
        <v>0.72689999999999999</v>
      </c>
      <c r="G130" s="246">
        <f t="shared" si="31"/>
        <v>1.0971250000000001</v>
      </c>
      <c r="H130" s="246">
        <f t="shared" si="31"/>
        <v>0.96920000000000006</v>
      </c>
      <c r="I130" s="246">
        <f t="shared" si="31"/>
        <v>1.0971250000000001</v>
      </c>
      <c r="J130" s="246">
        <f t="shared" si="31"/>
        <v>1.0971250000000001</v>
      </c>
      <c r="K130" s="246">
        <f t="shared" si="31"/>
        <v>1.4673500000000002</v>
      </c>
      <c r="L130" s="246">
        <f t="shared" si="31"/>
        <v>1.5185724999999999</v>
      </c>
      <c r="M130" s="246">
        <f t="shared" si="31"/>
        <v>1.6841699999999999</v>
      </c>
      <c r="N130" s="246">
        <f t="shared" si="31"/>
        <v>1.82673</v>
      </c>
      <c r="O130" s="246">
        <f t="shared" si="31"/>
        <v>1.6841699999999999</v>
      </c>
      <c r="P130" s="246">
        <f t="shared" si="31"/>
        <v>1.3990499999999999</v>
      </c>
      <c r="Q130" s="246">
        <f t="shared" si="31"/>
        <v>0.25693499999999997</v>
      </c>
      <c r="R130" s="246">
        <f t="shared" si="31"/>
        <v>0</v>
      </c>
      <c r="S130" s="246">
        <f t="shared" si="31"/>
        <v>0</v>
      </c>
      <c r="T130" s="246">
        <f t="shared" si="31"/>
        <v>0</v>
      </c>
      <c r="U130" s="246">
        <f t="shared" si="31"/>
        <v>0</v>
      </c>
      <c r="V130" s="246">
        <f t="shared" si="31"/>
        <v>0</v>
      </c>
      <c r="W130" s="246">
        <f t="shared" si="31"/>
        <v>0</v>
      </c>
      <c r="X130" s="246">
        <f t="shared" si="31"/>
        <v>0</v>
      </c>
      <c r="Y130" s="246">
        <f t="shared" si="31"/>
        <v>0</v>
      </c>
      <c r="Z130" s="250">
        <v>0.5</v>
      </c>
      <c r="AA130" s="253">
        <v>2</v>
      </c>
      <c r="AB130" s="256">
        <v>5</v>
      </c>
      <c r="AC130" s="260" t="s">
        <v>10</v>
      </c>
      <c r="AD130" s="68"/>
      <c r="AE130" s="68"/>
      <c r="AF130" s="68"/>
    </row>
    <row r="131" spans="2:32" ht="15" thickBot="1">
      <c r="B131" s="229" t="s">
        <v>40</v>
      </c>
      <c r="C131" s="85" t="s">
        <v>8</v>
      </c>
      <c r="D131" s="271">
        <f>($X$27*D95)+($X$30*D96)+($X$33*D97)+($X$36*D98)+($X$39*D99)+($X$42*D100)+($X$45*D101)+($X$48*D102)+($X$51*D103)+($X$54*D104)+($X$57*D105)+($X$60*D106)+($X$63*D107)+($X$66*D108)+(($X$69*D109)+($X$72*D110)+($X$75*D111)+($X$78*D112)+($X$81*D113)+($X$84*D114)+($X$87*D115))</f>
        <v>0</v>
      </c>
      <c r="E131" s="265">
        <f t="shared" ref="E131:Y131" si="32">($X$27*E95)+($X$30*E96)+($X$33*E97)+($X$36*E98)+($X$39*E99)+($X$42*E100)+($X$45*E101)+($X$48*E102)+($X$51*E103)+($X$54*E104)+($X$57*E105)+($X$60*E106)+($X$63*E107)+($X$66*E108)+(($X$69*E109)+($X$72*E110)+($X$75*E111)+($X$78*E112)+($X$81*E113)+($X$84*E114)+($X$87*E115))</f>
        <v>7.0432499999999992E-3</v>
      </c>
      <c r="F131" s="246">
        <f t="shared" si="32"/>
        <v>8.8492499999999977E-3</v>
      </c>
      <c r="G131" s="246">
        <f t="shared" si="32"/>
        <v>1.3604999999999999E-2</v>
      </c>
      <c r="H131" s="246">
        <f t="shared" si="32"/>
        <v>1.1798999999999999E-2</v>
      </c>
      <c r="I131" s="246">
        <f t="shared" si="32"/>
        <v>1.3604999999999999E-2</v>
      </c>
      <c r="J131" s="246">
        <f t="shared" si="32"/>
        <v>1.3604999999999999E-2</v>
      </c>
      <c r="K131" s="246">
        <f t="shared" si="32"/>
        <v>1.8360749999999995E-2</v>
      </c>
      <c r="L131" s="246">
        <f t="shared" si="32"/>
        <v>1.8843749999999999E-2</v>
      </c>
      <c r="M131" s="246">
        <f t="shared" si="32"/>
        <v>2.0470499999999999E-2</v>
      </c>
      <c r="N131" s="246">
        <f t="shared" si="32"/>
        <v>2.24145E-2</v>
      </c>
      <c r="O131" s="246">
        <f t="shared" si="32"/>
        <v>2.0470499999999999E-2</v>
      </c>
      <c r="P131" s="246">
        <f t="shared" si="32"/>
        <v>1.65825E-2</v>
      </c>
      <c r="Q131" s="246">
        <f t="shared" si="32"/>
        <v>3.0877500000000002E-3</v>
      </c>
      <c r="R131" s="246">
        <f t="shared" si="32"/>
        <v>0</v>
      </c>
      <c r="S131" s="246">
        <f t="shared" si="32"/>
        <v>0</v>
      </c>
      <c r="T131" s="246">
        <f t="shared" si="32"/>
        <v>0</v>
      </c>
      <c r="U131" s="246">
        <f t="shared" si="32"/>
        <v>0</v>
      </c>
      <c r="V131" s="246">
        <f t="shared" si="32"/>
        <v>0</v>
      </c>
      <c r="W131" s="246">
        <f t="shared" si="32"/>
        <v>0</v>
      </c>
      <c r="X131" s="246">
        <f t="shared" si="32"/>
        <v>0</v>
      </c>
      <c r="Y131" s="246">
        <f t="shared" si="32"/>
        <v>0</v>
      </c>
      <c r="Z131" s="250">
        <v>0.01</v>
      </c>
      <c r="AA131" s="253">
        <v>0.02</v>
      </c>
      <c r="AB131" s="256">
        <v>0.05</v>
      </c>
      <c r="AC131" s="260" t="s">
        <v>8</v>
      </c>
      <c r="AD131" s="68"/>
      <c r="AE131" s="68"/>
      <c r="AF131" s="68"/>
    </row>
    <row r="132" spans="2:32" ht="15" thickBot="1">
      <c r="B132" s="229" t="s">
        <v>33</v>
      </c>
      <c r="C132" s="231" t="s">
        <v>6</v>
      </c>
      <c r="D132" s="271">
        <f>($Y$27*D95)+($Y$30*D96)+($Y$33*D97)+($Y$36*D98)+($Y$39*D99)+($Y$42*D100)+($Y$45*D101)+($Y$48*D102)+($Y$51*D103)+($Y$54*D104)+($Y$57*D105)+($Y$60*D106)+($Y$63*D107)+($Y$66*D108)+($Y$69*D109)+($Y$72*D110)+($Y$75*D111)+($Y$78*D112)+($Y$81*D113)+($Y$84*D114)+($Y$87*D115)</f>
        <v>0</v>
      </c>
      <c r="E132" s="265">
        <f t="shared" ref="E132:Y132" si="33">($Y$27*E95)+($Y$30*E96)+($Y$33*E97)+($Y$36*E98)+($Y$39*E99)+($Y$42*E100)+($Y$45*E101)+($Y$48*E102)+($Y$51*E103)+($Y$54*E104)+($Y$57*E105)+($Y$60*E106)+($Y$63*E107)+($Y$66*E108)+($Y$69*E109)+($Y$72*E110)+($Y$75*E111)+($Y$78*E112)+($Y$81*E113)+($Y$84*E114)+($Y$87*E115)</f>
        <v>0.32447500000000007</v>
      </c>
      <c r="F132" s="246">
        <f t="shared" si="33"/>
        <v>0.45240000000000002</v>
      </c>
      <c r="G132" s="246">
        <f t="shared" si="33"/>
        <v>0.73112500000000014</v>
      </c>
      <c r="H132" s="246">
        <f t="shared" si="33"/>
        <v>0.60320000000000018</v>
      </c>
      <c r="I132" s="246">
        <f t="shared" si="33"/>
        <v>0.73112500000000014</v>
      </c>
      <c r="J132" s="246">
        <f t="shared" si="33"/>
        <v>0.73112500000000014</v>
      </c>
      <c r="K132" s="246">
        <f t="shared" si="33"/>
        <v>1.0098500000000001</v>
      </c>
      <c r="L132" s="246">
        <f t="shared" si="33"/>
        <v>1.0610724999999999</v>
      </c>
      <c r="M132" s="246">
        <f t="shared" si="33"/>
        <v>1.13517</v>
      </c>
      <c r="N132" s="246">
        <f t="shared" si="33"/>
        <v>1.27773</v>
      </c>
      <c r="O132" s="246">
        <f t="shared" si="33"/>
        <v>1.13517</v>
      </c>
      <c r="P132" s="246">
        <f t="shared" si="33"/>
        <v>0.85004999999999997</v>
      </c>
      <c r="Q132" s="246">
        <f t="shared" si="33"/>
        <v>0.165435</v>
      </c>
      <c r="R132" s="246">
        <f t="shared" si="33"/>
        <v>0</v>
      </c>
      <c r="S132" s="246">
        <f t="shared" si="33"/>
        <v>0</v>
      </c>
      <c r="T132" s="246">
        <f t="shared" si="33"/>
        <v>0</v>
      </c>
      <c r="U132" s="246">
        <f t="shared" si="33"/>
        <v>0</v>
      </c>
      <c r="V132" s="246">
        <f t="shared" si="33"/>
        <v>0</v>
      </c>
      <c r="W132" s="246">
        <f t="shared" si="33"/>
        <v>0</v>
      </c>
      <c r="X132" s="246">
        <f t="shared" si="33"/>
        <v>0</v>
      </c>
      <c r="Y132" s="246">
        <f t="shared" si="33"/>
        <v>0</v>
      </c>
      <c r="Z132" s="250">
        <v>0.5</v>
      </c>
      <c r="AA132" s="253">
        <v>0.5</v>
      </c>
      <c r="AB132" s="256">
        <v>1</v>
      </c>
      <c r="AC132" s="260" t="s">
        <v>6</v>
      </c>
      <c r="AD132" s="68"/>
      <c r="AE132" s="68"/>
      <c r="AF132" s="68"/>
    </row>
    <row r="133" spans="2:32" ht="15" thickBot="1">
      <c r="B133" s="229" t="s">
        <v>46</v>
      </c>
      <c r="C133" s="86" t="s">
        <v>4</v>
      </c>
      <c r="D133" s="271">
        <f>($Z$27*D95)+($Z$30*D96)+($Z$33*D97)+($Z$36*D98)+($Z$39*D99)+($Z$42*D100)+($Z$45*D101)+($Z$48*D102)+($Z$51*D103)+($Z$54*D104)+($Z$57*D105)+($Z$60*D106)+($Z$63*D107)+($Z$66*D108)+(($Z$69*D109)+($Z$72*D110)+($Z$75*D111)+($Z$78*D112)+($Z$81*D113)+($Z$84*D114)+($Z$87*D115))</f>
        <v>0</v>
      </c>
      <c r="E133" s="265">
        <f t="shared" ref="E133:Y133" si="34">($Z$27*E95)+($Z$30*E96)+($Z$33*E97)+($Z$36*E98)+($Z$39*E99)+($Z$42*E100)+($Z$45*E101)+($Z$48*E102)+($Z$51*E103)+($Z$54*E104)+($Z$57*E105)+($Z$60*E106)+($Z$63*E107)+($Z$66*E108)+(($Z$69*E109)+($Z$72*E110)+($Z$75*E111)+($Z$78*E112)+($Z$81*E113)+($Z$84*E114)+($Z$87*E115))</f>
        <v>0</v>
      </c>
      <c r="F133" s="246">
        <f t="shared" si="34"/>
        <v>0</v>
      </c>
      <c r="G133" s="246">
        <f t="shared" si="34"/>
        <v>0</v>
      </c>
      <c r="H133" s="246">
        <f t="shared" si="34"/>
        <v>0</v>
      </c>
      <c r="I133" s="246">
        <f t="shared" si="34"/>
        <v>0</v>
      </c>
      <c r="J133" s="246">
        <f t="shared" si="34"/>
        <v>0</v>
      </c>
      <c r="K133" s="246">
        <f t="shared" si="34"/>
        <v>0</v>
      </c>
      <c r="L133" s="246">
        <f t="shared" si="34"/>
        <v>0</v>
      </c>
      <c r="M133" s="246">
        <f t="shared" si="34"/>
        <v>0</v>
      </c>
      <c r="N133" s="246">
        <f t="shared" si="34"/>
        <v>0</v>
      </c>
      <c r="O133" s="246">
        <f t="shared" si="34"/>
        <v>0</v>
      </c>
      <c r="P133" s="246">
        <f t="shared" si="34"/>
        <v>0</v>
      </c>
      <c r="Q133" s="246">
        <f t="shared" si="34"/>
        <v>0</v>
      </c>
      <c r="R133" s="246">
        <f t="shared" si="34"/>
        <v>0</v>
      </c>
      <c r="S133" s="246">
        <f t="shared" si="34"/>
        <v>0</v>
      </c>
      <c r="T133" s="246">
        <f t="shared" si="34"/>
        <v>0</v>
      </c>
      <c r="U133" s="246">
        <f t="shared" si="34"/>
        <v>0</v>
      </c>
      <c r="V133" s="246">
        <f t="shared" si="34"/>
        <v>0</v>
      </c>
      <c r="W133" s="246">
        <f t="shared" si="34"/>
        <v>0</v>
      </c>
      <c r="X133" s="246">
        <f t="shared" si="34"/>
        <v>0</v>
      </c>
      <c r="Y133" s="246">
        <f t="shared" si="34"/>
        <v>0</v>
      </c>
      <c r="Z133" s="250">
        <v>10</v>
      </c>
      <c r="AA133" s="253">
        <v>30</v>
      </c>
      <c r="AB133" s="256">
        <v>50</v>
      </c>
      <c r="AC133" s="260" t="s">
        <v>4</v>
      </c>
      <c r="AD133" s="68"/>
      <c r="AE133" s="68"/>
      <c r="AF133" s="68"/>
    </row>
    <row r="134" spans="2:32" ht="15" thickBot="1">
      <c r="B134" s="229" t="s">
        <v>69</v>
      </c>
      <c r="C134" s="86" t="s">
        <v>2</v>
      </c>
      <c r="D134" s="271">
        <f>($AA$27*D95)+($AA$30*D96)+($AA$33*D97)+($AA$36*D98)+($AA$39*D99)+($AA$42*D100)+($AA$45*D101)+($AA$48*D102)+($AA$51*D103)+($AA$54*D104)+($AA$57*D105)+($AA$60*D106)+($AA$63*D107)+($AA$66*D108)+($AA$69*D109)+($AA$72*D110)+($AA$75*D111)+($AA$78*D112)+($AA$81*D113)+($AA$84*D114)+($AA$87*D115)</f>
        <v>0</v>
      </c>
      <c r="E134" s="265">
        <f t="shared" ref="E134:Y134" si="35">($AA$27*E95)+($AA$30*E96)+($AA$33*E97)+($AA$36*E98)+($AA$39*E99)+($AA$42*E100)+($AA$45*E101)+($AA$48*E102)+($AA$51*E103)+($AA$54*E104)+($AA$57*E105)+($AA$60*E106)+($AA$63*E107)+($AA$66*E108)+($AA$69*E109)+($AA$72*E110)+($AA$75*E111)+($AA$78*E112)+($AA$81*E113)+($AA$84*E114)+($AA$87*E115)</f>
        <v>3.6119999999999993E-3</v>
      </c>
      <c r="F134" s="246">
        <f t="shared" si="35"/>
        <v>5.4179999999999983E-3</v>
      </c>
      <c r="G134" s="246">
        <f t="shared" si="35"/>
        <v>9.0299999999999981E-3</v>
      </c>
      <c r="H134" s="246">
        <f t="shared" si="35"/>
        <v>7.2239999999999987E-3</v>
      </c>
      <c r="I134" s="246">
        <f t="shared" si="35"/>
        <v>9.0299999999999981E-3</v>
      </c>
      <c r="J134" s="246">
        <f t="shared" si="35"/>
        <v>9.0299999999999981E-3</v>
      </c>
      <c r="K134" s="246">
        <f t="shared" si="35"/>
        <v>1.2641999999999997E-2</v>
      </c>
      <c r="L134" s="246">
        <f t="shared" si="35"/>
        <v>1.2558E-2</v>
      </c>
      <c r="M134" s="246">
        <f t="shared" si="35"/>
        <v>1.2474000000000001E-2</v>
      </c>
      <c r="N134" s="246">
        <f t="shared" si="35"/>
        <v>1.4256000000000003E-2</v>
      </c>
      <c r="O134" s="246">
        <f t="shared" si="35"/>
        <v>1.2474000000000001E-2</v>
      </c>
      <c r="P134" s="246">
        <f t="shared" si="35"/>
        <v>8.9100000000000013E-3</v>
      </c>
      <c r="Q134" s="246">
        <f t="shared" si="35"/>
        <v>1.7820000000000004E-3</v>
      </c>
      <c r="R134" s="246">
        <f t="shared" si="35"/>
        <v>0</v>
      </c>
      <c r="S134" s="246">
        <f t="shared" si="35"/>
        <v>0</v>
      </c>
      <c r="T134" s="246">
        <f t="shared" si="35"/>
        <v>0</v>
      </c>
      <c r="U134" s="246">
        <f t="shared" si="35"/>
        <v>0</v>
      </c>
      <c r="V134" s="246">
        <f t="shared" si="35"/>
        <v>0</v>
      </c>
      <c r="W134" s="246">
        <f t="shared" si="35"/>
        <v>0</v>
      </c>
      <c r="X134" s="246">
        <f t="shared" si="35"/>
        <v>0</v>
      </c>
      <c r="Y134" s="246">
        <f t="shared" si="35"/>
        <v>0</v>
      </c>
      <c r="Z134" s="250"/>
      <c r="AA134" s="253"/>
      <c r="AB134" s="256"/>
      <c r="AC134" s="260" t="s">
        <v>2</v>
      </c>
      <c r="AD134" s="68"/>
      <c r="AE134" s="68"/>
      <c r="AF134" s="68"/>
    </row>
    <row r="135" spans="2:32" ht="15" thickBot="1">
      <c r="B135" s="229" t="s">
        <v>70</v>
      </c>
      <c r="C135" s="86" t="s">
        <v>0</v>
      </c>
      <c r="D135" s="273">
        <f>($AB$27*D95)+($AB$30*D96)+($AB$33*D97)+($AB$36*D98)+($AB$39*D99)+($AB$42*D100)+($AB$45*D101)+($AB$48*D102)+($AB$51*D103)+($AB$54*D104)+($AB$57*D105)+($AB$60*D106)+($AB$63*D107)+($AB$66*D108)+($AB$69*D109)+($AB$72*D110)+($AB$75*D111)+($AB$78*D112)+($AB$81*D113)+($AB$84*D114)+($AB$87*D115)</f>
        <v>0</v>
      </c>
      <c r="E135" s="266">
        <f t="shared" ref="E135:Y135" si="36">($AB$27*E95)+($AB$30*E96)+($AB$33*E97)+($AB$36*E98)+($AB$39*E99)+($AB$42*E100)+($AB$45*E101)+($AB$48*E102)+($AB$51*E103)+($AB$54*E104)+($AB$57*E105)+($AB$60*E106)+($AB$63*E107)+($AB$66*E108)+($AB$69*E109)+($AB$72*E110)+($AB$75*E111)+($AB$78*E112)+($AB$81*E113)+($AB$84*E114)+($AB$87*E115)</f>
        <v>0</v>
      </c>
      <c r="F135" s="247">
        <f t="shared" si="36"/>
        <v>0</v>
      </c>
      <c r="G135" s="247">
        <f t="shared" si="36"/>
        <v>0</v>
      </c>
      <c r="H135" s="247">
        <f t="shared" si="36"/>
        <v>0</v>
      </c>
      <c r="I135" s="247">
        <f t="shared" si="36"/>
        <v>0</v>
      </c>
      <c r="J135" s="247">
        <f t="shared" si="36"/>
        <v>0</v>
      </c>
      <c r="K135" s="247">
        <f t="shared" si="36"/>
        <v>0</v>
      </c>
      <c r="L135" s="247">
        <f t="shared" si="36"/>
        <v>0</v>
      </c>
      <c r="M135" s="247">
        <f t="shared" si="36"/>
        <v>0</v>
      </c>
      <c r="N135" s="247">
        <f t="shared" si="36"/>
        <v>0</v>
      </c>
      <c r="O135" s="247">
        <f t="shared" si="36"/>
        <v>0</v>
      </c>
      <c r="P135" s="247">
        <f t="shared" si="36"/>
        <v>0</v>
      </c>
      <c r="Q135" s="247">
        <f t="shared" si="36"/>
        <v>0</v>
      </c>
      <c r="R135" s="247">
        <f t="shared" si="36"/>
        <v>0</v>
      </c>
      <c r="S135" s="247">
        <f t="shared" si="36"/>
        <v>0</v>
      </c>
      <c r="T135" s="247">
        <f t="shared" si="36"/>
        <v>0</v>
      </c>
      <c r="U135" s="247">
        <f t="shared" si="36"/>
        <v>0</v>
      </c>
      <c r="V135" s="247">
        <f t="shared" si="36"/>
        <v>0</v>
      </c>
      <c r="W135" s="247">
        <f t="shared" si="36"/>
        <v>0</v>
      </c>
      <c r="X135" s="247">
        <f t="shared" si="36"/>
        <v>0</v>
      </c>
      <c r="Y135" s="247">
        <f t="shared" si="36"/>
        <v>0</v>
      </c>
      <c r="Z135" s="251"/>
      <c r="AA135" s="254"/>
      <c r="AB135" s="257"/>
      <c r="AC135" s="260" t="s">
        <v>0</v>
      </c>
      <c r="AD135" s="68"/>
      <c r="AE135" s="68"/>
      <c r="AF135" s="68"/>
    </row>
    <row r="136" spans="2:32">
      <c r="B136" s="68"/>
      <c r="C136" s="78"/>
      <c r="D136" s="74"/>
      <c r="E136" s="74"/>
      <c r="F136" s="74"/>
      <c r="G136" s="74"/>
      <c r="H136" s="74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</row>
    <row r="137" spans="2:32">
      <c r="B137" s="68"/>
      <c r="C137" s="78"/>
      <c r="D137" s="82"/>
      <c r="E137" s="82"/>
      <c r="F137" s="82"/>
      <c r="G137" s="82"/>
      <c r="H137" s="82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</row>
    <row r="138" spans="2:32" ht="15" customHeight="1">
      <c r="B138" s="68"/>
      <c r="C138" s="87"/>
      <c r="D138" s="87"/>
      <c r="E138" s="87"/>
      <c r="F138" s="87"/>
      <c r="G138" s="87"/>
      <c r="H138" s="87"/>
      <c r="I138" s="87"/>
      <c r="J138" s="87"/>
      <c r="K138" s="87"/>
      <c r="L138" s="87"/>
      <c r="M138" s="87"/>
      <c r="N138" s="87"/>
      <c r="O138" s="87"/>
      <c r="P138" s="87"/>
      <c r="Q138" s="87"/>
      <c r="R138" s="87"/>
      <c r="S138" s="87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</row>
    <row r="139" spans="2:32" ht="15" customHeight="1">
      <c r="B139" s="68"/>
      <c r="C139" s="87"/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7"/>
      <c r="S139" s="87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</row>
    <row r="140" spans="2:32" ht="15" customHeight="1">
      <c r="B140" s="68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7"/>
      <c r="S140" s="87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</row>
    <row r="141" spans="2:32" ht="15" customHeight="1">
      <c r="B141" s="68"/>
      <c r="C141" s="87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7"/>
      <c r="S141" s="87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</row>
    <row r="142" spans="2:32" ht="15" customHeight="1">
      <c r="B142" s="68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7"/>
      <c r="S142" s="87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</row>
    <row r="143" spans="2:32" ht="15" customHeight="1">
      <c r="B143" s="68"/>
      <c r="C143" s="87"/>
      <c r="D143" s="87"/>
      <c r="E143" s="87"/>
      <c r="F143" s="87"/>
      <c r="G143" s="87"/>
      <c r="H143" s="87"/>
      <c r="I143" s="87"/>
      <c r="J143" s="87"/>
      <c r="K143" s="87"/>
      <c r="L143" s="87"/>
      <c r="M143" s="87"/>
      <c r="N143" s="87"/>
      <c r="O143" s="87"/>
      <c r="P143" s="87"/>
      <c r="Q143" s="87"/>
      <c r="R143" s="87"/>
      <c r="S143" s="87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</row>
    <row r="144" spans="2:32">
      <c r="B144" s="68"/>
      <c r="C144" s="78"/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68"/>
    </row>
    <row r="145" spans="2:32">
      <c r="B145" s="68"/>
      <c r="C145" s="83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  <c r="AB145" s="68"/>
      <c r="AC145" s="68"/>
      <c r="AD145" s="68"/>
      <c r="AE145" s="68"/>
      <c r="AF145" s="68"/>
    </row>
    <row r="146" spans="2:32">
      <c r="B146" s="68"/>
      <c r="C146" s="78"/>
      <c r="D146" s="74"/>
      <c r="E146" s="74"/>
      <c r="F146" s="74"/>
      <c r="G146" s="74"/>
      <c r="H146" s="74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  <c r="AA146" s="68"/>
      <c r="AB146" s="68"/>
      <c r="AC146" s="68"/>
      <c r="AD146" s="68"/>
      <c r="AE146" s="68"/>
      <c r="AF146" s="68"/>
    </row>
    <row r="147" spans="2:32">
      <c r="B147" s="68"/>
      <c r="C147" s="78"/>
      <c r="D147" s="82"/>
      <c r="E147" s="82"/>
      <c r="F147" s="82"/>
      <c r="G147" s="82"/>
      <c r="H147" s="82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68"/>
    </row>
    <row r="148" spans="2:32">
      <c r="B148" s="68"/>
      <c r="C148" s="78"/>
      <c r="D148" s="84"/>
      <c r="E148" s="84"/>
      <c r="F148" s="84"/>
      <c r="G148" s="84"/>
      <c r="H148" s="84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  <c r="AA148" s="68"/>
      <c r="AB148" s="68"/>
      <c r="AC148" s="68"/>
      <c r="AD148" s="68"/>
      <c r="AE148" s="68"/>
      <c r="AF148" s="68"/>
    </row>
    <row r="149" spans="2:32">
      <c r="B149" s="68"/>
      <c r="C149" s="78"/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</row>
    <row r="150" spans="2:32">
      <c r="B150" s="68"/>
      <c r="C150" s="83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  <c r="AA150" s="68"/>
      <c r="AB150" s="68"/>
      <c r="AC150" s="68"/>
      <c r="AD150" s="68"/>
      <c r="AE150" s="68"/>
      <c r="AF150" s="68"/>
    </row>
    <row r="151" spans="2:32">
      <c r="B151" s="68"/>
      <c r="C151" s="78"/>
      <c r="D151" s="74"/>
      <c r="E151" s="74"/>
      <c r="F151" s="74"/>
      <c r="G151" s="74"/>
      <c r="H151" s="74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</row>
    <row r="152" spans="2:32">
      <c r="B152" s="68"/>
      <c r="C152" s="78"/>
      <c r="D152" s="82"/>
      <c r="E152" s="82"/>
      <c r="F152" s="82"/>
      <c r="G152" s="82"/>
      <c r="H152" s="82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  <c r="AA152" s="68"/>
      <c r="AB152" s="68"/>
      <c r="AC152" s="68"/>
      <c r="AD152" s="68"/>
      <c r="AE152" s="68"/>
      <c r="AF152" s="68"/>
    </row>
    <row r="153" spans="2:32">
      <c r="B153" s="68"/>
      <c r="C153" s="78"/>
      <c r="D153" s="84"/>
      <c r="E153" s="84"/>
      <c r="F153" s="84"/>
      <c r="G153" s="84"/>
      <c r="H153" s="84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  <c r="AA153" s="68"/>
      <c r="AB153" s="68"/>
      <c r="AC153" s="68"/>
      <c r="AD153" s="68"/>
      <c r="AE153" s="68"/>
      <c r="AF153" s="68"/>
    </row>
    <row r="154" spans="2:32">
      <c r="C154" s="2"/>
      <c r="X154" s="68"/>
      <c r="Y154" s="68"/>
      <c r="Z154" s="68"/>
      <c r="AA154" s="68"/>
      <c r="AB154" s="68"/>
      <c r="AC154" s="68"/>
      <c r="AD154" s="68"/>
      <c r="AE154" s="68"/>
      <c r="AF154" s="68"/>
    </row>
    <row r="155" spans="2:32">
      <c r="C155" s="1"/>
      <c r="X155" s="68"/>
      <c r="Y155" s="68"/>
      <c r="Z155" s="68"/>
      <c r="AA155" s="68"/>
      <c r="AB155" s="68"/>
      <c r="AC155" s="68"/>
      <c r="AD155" s="68"/>
      <c r="AE155" s="68"/>
      <c r="AF155" s="68"/>
    </row>
    <row r="156" spans="2:32">
      <c r="C156" s="2"/>
      <c r="D156" s="5"/>
      <c r="E156" s="5"/>
      <c r="F156" s="5"/>
      <c r="G156" s="5"/>
      <c r="H156" s="5"/>
      <c r="X156" s="68"/>
      <c r="Y156" s="68"/>
      <c r="Z156" s="68"/>
      <c r="AA156" s="68"/>
      <c r="AB156" s="68"/>
      <c r="AC156" s="68"/>
      <c r="AD156" s="68"/>
      <c r="AE156" s="68"/>
      <c r="AF156" s="68"/>
    </row>
    <row r="157" spans="2:32">
      <c r="C157" s="2"/>
      <c r="D157" s="4"/>
      <c r="E157" s="4"/>
      <c r="F157" s="4"/>
      <c r="G157" s="4"/>
      <c r="H157" s="4"/>
      <c r="X157" s="68"/>
      <c r="Y157" s="68"/>
      <c r="Z157" s="68"/>
      <c r="AA157" s="68"/>
      <c r="AB157" s="68"/>
      <c r="AC157" s="68"/>
      <c r="AD157" s="68"/>
      <c r="AE157" s="68"/>
      <c r="AF157" s="68"/>
    </row>
    <row r="158" spans="2:32">
      <c r="C158" s="2"/>
      <c r="D158" s="3"/>
      <c r="E158" s="3"/>
      <c r="F158" s="3"/>
      <c r="G158" s="3"/>
      <c r="H158" s="3"/>
      <c r="AB158" s="68"/>
      <c r="AC158" s="68"/>
      <c r="AD158" s="68"/>
      <c r="AE158" s="68"/>
      <c r="AF158" s="68"/>
    </row>
    <row r="159" spans="2:32">
      <c r="C159" s="2"/>
      <c r="AB159" s="68"/>
      <c r="AC159" s="68"/>
      <c r="AD159" s="68"/>
      <c r="AE159" s="68"/>
      <c r="AF159" s="68"/>
    </row>
    <row r="160" spans="2:32">
      <c r="C160" s="1"/>
      <c r="AB160" s="68"/>
      <c r="AC160" s="68"/>
      <c r="AD160" s="68"/>
      <c r="AE160" s="68"/>
      <c r="AF160" s="68"/>
    </row>
    <row r="161" spans="3:32">
      <c r="C161" s="2"/>
      <c r="D161" s="5"/>
      <c r="E161" s="5"/>
      <c r="F161" s="5"/>
      <c r="G161" s="5"/>
      <c r="H161" s="5"/>
      <c r="AB161" s="68"/>
      <c r="AC161" s="68"/>
      <c r="AD161" s="68"/>
      <c r="AE161" s="68"/>
      <c r="AF161" s="68"/>
    </row>
    <row r="162" spans="3:32">
      <c r="C162" s="2"/>
      <c r="D162" s="4"/>
      <c r="E162" s="4"/>
      <c r="F162" s="4"/>
      <c r="G162" s="4"/>
      <c r="H162" s="4"/>
      <c r="AB162" s="68"/>
      <c r="AC162" s="68"/>
      <c r="AD162" s="68"/>
      <c r="AE162" s="68"/>
      <c r="AF162" s="68"/>
    </row>
    <row r="163" spans="3:32">
      <c r="C163" s="2"/>
      <c r="D163" s="3"/>
      <c r="E163" s="3"/>
      <c r="F163" s="3"/>
      <c r="G163" s="3"/>
      <c r="H163" s="3"/>
      <c r="AB163" s="68"/>
      <c r="AC163" s="68"/>
      <c r="AD163" s="68"/>
      <c r="AE163" s="68"/>
      <c r="AF163" s="68"/>
    </row>
    <row r="164" spans="3:32">
      <c r="C164" s="2"/>
      <c r="AB164" s="68"/>
      <c r="AC164" s="68"/>
      <c r="AD164" s="68"/>
      <c r="AE164" s="68"/>
      <c r="AF164" s="68"/>
    </row>
    <row r="165" spans="3:32">
      <c r="C165" s="1"/>
      <c r="AB165" s="68"/>
      <c r="AC165" s="68"/>
      <c r="AD165" s="68"/>
      <c r="AE165" s="68"/>
      <c r="AF165" s="68"/>
    </row>
    <row r="166" spans="3:32">
      <c r="C166" s="2"/>
      <c r="D166" s="5"/>
      <c r="E166" s="5"/>
      <c r="F166" s="5"/>
      <c r="G166" s="5"/>
      <c r="H166" s="5"/>
      <c r="AB166" s="68"/>
      <c r="AC166" s="68"/>
      <c r="AD166" s="68"/>
      <c r="AE166" s="68"/>
      <c r="AF166" s="68"/>
    </row>
    <row r="167" spans="3:32">
      <c r="C167" s="2"/>
      <c r="D167" s="4"/>
      <c r="E167" s="4"/>
      <c r="F167" s="4"/>
      <c r="G167" s="4"/>
      <c r="H167" s="4"/>
      <c r="AB167" s="68"/>
      <c r="AC167" s="68"/>
      <c r="AD167" s="68"/>
      <c r="AE167" s="68"/>
      <c r="AF167" s="68"/>
    </row>
    <row r="168" spans="3:32">
      <c r="C168" s="2"/>
      <c r="D168" s="3"/>
      <c r="E168" s="3"/>
      <c r="F168" s="3"/>
      <c r="G168" s="3"/>
      <c r="H168" s="3"/>
      <c r="AB168" s="68"/>
      <c r="AC168" s="68"/>
      <c r="AD168" s="68"/>
      <c r="AE168" s="68"/>
      <c r="AF168" s="68"/>
    </row>
    <row r="169" spans="3:32">
      <c r="C169" s="2"/>
      <c r="AB169" s="68"/>
      <c r="AC169" s="68"/>
      <c r="AD169" s="68"/>
      <c r="AE169" s="68"/>
      <c r="AF169" s="68"/>
    </row>
    <row r="170" spans="3:32">
      <c r="C170" s="1"/>
      <c r="AB170" s="68"/>
      <c r="AC170" s="68"/>
      <c r="AD170" s="68"/>
      <c r="AE170" s="68"/>
      <c r="AF170" s="68"/>
    </row>
    <row r="171" spans="3:32">
      <c r="C171" s="2"/>
      <c r="D171" s="5"/>
      <c r="E171" s="5"/>
      <c r="F171" s="5"/>
      <c r="G171" s="5"/>
      <c r="H171" s="5"/>
      <c r="AB171" s="68"/>
      <c r="AC171" s="68"/>
      <c r="AD171" s="68"/>
      <c r="AE171" s="68"/>
      <c r="AF171" s="68"/>
    </row>
    <row r="172" spans="3:32">
      <c r="C172" s="2"/>
      <c r="D172" s="4"/>
      <c r="E172" s="4"/>
      <c r="F172" s="4"/>
      <c r="G172" s="4"/>
      <c r="H172" s="4"/>
      <c r="AB172" s="68"/>
      <c r="AC172" s="68"/>
      <c r="AD172" s="68"/>
      <c r="AE172" s="68"/>
      <c r="AF172" s="68"/>
    </row>
    <row r="173" spans="3:32">
      <c r="C173" s="2"/>
      <c r="D173" s="3"/>
      <c r="E173" s="3"/>
      <c r="F173" s="3"/>
      <c r="G173" s="3"/>
      <c r="H173" s="3"/>
      <c r="AB173" s="68"/>
      <c r="AC173" s="68"/>
      <c r="AD173" s="68"/>
      <c r="AE173" s="68"/>
      <c r="AF173" s="68"/>
    </row>
    <row r="174" spans="3:32">
      <c r="C174" s="2"/>
      <c r="AB174" s="68"/>
      <c r="AC174" s="68"/>
      <c r="AD174" s="68"/>
      <c r="AE174" s="68"/>
      <c r="AF174" s="68"/>
    </row>
    <row r="175" spans="3:32">
      <c r="C175" s="1"/>
      <c r="AB175" s="68"/>
      <c r="AC175" s="68"/>
      <c r="AD175" s="68"/>
      <c r="AE175" s="68"/>
      <c r="AF175" s="68"/>
    </row>
    <row r="176" spans="3:32">
      <c r="C176" s="2"/>
      <c r="D176" s="5"/>
      <c r="E176" s="5"/>
      <c r="F176" s="5"/>
      <c r="G176" s="5"/>
      <c r="H176" s="5"/>
      <c r="AB176" s="68"/>
      <c r="AC176" s="68"/>
      <c r="AD176" s="68"/>
      <c r="AE176" s="68"/>
      <c r="AF176" s="68"/>
    </row>
    <row r="177" spans="3:8">
      <c r="C177" s="2"/>
      <c r="D177" s="4"/>
      <c r="E177" s="4"/>
      <c r="F177" s="4"/>
      <c r="G177" s="4"/>
      <c r="H177" s="4"/>
    </row>
    <row r="178" spans="3:8">
      <c r="C178" s="2"/>
      <c r="D178" s="3"/>
      <c r="E178" s="3"/>
      <c r="F178" s="3"/>
      <c r="G178" s="3"/>
      <c r="H178" s="3"/>
    </row>
    <row r="179" spans="3:8">
      <c r="C179" s="2"/>
    </row>
    <row r="180" spans="3:8">
      <c r="C180" s="1"/>
    </row>
    <row r="181" spans="3:8">
      <c r="C181" s="2"/>
      <c r="D181" s="5"/>
      <c r="E181" s="5"/>
      <c r="F181" s="5"/>
      <c r="G181" s="5"/>
      <c r="H181" s="5"/>
    </row>
    <row r="182" spans="3:8">
      <c r="C182" s="2"/>
      <c r="D182" s="4"/>
      <c r="E182" s="4"/>
      <c r="F182" s="4"/>
      <c r="G182" s="4"/>
      <c r="H182" s="4"/>
    </row>
    <row r="183" spans="3:8">
      <c r="C183" s="2"/>
      <c r="D183" s="3"/>
      <c r="E183" s="3"/>
      <c r="F183" s="3"/>
      <c r="G183" s="3"/>
      <c r="H183" s="3"/>
    </row>
    <row r="184" spans="3:8">
      <c r="C184" s="2"/>
    </row>
    <row r="185" spans="3:8">
      <c r="C185" s="1"/>
    </row>
    <row r="186" spans="3:8">
      <c r="C186" s="2"/>
      <c r="D186" s="5"/>
      <c r="E186" s="5"/>
      <c r="F186" s="5"/>
      <c r="G186" s="5"/>
      <c r="H186" s="5"/>
    </row>
    <row r="187" spans="3:8">
      <c r="C187" s="2"/>
      <c r="D187" s="4"/>
      <c r="E187" s="4"/>
      <c r="F187" s="4"/>
      <c r="G187" s="4"/>
      <c r="H187" s="4"/>
    </row>
    <row r="188" spans="3:8">
      <c r="C188" s="2"/>
      <c r="D188" s="3"/>
      <c r="E188" s="3"/>
      <c r="F188" s="3"/>
      <c r="G188" s="3"/>
      <c r="H188" s="3"/>
    </row>
    <row r="189" spans="3:8">
      <c r="C189" s="2"/>
    </row>
    <row r="190" spans="3:8">
      <c r="C190" s="1"/>
    </row>
    <row r="191" spans="3:8">
      <c r="C191" s="2"/>
      <c r="D191" s="5"/>
      <c r="E191" s="5"/>
      <c r="F191" s="5"/>
      <c r="G191" s="5"/>
      <c r="H191" s="5"/>
    </row>
    <row r="192" spans="3:8">
      <c r="C192" s="2"/>
      <c r="D192" s="4"/>
      <c r="E192" s="4"/>
      <c r="F192" s="4"/>
      <c r="G192" s="4"/>
      <c r="H192" s="4"/>
    </row>
    <row r="193" spans="3:8">
      <c r="C193" s="2"/>
      <c r="D193" s="3"/>
      <c r="E193" s="3"/>
      <c r="F193" s="3"/>
      <c r="G193" s="3"/>
      <c r="H193" s="3"/>
    </row>
    <row r="194" spans="3:8">
      <c r="C194" s="2"/>
    </row>
    <row r="195" spans="3:8">
      <c r="C195" s="1"/>
    </row>
    <row r="196" spans="3:8">
      <c r="C196" s="2"/>
      <c r="D196" s="5"/>
      <c r="E196" s="5"/>
      <c r="F196" s="5"/>
      <c r="G196" s="5"/>
      <c r="H196" s="5"/>
    </row>
    <row r="197" spans="3:8">
      <c r="C197" s="2"/>
      <c r="D197" s="4"/>
      <c r="E197" s="4"/>
      <c r="F197" s="4"/>
      <c r="G197" s="4"/>
      <c r="H197" s="4"/>
    </row>
    <row r="198" spans="3:8">
      <c r="C198" s="2"/>
      <c r="D198" s="3"/>
      <c r="E198" s="3"/>
      <c r="F198" s="3"/>
      <c r="G198" s="3"/>
      <c r="H198" s="3"/>
    </row>
    <row r="199" spans="3:8">
      <c r="C199" s="2"/>
    </row>
    <row r="200" spans="3:8">
      <c r="C200" s="1"/>
    </row>
    <row r="201" spans="3:8">
      <c r="C201" s="2"/>
      <c r="D201" s="5"/>
      <c r="E201" s="5"/>
      <c r="F201" s="5"/>
      <c r="G201" s="5"/>
      <c r="H201" s="5"/>
    </row>
    <row r="202" spans="3:8">
      <c r="C202" s="2"/>
      <c r="D202" s="4"/>
      <c r="E202" s="4"/>
      <c r="F202" s="4"/>
      <c r="G202" s="4"/>
      <c r="H202" s="4"/>
    </row>
    <row r="203" spans="3:8">
      <c r="C203" s="2"/>
      <c r="D203" s="3"/>
      <c r="E203" s="3"/>
      <c r="F203" s="3"/>
      <c r="G203" s="3"/>
      <c r="H203" s="3"/>
    </row>
    <row r="204" spans="3:8">
      <c r="C204" s="2"/>
    </row>
    <row r="205" spans="3:8">
      <c r="C205" s="1"/>
    </row>
    <row r="206" spans="3:8">
      <c r="C206" s="2"/>
      <c r="D206" s="5"/>
      <c r="E206" s="5"/>
      <c r="F206" s="5"/>
      <c r="G206" s="5"/>
      <c r="H206" s="5"/>
    </row>
    <row r="207" spans="3:8">
      <c r="C207" s="2"/>
      <c r="D207" s="4"/>
      <c r="E207" s="4"/>
      <c r="F207" s="4"/>
      <c r="G207" s="4"/>
      <c r="H207" s="4"/>
    </row>
    <row r="208" spans="3:8">
      <c r="C208" s="2"/>
      <c r="D208" s="3"/>
      <c r="E208" s="3"/>
      <c r="F208" s="3"/>
      <c r="G208" s="3"/>
      <c r="H208" s="3"/>
    </row>
    <row r="209" spans="3:8">
      <c r="C209" s="2"/>
    </row>
    <row r="210" spans="3:8">
      <c r="C210" s="1"/>
    </row>
    <row r="211" spans="3:8">
      <c r="C211" s="2"/>
      <c r="D211" s="5"/>
      <c r="E211" s="5"/>
      <c r="F211" s="5"/>
      <c r="G211" s="5"/>
      <c r="H211" s="5"/>
    </row>
    <row r="212" spans="3:8">
      <c r="C212" s="2"/>
      <c r="D212" s="4"/>
      <c r="E212" s="4"/>
      <c r="F212" s="4"/>
      <c r="G212" s="4"/>
      <c r="H212" s="4"/>
    </row>
    <row r="213" spans="3:8">
      <c r="C213" s="2"/>
      <c r="D213" s="3"/>
      <c r="E213" s="3"/>
      <c r="F213" s="3"/>
      <c r="G213" s="3"/>
      <c r="H213" s="3"/>
    </row>
    <row r="214" spans="3:8">
      <c r="C214" s="2"/>
    </row>
    <row r="215" spans="3:8">
      <c r="C215" s="1"/>
    </row>
    <row r="216" spans="3:8">
      <c r="C216" s="2"/>
      <c r="D216" s="5"/>
      <c r="E216" s="5"/>
      <c r="F216" s="5"/>
      <c r="G216" s="5"/>
      <c r="H216" s="5"/>
    </row>
    <row r="217" spans="3:8">
      <c r="C217" s="2"/>
      <c r="D217" s="4"/>
      <c r="E217" s="4"/>
      <c r="F217" s="4"/>
      <c r="G217" s="4"/>
      <c r="H217" s="4"/>
    </row>
    <row r="218" spans="3:8">
      <c r="C218" s="2"/>
      <c r="D218" s="3"/>
      <c r="E218" s="3"/>
      <c r="F218" s="3"/>
      <c r="G218" s="3"/>
      <c r="H218" s="3"/>
    </row>
    <row r="219" spans="3:8">
      <c r="C219" s="2"/>
    </row>
    <row r="220" spans="3:8">
      <c r="C220" s="1"/>
    </row>
    <row r="221" spans="3:8">
      <c r="C221" s="2"/>
      <c r="D221" s="5"/>
      <c r="E221" s="5"/>
      <c r="F221" s="5"/>
      <c r="G221" s="5"/>
      <c r="H221" s="5"/>
    </row>
    <row r="222" spans="3:8">
      <c r="C222" s="2"/>
      <c r="D222" s="4"/>
      <c r="E222" s="4"/>
      <c r="F222" s="4"/>
      <c r="G222" s="4"/>
      <c r="H222" s="4"/>
    </row>
    <row r="223" spans="3:8">
      <c r="C223" s="2"/>
      <c r="D223" s="3"/>
      <c r="E223" s="3"/>
      <c r="F223" s="3"/>
      <c r="G223" s="3"/>
      <c r="H223" s="3"/>
    </row>
    <row r="224" spans="3:8">
      <c r="C224" s="2"/>
    </row>
    <row r="225" spans="3:8">
      <c r="C225" s="1"/>
    </row>
    <row r="226" spans="3:8">
      <c r="C226" s="2"/>
      <c r="D226" s="5"/>
      <c r="E226" s="5"/>
      <c r="F226" s="5"/>
      <c r="G226" s="5"/>
      <c r="H226" s="5"/>
    </row>
    <row r="227" spans="3:8">
      <c r="C227" s="2"/>
      <c r="D227" s="4"/>
      <c r="E227" s="4"/>
      <c r="F227" s="4"/>
      <c r="G227" s="4"/>
      <c r="H227" s="4"/>
    </row>
    <row r="228" spans="3:8">
      <c r="C228" s="2"/>
      <c r="D228" s="3"/>
      <c r="E228" s="3"/>
      <c r="F228" s="3"/>
      <c r="G228" s="3"/>
      <c r="H228" s="3"/>
    </row>
    <row r="229" spans="3:8">
      <c r="C229" s="2"/>
    </row>
    <row r="230" spans="3:8">
      <c r="C230" s="1"/>
    </row>
    <row r="231" spans="3:8">
      <c r="C231" s="2"/>
      <c r="D231" s="5"/>
      <c r="E231" s="5"/>
      <c r="F231" s="5"/>
      <c r="G231" s="5"/>
      <c r="H231" s="5"/>
    </row>
    <row r="232" spans="3:8">
      <c r="C232" s="2"/>
      <c r="D232" s="4"/>
      <c r="E232" s="4"/>
      <c r="F232" s="4"/>
      <c r="G232" s="4"/>
      <c r="H232" s="4"/>
    </row>
    <row r="233" spans="3:8">
      <c r="C233" s="2"/>
      <c r="D233" s="3"/>
      <c r="E233" s="3"/>
      <c r="F233" s="3"/>
      <c r="G233" s="3"/>
      <c r="H233" s="3"/>
    </row>
    <row r="234" spans="3:8">
      <c r="C234" s="2"/>
    </row>
    <row r="235" spans="3:8">
      <c r="C235" s="1"/>
    </row>
    <row r="236" spans="3:8">
      <c r="C236" s="2"/>
      <c r="D236" s="5"/>
      <c r="E236" s="5"/>
      <c r="F236" s="5"/>
      <c r="G236" s="5"/>
      <c r="H236" s="5"/>
    </row>
    <row r="237" spans="3:8">
      <c r="C237" s="2"/>
      <c r="D237" s="4"/>
      <c r="E237" s="4"/>
      <c r="F237" s="4"/>
      <c r="G237" s="4"/>
      <c r="H237" s="4"/>
    </row>
    <row r="238" spans="3:8">
      <c r="C238" s="2"/>
      <c r="D238" s="3"/>
      <c r="E238" s="3"/>
      <c r="F238" s="3"/>
      <c r="G238" s="3"/>
      <c r="H238" s="3"/>
    </row>
    <row r="239" spans="3:8">
      <c r="C239" s="2"/>
    </row>
    <row r="240" spans="3:8">
      <c r="C240" s="1"/>
    </row>
    <row r="241" spans="3:8">
      <c r="C241" s="2"/>
      <c r="D241" s="5"/>
      <c r="E241" s="5"/>
      <c r="F241" s="5"/>
      <c r="G241" s="5"/>
      <c r="H241" s="5"/>
    </row>
    <row r="242" spans="3:8">
      <c r="C242" s="2"/>
      <c r="D242" s="4"/>
      <c r="E242" s="4"/>
      <c r="F242" s="4"/>
      <c r="G242" s="4"/>
      <c r="H242" s="4"/>
    </row>
    <row r="243" spans="3:8">
      <c r="C243" s="2"/>
      <c r="D243" s="3"/>
      <c r="E243" s="3"/>
      <c r="F243" s="3"/>
      <c r="G243" s="3"/>
      <c r="H243" s="3"/>
    </row>
    <row r="244" spans="3:8">
      <c r="C244" s="2"/>
    </row>
    <row r="245" spans="3:8">
      <c r="C245" s="1"/>
    </row>
    <row r="246" spans="3:8">
      <c r="C246" s="2"/>
      <c r="D246" s="5"/>
      <c r="E246" s="5"/>
      <c r="F246" s="5"/>
      <c r="G246" s="5"/>
      <c r="H246" s="5"/>
    </row>
    <row r="247" spans="3:8">
      <c r="C247" s="2"/>
      <c r="D247" s="4"/>
      <c r="E247" s="4"/>
      <c r="F247" s="4"/>
      <c r="G247" s="4"/>
      <c r="H247" s="4"/>
    </row>
    <row r="248" spans="3:8">
      <c r="C248" s="2"/>
      <c r="D248" s="3"/>
      <c r="E248" s="3"/>
      <c r="F248" s="3"/>
      <c r="G248" s="3"/>
      <c r="H248" s="3"/>
    </row>
    <row r="249" spans="3:8">
      <c r="C249" s="2"/>
    </row>
    <row r="250" spans="3:8">
      <c r="C250" s="1"/>
    </row>
    <row r="251" spans="3:8">
      <c r="C251" s="2"/>
      <c r="D251" s="5"/>
      <c r="E251" s="5"/>
      <c r="F251" s="5"/>
      <c r="G251" s="5"/>
      <c r="H251" s="5"/>
    </row>
    <row r="252" spans="3:8">
      <c r="C252" s="2"/>
      <c r="D252" s="4"/>
      <c r="E252" s="4"/>
      <c r="F252" s="4"/>
      <c r="G252" s="4"/>
      <c r="H252" s="4"/>
    </row>
    <row r="253" spans="3:8">
      <c r="C253" s="2"/>
      <c r="D253" s="3"/>
      <c r="E253" s="3"/>
      <c r="F253" s="3"/>
      <c r="G253" s="3"/>
      <c r="H253" s="3"/>
    </row>
    <row r="254" spans="3:8">
      <c r="C254" s="2"/>
    </row>
    <row r="255" spans="3:8">
      <c r="C255" s="1"/>
    </row>
    <row r="256" spans="3:8">
      <c r="C256" s="2"/>
      <c r="D256" s="5"/>
      <c r="E256" s="5"/>
      <c r="F256" s="5"/>
      <c r="G256" s="5"/>
      <c r="H256" s="5"/>
    </row>
    <row r="257" spans="3:8">
      <c r="C257" s="2"/>
      <c r="D257" s="4"/>
      <c r="E257" s="4"/>
      <c r="F257" s="4"/>
      <c r="G257" s="4"/>
      <c r="H257" s="4"/>
    </row>
    <row r="258" spans="3:8">
      <c r="C258" s="2"/>
      <c r="D258" s="3"/>
      <c r="E258" s="3"/>
      <c r="F258" s="3"/>
      <c r="G258" s="3"/>
      <c r="H258" s="3"/>
    </row>
    <row r="259" spans="3:8">
      <c r="C259" s="2"/>
    </row>
    <row r="260" spans="3:8">
      <c r="C260" s="1"/>
    </row>
    <row r="261" spans="3:8">
      <c r="C261" s="2"/>
      <c r="D261" s="5"/>
      <c r="E261" s="5"/>
      <c r="F261" s="5"/>
      <c r="G261" s="5"/>
      <c r="H261" s="5"/>
    </row>
    <row r="262" spans="3:8">
      <c r="C262" s="2"/>
      <c r="D262" s="4"/>
      <c r="E262" s="4"/>
      <c r="F262" s="4"/>
      <c r="G262" s="4"/>
      <c r="H262" s="4"/>
    </row>
    <row r="263" spans="3:8">
      <c r="C263" s="2"/>
      <c r="D263" s="3"/>
      <c r="E263" s="3"/>
      <c r="F263" s="3"/>
      <c r="G263" s="3"/>
      <c r="H263" s="3"/>
    </row>
    <row r="264" spans="3:8">
      <c r="C264" s="2"/>
    </row>
    <row r="265" spans="3:8">
      <c r="C265" s="1"/>
    </row>
    <row r="266" spans="3:8">
      <c r="C266" s="2"/>
      <c r="D266" s="5"/>
      <c r="E266" s="5"/>
      <c r="F266" s="5"/>
      <c r="G266" s="5"/>
      <c r="H266" s="5"/>
    </row>
    <row r="267" spans="3:8">
      <c r="C267" s="2"/>
      <c r="D267" s="4"/>
      <c r="E267" s="4"/>
      <c r="F267" s="4"/>
      <c r="G267" s="4"/>
      <c r="H267" s="4"/>
    </row>
    <row r="268" spans="3:8">
      <c r="C268" s="2"/>
      <c r="D268" s="3"/>
      <c r="E268" s="3"/>
      <c r="F268" s="3"/>
      <c r="G268" s="3"/>
      <c r="H268" s="3"/>
    </row>
    <row r="269" spans="3:8">
      <c r="C269" s="2"/>
    </row>
    <row r="270" spans="3:8">
      <c r="C270" s="1"/>
    </row>
    <row r="271" spans="3:8">
      <c r="C271" s="2"/>
      <c r="D271" s="5"/>
      <c r="E271" s="5"/>
      <c r="F271" s="5"/>
      <c r="G271" s="5"/>
      <c r="H271" s="5"/>
    </row>
    <row r="272" spans="3:8">
      <c r="C272" s="2"/>
      <c r="D272" s="4"/>
      <c r="E272" s="4"/>
      <c r="F272" s="4"/>
      <c r="G272" s="4"/>
      <c r="H272" s="4"/>
    </row>
    <row r="273" spans="3:8">
      <c r="C273" s="2"/>
      <c r="D273" s="3"/>
      <c r="E273" s="3"/>
      <c r="F273" s="3"/>
      <c r="G273" s="3"/>
      <c r="H273" s="3"/>
    </row>
    <row r="274" spans="3:8">
      <c r="C274" s="2"/>
    </row>
    <row r="275" spans="3:8">
      <c r="C275" s="1"/>
    </row>
    <row r="276" spans="3:8">
      <c r="C276" s="2"/>
      <c r="D276" s="5"/>
      <c r="E276" s="5"/>
      <c r="F276" s="5"/>
      <c r="G276" s="5"/>
      <c r="H276" s="5"/>
    </row>
    <row r="277" spans="3:8">
      <c r="C277" s="2"/>
      <c r="D277" s="4"/>
      <c r="E277" s="4"/>
      <c r="F277" s="4"/>
      <c r="G277" s="4"/>
      <c r="H277" s="4"/>
    </row>
    <row r="278" spans="3:8">
      <c r="C278" s="2"/>
      <c r="D278" s="3"/>
      <c r="E278" s="3"/>
      <c r="F278" s="3"/>
      <c r="G278" s="3"/>
      <c r="H278" s="3"/>
    </row>
    <row r="279" spans="3:8">
      <c r="C279" s="2"/>
    </row>
    <row r="280" spans="3:8">
      <c r="C280" s="1"/>
    </row>
    <row r="281" spans="3:8">
      <c r="C281" s="2"/>
      <c r="D281" s="5"/>
      <c r="E281" s="5"/>
      <c r="F281" s="5"/>
      <c r="G281" s="5"/>
      <c r="H281" s="5"/>
    </row>
    <row r="282" spans="3:8">
      <c r="C282" s="2"/>
      <c r="D282" s="4"/>
      <c r="E282" s="4"/>
      <c r="F282" s="4"/>
      <c r="G282" s="4"/>
      <c r="H282" s="4"/>
    </row>
    <row r="283" spans="3:8">
      <c r="C283" s="2"/>
      <c r="D283" s="3"/>
      <c r="E283" s="3"/>
      <c r="F283" s="3"/>
      <c r="G283" s="3"/>
      <c r="H283" s="3"/>
    </row>
    <row r="284" spans="3:8">
      <c r="C284" s="2"/>
    </row>
    <row r="285" spans="3:8">
      <c r="C285" s="1"/>
    </row>
    <row r="286" spans="3:8">
      <c r="C286" s="2"/>
      <c r="D286" s="5"/>
      <c r="E286" s="5"/>
      <c r="F286" s="5"/>
      <c r="G286" s="5"/>
      <c r="H286" s="5"/>
    </row>
    <row r="287" spans="3:8">
      <c r="C287" s="2"/>
      <c r="D287" s="4"/>
      <c r="E287" s="4"/>
      <c r="F287" s="4"/>
      <c r="G287" s="4"/>
      <c r="H287" s="4"/>
    </row>
    <row r="288" spans="3:8">
      <c r="C288" s="2"/>
      <c r="D288" s="3"/>
      <c r="E288" s="3"/>
      <c r="F288" s="3"/>
      <c r="G288" s="3"/>
      <c r="H288" s="3"/>
    </row>
    <row r="289" spans="3:8">
      <c r="C289" s="2"/>
    </row>
    <row r="290" spans="3:8">
      <c r="C290" s="1"/>
    </row>
    <row r="291" spans="3:8">
      <c r="C291" s="2"/>
      <c r="D291" s="5"/>
      <c r="E291" s="5"/>
      <c r="F291" s="5"/>
      <c r="G291" s="5"/>
      <c r="H291" s="5"/>
    </row>
    <row r="292" spans="3:8">
      <c r="C292" s="2"/>
      <c r="D292" s="4"/>
      <c r="E292" s="4"/>
      <c r="F292" s="4"/>
      <c r="G292" s="4"/>
      <c r="H292" s="4"/>
    </row>
    <row r="293" spans="3:8">
      <c r="C293" s="2"/>
      <c r="D293" s="3"/>
      <c r="E293" s="3"/>
      <c r="F293" s="3"/>
      <c r="G293" s="3"/>
      <c r="H293" s="3"/>
    </row>
    <row r="294" spans="3:8">
      <c r="C294" s="2"/>
    </row>
    <row r="295" spans="3:8">
      <c r="C295" s="1"/>
    </row>
    <row r="296" spans="3:8">
      <c r="C296" s="2"/>
      <c r="D296" s="5"/>
      <c r="E296" s="5"/>
      <c r="F296" s="5"/>
      <c r="G296" s="5"/>
      <c r="H296" s="5"/>
    </row>
    <row r="297" spans="3:8">
      <c r="C297" s="2"/>
      <c r="D297" s="4"/>
      <c r="E297" s="4"/>
      <c r="F297" s="4"/>
      <c r="G297" s="4"/>
      <c r="H297" s="4"/>
    </row>
    <row r="298" spans="3:8">
      <c r="C298" s="2"/>
      <c r="D298" s="3"/>
      <c r="E298" s="3"/>
      <c r="F298" s="3"/>
      <c r="G298" s="3"/>
      <c r="H298" s="3"/>
    </row>
    <row r="299" spans="3:8">
      <c r="C299" s="2"/>
    </row>
    <row r="300" spans="3:8">
      <c r="C300" s="1"/>
    </row>
    <row r="301" spans="3:8">
      <c r="C301" s="2"/>
      <c r="D301" s="5"/>
      <c r="E301" s="5"/>
      <c r="F301" s="5"/>
      <c r="G301" s="5"/>
      <c r="H301" s="5"/>
    </row>
    <row r="302" spans="3:8">
      <c r="C302" s="2"/>
      <c r="D302" s="4"/>
      <c r="E302" s="4"/>
      <c r="F302" s="4"/>
      <c r="G302" s="4"/>
      <c r="H302" s="4"/>
    </row>
    <row r="303" spans="3:8">
      <c r="C303" s="2"/>
      <c r="D303" s="3"/>
      <c r="E303" s="3"/>
      <c r="F303" s="3"/>
      <c r="G303" s="3"/>
      <c r="H303" s="3"/>
    </row>
    <row r="304" spans="3:8">
      <c r="C304" s="2"/>
    </row>
    <row r="305" spans="3:3">
      <c r="C305" s="1"/>
    </row>
  </sheetData>
  <mergeCells count="134">
    <mergeCell ref="T21:AB22"/>
    <mergeCell ref="F23:I23"/>
    <mergeCell ref="J23:K23"/>
    <mergeCell ref="L23:M23"/>
    <mergeCell ref="N23:O23"/>
    <mergeCell ref="P23:Q23"/>
    <mergeCell ref="B17:AA17"/>
    <mergeCell ref="B18:D19"/>
    <mergeCell ref="R23:S23"/>
    <mergeCell ref="B24:B25"/>
    <mergeCell ref="C24:C25"/>
    <mergeCell ref="D24:D25"/>
    <mergeCell ref="B26:B27"/>
    <mergeCell ref="C26:C27"/>
    <mergeCell ref="D26:D27"/>
    <mergeCell ref="E26:E27"/>
    <mergeCell ref="F20:M20"/>
    <mergeCell ref="P20:Q20"/>
    <mergeCell ref="F21:M22"/>
    <mergeCell ref="N21:S22"/>
    <mergeCell ref="B35:B36"/>
    <mergeCell ref="C35:C36"/>
    <mergeCell ref="D35:D36"/>
    <mergeCell ref="E35:E36"/>
    <mergeCell ref="B38:B39"/>
    <mergeCell ref="C38:C39"/>
    <mergeCell ref="D38:D39"/>
    <mergeCell ref="E38:E39"/>
    <mergeCell ref="B29:B30"/>
    <mergeCell ref="C29:C30"/>
    <mergeCell ref="D29:D30"/>
    <mergeCell ref="E29:E30"/>
    <mergeCell ref="B32:B33"/>
    <mergeCell ref="C32:C33"/>
    <mergeCell ref="D32:D33"/>
    <mergeCell ref="E32:E33"/>
    <mergeCell ref="B47:B48"/>
    <mergeCell ref="C47:C48"/>
    <mergeCell ref="D47:D48"/>
    <mergeCell ref="E47:E48"/>
    <mergeCell ref="B50:B51"/>
    <mergeCell ref="C50:C51"/>
    <mergeCell ref="D50:D51"/>
    <mergeCell ref="E50:E51"/>
    <mergeCell ref="B41:B42"/>
    <mergeCell ref="C41:C42"/>
    <mergeCell ref="D41:D42"/>
    <mergeCell ref="E41:E42"/>
    <mergeCell ref="B44:B45"/>
    <mergeCell ref="C44:C45"/>
    <mergeCell ref="D44:D45"/>
    <mergeCell ref="E44:E45"/>
    <mergeCell ref="B59:B60"/>
    <mergeCell ref="C59:C60"/>
    <mergeCell ref="D59:D60"/>
    <mergeCell ref="E59:E60"/>
    <mergeCell ref="B62:B63"/>
    <mergeCell ref="C62:C63"/>
    <mergeCell ref="D62:D63"/>
    <mergeCell ref="E62:E63"/>
    <mergeCell ref="B53:B54"/>
    <mergeCell ref="C53:C54"/>
    <mergeCell ref="D53:D54"/>
    <mergeCell ref="E53:E54"/>
    <mergeCell ref="B56:B57"/>
    <mergeCell ref="C56:C57"/>
    <mergeCell ref="D56:D57"/>
    <mergeCell ref="E56:E57"/>
    <mergeCell ref="B71:B72"/>
    <mergeCell ref="C71:C72"/>
    <mergeCell ref="D71:D72"/>
    <mergeCell ref="E71:E72"/>
    <mergeCell ref="B74:B75"/>
    <mergeCell ref="C74:C75"/>
    <mergeCell ref="D74:D75"/>
    <mergeCell ref="E74:E75"/>
    <mergeCell ref="B65:B66"/>
    <mergeCell ref="C65:C66"/>
    <mergeCell ref="D65:D66"/>
    <mergeCell ref="E65:E66"/>
    <mergeCell ref="B68:B69"/>
    <mergeCell ref="C68:C69"/>
    <mergeCell ref="D68:D69"/>
    <mergeCell ref="E68:E69"/>
    <mergeCell ref="B83:B84"/>
    <mergeCell ref="C83:C84"/>
    <mergeCell ref="D83:D84"/>
    <mergeCell ref="E83:E84"/>
    <mergeCell ref="B86:B87"/>
    <mergeCell ref="C86:C87"/>
    <mergeCell ref="D86:D87"/>
    <mergeCell ref="E86:E87"/>
    <mergeCell ref="B77:B78"/>
    <mergeCell ref="C77:C78"/>
    <mergeCell ref="D77:D78"/>
    <mergeCell ref="E77:E78"/>
    <mergeCell ref="B80:B81"/>
    <mergeCell ref="C80:C81"/>
    <mergeCell ref="D80:D81"/>
    <mergeCell ref="E80:E81"/>
    <mergeCell ref="B90:AA90"/>
    <mergeCell ref="B91:C92"/>
    <mergeCell ref="L92:W92"/>
    <mergeCell ref="D93:E93"/>
    <mergeCell ref="F93:K93"/>
    <mergeCell ref="L93:N93"/>
    <mergeCell ref="O93:P93"/>
    <mergeCell ref="Q93:U93"/>
    <mergeCell ref="V93:W93"/>
    <mergeCell ref="X93:Y93"/>
    <mergeCell ref="Z100:AA100"/>
    <mergeCell ref="Z101:AA101"/>
    <mergeCell ref="Z102:AA102"/>
    <mergeCell ref="Z103:AA103"/>
    <mergeCell ref="Z104:AA104"/>
    <mergeCell ref="Z105:AA105"/>
    <mergeCell ref="Z93:AA94"/>
    <mergeCell ref="Z95:AA95"/>
    <mergeCell ref="Z96:AA96"/>
    <mergeCell ref="Z97:AA97"/>
    <mergeCell ref="Z98:AA98"/>
    <mergeCell ref="Z99:AA99"/>
    <mergeCell ref="Z112:AA112"/>
    <mergeCell ref="Z113:AA113"/>
    <mergeCell ref="Z114:AA114"/>
    <mergeCell ref="Z115:AA115"/>
    <mergeCell ref="B116:C116"/>
    <mergeCell ref="B118:AA118"/>
    <mergeCell ref="Z106:AA106"/>
    <mergeCell ref="Z107:AA107"/>
    <mergeCell ref="Z108:AA108"/>
    <mergeCell ref="Z109:AA109"/>
    <mergeCell ref="Z110:AA110"/>
    <mergeCell ref="Z111:AA111"/>
  </mergeCells>
  <conditionalFormatting sqref="F27:G27 F30:G30 F33:G33 F36:G36 F39:G39 F42:G42 F45:G45 F48:G48 F51:G51 F54:G54 F57:G57 F60:G60 F63:G63 J27 J30 J33 J36 J39 J42 J45 J48 J51 J54 J57 J60 J63 L63:M63 L60:M60 L57:M57 L54:M54 L51:M51 L48:M48 L45:M45 L42:M42 L39:M39 L36:M36 L33:M33 L30:M30 L27:M27">
    <cfRule type="cellIs" dxfId="21" priority="37" operator="greaterThan">
      <formula>0</formula>
    </cfRule>
  </conditionalFormatting>
  <conditionalFormatting sqref="N27 N30 N33 N36 N39:N40 N42 N45 N48 N51:N52 N54 N57 N60 N63 P63 P60 P57 P54 P51:P52 P48 P45 P42 P39:P40 P36 P33 P30 P27">
    <cfRule type="cellIs" dxfId="20" priority="36" operator="greaterThan">
      <formula>0</formula>
    </cfRule>
  </conditionalFormatting>
  <conditionalFormatting sqref="T27:AB27 T30:AB30 T33:AB34 T36:AB36 T39:AB39 T42:AB42 T45:AB45">
    <cfRule type="cellIs" dxfId="19" priority="35" operator="greaterThan">
      <formula>0</formula>
    </cfRule>
  </conditionalFormatting>
  <conditionalFormatting sqref="D126:Y126">
    <cfRule type="colorScale" priority="29">
      <colorScale>
        <cfvo type="num" val="50"/>
        <cfvo type="num" val="90"/>
        <cfvo type="num" val="200"/>
        <color rgb="FFFFFF00"/>
        <color rgb="FF92D050"/>
        <color rgb="FFFF0000"/>
      </colorScale>
    </cfRule>
  </conditionalFormatting>
  <conditionalFormatting sqref="D127:Y127">
    <cfRule type="colorScale" priority="28">
      <colorScale>
        <cfvo type="num" val="0.5"/>
        <cfvo type="num" val="1"/>
        <cfvo type="num" val="5"/>
        <color rgb="FFFFFF00"/>
        <color rgb="FF92D050"/>
        <color rgb="FFFF0000"/>
      </colorScale>
    </cfRule>
  </conditionalFormatting>
  <conditionalFormatting sqref="D128:Y128">
    <cfRule type="colorScale" priority="27">
      <colorScale>
        <cfvo type="num" val="0.1"/>
        <cfvo type="num" val="0.1"/>
        <cfvo type="num" val="0.5"/>
        <color rgb="FFFFFF00"/>
        <color rgb="FF92D050"/>
        <color rgb="FFFF0000"/>
      </colorScale>
    </cfRule>
  </conditionalFormatting>
  <conditionalFormatting sqref="D130:Y130">
    <cfRule type="colorScale" priority="26">
      <colorScale>
        <cfvo type="num" val="0.5"/>
        <cfvo type="num" val="2"/>
        <cfvo type="num" val="5"/>
        <color rgb="FFFFFF00"/>
        <color rgb="FF92D050"/>
        <color rgb="FFFF0000"/>
      </colorScale>
    </cfRule>
  </conditionalFormatting>
  <conditionalFormatting sqref="D131:Y131">
    <cfRule type="colorScale" priority="25">
      <colorScale>
        <cfvo type="num" val="0.01"/>
        <cfvo type="num" val="0.02"/>
        <cfvo type="num" val="0.05"/>
        <color rgb="FFFFFF00"/>
        <color rgb="FF92D050"/>
        <color rgb="FFFF0000"/>
      </colorScale>
    </cfRule>
  </conditionalFormatting>
  <conditionalFormatting sqref="D132:Y132">
    <cfRule type="colorScale" priority="24">
      <colorScale>
        <cfvo type="num" val="0.5"/>
        <cfvo type="num" val="0.5"/>
        <cfvo type="num" val="1"/>
        <color rgb="FFFFFF00"/>
        <color rgb="FF92D050"/>
        <color rgb="FFFF0000"/>
      </colorScale>
    </cfRule>
  </conditionalFormatting>
  <conditionalFormatting sqref="D133:Y133">
    <cfRule type="colorScale" priority="23">
      <colorScale>
        <cfvo type="num" val="10"/>
        <cfvo type="num" val="30"/>
        <cfvo type="num" val="50"/>
        <color rgb="FFFFFF00"/>
        <color rgb="FF92D050"/>
        <color rgb="FFFF0000"/>
      </colorScale>
    </cfRule>
  </conditionalFormatting>
  <conditionalFormatting sqref="D134:Y134">
    <cfRule type="colorScale" priority="22">
      <colorScale>
        <cfvo type="percent" val="0"/>
        <cfvo type="percent" val="50"/>
        <cfvo type="percent" val="100"/>
        <color rgb="FFFFFF00"/>
        <color rgb="FF92D050"/>
        <color rgb="FFFF0000"/>
      </colorScale>
    </cfRule>
  </conditionalFormatting>
  <conditionalFormatting sqref="D135:Y135">
    <cfRule type="colorScale" priority="21">
      <colorScale>
        <cfvo type="percent" val="0"/>
        <cfvo type="percent" val="50"/>
        <cfvo type="percent" val="100"/>
        <color rgb="FFFFFF00"/>
        <color rgb="FF92D050"/>
        <color rgb="FFFF0000"/>
      </colorScale>
    </cfRule>
  </conditionalFormatting>
  <conditionalFormatting sqref="D125:Y125">
    <cfRule type="colorScale" priority="30">
      <colorScale>
        <cfvo type="num" val="50"/>
        <cfvo type="num" val="75"/>
        <cfvo type="num" val="100"/>
        <color rgb="FFFFFF00"/>
        <color rgb="FF92D050"/>
        <color rgb="FFFF0000"/>
      </colorScale>
    </cfRule>
  </conditionalFormatting>
  <conditionalFormatting sqref="D122:Y122">
    <cfRule type="colorScale" priority="33">
      <colorScale>
        <cfvo type="num" val="50"/>
        <cfvo type="num" val="80"/>
        <cfvo type="num" val="100"/>
        <color rgb="FFFFFF00"/>
        <color rgb="FF92D050"/>
        <color rgb="FFFF0000"/>
      </colorScale>
    </cfRule>
  </conditionalFormatting>
  <conditionalFormatting sqref="D121:Y121">
    <cfRule type="colorScale" priority="34">
      <colorScale>
        <cfvo type="num" val="150"/>
        <cfvo type="num" val="250"/>
        <cfvo type="num" val="1000"/>
        <color rgb="FFFFFF00"/>
        <color rgb="FF92D050"/>
        <color rgb="FFFF0000"/>
      </colorScale>
    </cfRule>
  </conditionalFormatting>
  <conditionalFormatting sqref="T48:AB48 T51:AB51">
    <cfRule type="cellIs" dxfId="18" priority="20" operator="greaterThan">
      <formula>0</formula>
    </cfRule>
  </conditionalFormatting>
  <conditionalFormatting sqref="T54:AB54 T57:AB57">
    <cfRule type="cellIs" dxfId="17" priority="19" operator="greaterThan">
      <formula>0</formula>
    </cfRule>
  </conditionalFormatting>
  <conditionalFormatting sqref="T60:AB60 T63:AB63">
    <cfRule type="cellIs" dxfId="16" priority="18" operator="greaterThan">
      <formula>0</formula>
    </cfRule>
  </conditionalFormatting>
  <conditionalFormatting sqref="H27 H30 H33 H36 H39 H42 H45 H48 H51 H54 H57 H60 H63">
    <cfRule type="cellIs" dxfId="15" priority="17" operator="greaterThan">
      <formula>0</formula>
    </cfRule>
  </conditionalFormatting>
  <conditionalFormatting sqref="O27 O30 O33 O36 O39:O40 O42 O45 O48 O51:O52 O54 O57 O60 O63">
    <cfRule type="cellIs" dxfId="14" priority="16" operator="greaterThan">
      <formula>0</formula>
    </cfRule>
  </conditionalFormatting>
  <conditionalFormatting sqref="I27 I30 I33 I36 I39 I42 I45 I48 I51 I54 I57 I60 I63">
    <cfRule type="cellIs" dxfId="13" priority="15" operator="greaterThan">
      <formula>0</formula>
    </cfRule>
  </conditionalFormatting>
  <conditionalFormatting sqref="K63 K60 K57 K54 K51 K48 K45 K42 K39 K36 K33 K30 K27">
    <cfRule type="cellIs" dxfId="12" priority="14" operator="greaterThan">
      <formula>0</formula>
    </cfRule>
  </conditionalFormatting>
  <conditionalFormatting sqref="Q27:S27 Q30:S30 Q33:S33 Q36:S36 Q39:S40 Q42:S42 Q45:S45 Q48:S48 Q51:S52 Q54:S54 Q57:S57 Q60:S60 Q63:S63">
    <cfRule type="cellIs" dxfId="11" priority="13" operator="greaterThan">
      <formula>0</formula>
    </cfRule>
  </conditionalFormatting>
  <conditionalFormatting sqref="F66:G66 F69:G69 F72:G72 F75:G75 F78:G78 F81:G81 F84:G84 F87:G87 J66 J69 J72 J75 J78 J81 J84 J87 L87:M87 L84:M84 L81:M81 L78:M78 L75:M75 L72:M72 L69:M69 L66:M66">
    <cfRule type="cellIs" dxfId="10" priority="12" operator="greaterThan">
      <formula>0</formula>
    </cfRule>
  </conditionalFormatting>
  <conditionalFormatting sqref="N66 N69 N72 N75:N76 N78 N81 N84 N87 P87 P84 P81 P78 P75:P76 P72 P69 P66">
    <cfRule type="cellIs" dxfId="9" priority="11" operator="greaterThan">
      <formula>0</formula>
    </cfRule>
  </conditionalFormatting>
  <conditionalFormatting sqref="T66:AB66 T69:AB69">
    <cfRule type="cellIs" dxfId="8" priority="10" operator="greaterThan">
      <formula>0</formula>
    </cfRule>
  </conditionalFormatting>
  <conditionalFormatting sqref="T72:AB72 T75:AB75">
    <cfRule type="cellIs" dxfId="7" priority="9" operator="greaterThan">
      <formula>0</formula>
    </cfRule>
  </conditionalFormatting>
  <conditionalFormatting sqref="T78:AB78 T81:AB81">
    <cfRule type="cellIs" dxfId="6" priority="8" operator="greaterThan">
      <formula>0</formula>
    </cfRule>
  </conditionalFormatting>
  <conditionalFormatting sqref="T84:AB84 T87:AB87">
    <cfRule type="cellIs" dxfId="5" priority="7" operator="greaterThan">
      <formula>0</formula>
    </cfRule>
  </conditionalFormatting>
  <conditionalFormatting sqref="H66 H69 H72 H75 H78 H81 H84 H87">
    <cfRule type="cellIs" dxfId="4" priority="6" operator="greaterThan">
      <formula>0</formula>
    </cfRule>
  </conditionalFormatting>
  <conditionalFormatting sqref="O66 O69 O72 O75:O76 O78 O81 O84 O87">
    <cfRule type="cellIs" dxfId="3" priority="5" operator="greaterThan">
      <formula>0</formula>
    </cfRule>
  </conditionalFormatting>
  <conditionalFormatting sqref="I66 I69 I72 I75 I78 I81 I84 I87">
    <cfRule type="cellIs" dxfId="2" priority="4" operator="greaterThan">
      <formula>0</formula>
    </cfRule>
  </conditionalFormatting>
  <conditionalFormatting sqref="K87 K84 K81 K78 K75 K72 K69 K66">
    <cfRule type="cellIs" dxfId="1" priority="3" operator="greaterThan">
      <formula>0</formula>
    </cfRule>
  </conditionalFormatting>
  <conditionalFormatting sqref="Q66:S66 Q69:S69 Q72:S72 Q75:S76 Q78:S78 Q81:S81 Q84:S84 Q87:S87">
    <cfRule type="cellIs" dxfId="0" priority="2" operator="greaterThan">
      <formula>0</formula>
    </cfRule>
  </conditionalFormatting>
  <conditionalFormatting sqref="D123:Y123">
    <cfRule type="colorScale" priority="32">
      <colorScale>
        <cfvo type="num" val="100"/>
        <cfvo type="num" val="300"/>
        <cfvo type="num" val="400"/>
        <color rgb="FFFFFF00"/>
        <color rgb="FF92D050"/>
        <color rgb="FFFF0000"/>
      </colorScale>
    </cfRule>
  </conditionalFormatting>
  <conditionalFormatting sqref="D124:Y124">
    <cfRule type="colorScale" priority="31">
      <colorScale>
        <cfvo type="num" val="100"/>
        <cfvo type="num" val="200"/>
        <cfvo type="num" val="500"/>
        <color rgb="FFFFFF00"/>
        <color rgb="FF92D050"/>
        <color rgb="FFFF0000"/>
      </colorScale>
    </cfRule>
  </conditionalFormatting>
  <conditionalFormatting sqref="D129:Y129">
    <cfRule type="colorScale" priority="1">
      <colorScale>
        <cfvo type="num" val="2"/>
        <cfvo type="num" val="5"/>
        <cfvo type="num" val="10"/>
        <color rgb="FFFFFF00"/>
        <color rgb="FF92D050"/>
        <color rgb="FFFF0000"/>
      </colorScale>
    </cfRule>
  </conditionalFormatting>
  <dataValidations count="4">
    <dataValidation type="list" allowBlank="1" showInputMessage="1" showErrorMessage="1" sqref="B26:B27 B29:B30 B32:B33 B35:B36 B38:B39 B41:B42 B44:B45 B47:B48 B50:B51 B53:B54 B56:B57 B59:B60 B62:B63 B65:B66 B68:B69 B71:B72 B74:B75 B77:B78 B80:B81 B83:B84 B86:B87">
      <formula1>listetype</formula1>
    </dataValidation>
    <dataValidation type="list" allowBlank="1" showInputMessage="1" showErrorMessage="1" sqref="D26:D27 D86:D87 D83:D84 D80:D81 D77:D78 D74:D75 D71:D72 D68:D69 D65:D66 D62:D63 D59:D60 D56:D57 D53:D54 D50:D51 D47:D48 D44:D45 D41:D42 D38:D39 D35:D36 D32:D33">
      <formula1>OFFSET(dept2,MATCH($C26,liste2,0)-1,,,VLOOKUP($C26,nbengrais,2,0))</formula1>
    </dataValidation>
    <dataValidation type="list" allowBlank="1" showInputMessage="1" showErrorMessage="1" sqref="C26:C27 C86:C87 C83:C84 C80:C81 C77:C78 C74:C75 C71:C72 C68:C69 C65:C66 C62:C63 C59:C60 C56:C57 C53:C54 C50:C51 C47:C48 C44:C45 C41:C42 C38:C39 C35:C36 C32:C33 C29:C30">
      <formula1>OFFSET(dept1,MATCH($B26,listetype,0)-1,,,VLOOKUP($B26,bdnb,2,0))</formula1>
    </dataValidation>
    <dataValidation type="list" allowBlank="1" showInputMessage="1" showErrorMessage="1" sqref="D29:D30">
      <formula1>liste2</formula1>
    </dataValidation>
  </dataValidations>
  <printOptions horizontalCentered="1" verticalCentered="1"/>
  <pageMargins left="0.23622047244094491" right="0.23622047244094491" top="0.15748031496062992" bottom="0.15748031496062992" header="0.9055118110236221" footer="0.31496062992125984"/>
  <pageSetup paperSize="9" scale="67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CS2000"/>
  <sheetViews>
    <sheetView workbookViewId="0">
      <pane xSplit="4" ySplit="4" topLeftCell="CK5" activePane="bottomRight" state="frozen"/>
      <selection pane="topRight" activeCell="D1" sqref="D1"/>
      <selection pane="bottomLeft" activeCell="A4" sqref="A4"/>
      <selection pane="bottomRight" activeCell="CO11" sqref="CO11"/>
    </sheetView>
  </sheetViews>
  <sheetFormatPr baseColWidth="10" defaultColWidth="11.453125" defaultRowHeight="14.5"/>
  <cols>
    <col min="1" max="1" width="5.453125" style="83" customWidth="1"/>
    <col min="2" max="3" width="13.54296875" style="102" customWidth="1"/>
    <col min="4" max="4" width="12.453125" style="114" customWidth="1"/>
    <col min="5" max="5" width="11.7265625" style="118" customWidth="1"/>
    <col min="6" max="6" width="12" style="122" customWidth="1"/>
    <col min="7" max="8" width="13" style="107" customWidth="1"/>
    <col min="9" max="10" width="11.453125" style="107" customWidth="1"/>
    <col min="11" max="12" width="11.453125" style="107"/>
    <col min="13" max="13" width="11.453125" style="123"/>
    <col min="14" max="14" width="11.453125" style="122"/>
    <col min="15" max="16" width="11.453125" style="107"/>
    <col min="17" max="17" width="12.26953125" style="107" customWidth="1"/>
    <col min="18" max="18" width="11.453125" style="107"/>
    <col min="19" max="19" width="11.453125" style="123"/>
    <col min="20" max="20" width="11.453125" style="122"/>
    <col min="21" max="27" width="11.453125" style="107"/>
    <col min="28" max="28" width="11.453125" style="111"/>
    <col min="29" max="29" width="5.7265625" style="148" customWidth="1"/>
    <col min="30" max="31" width="5.7265625" style="146" customWidth="1"/>
    <col min="32" max="32" width="5.7265625" style="147" customWidth="1"/>
    <col min="33" max="33" width="5.7265625" style="148" customWidth="1"/>
    <col min="34" max="43" width="5.7265625" style="146" customWidth="1"/>
    <col min="44" max="44" width="5.7265625" style="147" customWidth="1"/>
    <col min="45" max="45" width="5.7265625" style="148" customWidth="1"/>
    <col min="46" max="49" width="5.7265625" style="146" customWidth="1"/>
    <col min="50" max="50" width="5.7265625" style="147" customWidth="1"/>
    <col min="51" max="51" width="5.7265625" style="148" customWidth="1"/>
    <col min="52" max="53" width="5.7265625" style="146" customWidth="1"/>
    <col min="54" max="54" width="5.7265625" style="147" customWidth="1"/>
    <col min="55" max="55" width="5.7265625" style="148" customWidth="1"/>
    <col min="56" max="63" width="5.7265625" style="146" customWidth="1"/>
    <col min="64" max="64" width="5.7265625" style="147" customWidth="1"/>
    <col min="65" max="65" width="5.7265625" style="148" customWidth="1"/>
    <col min="66" max="67" width="5.7265625" style="146" customWidth="1"/>
    <col min="68" max="68" width="5.7265625" style="147" customWidth="1"/>
    <col min="69" max="69" width="5.7265625" style="148" customWidth="1"/>
    <col min="70" max="71" width="5.7265625" style="146" customWidth="1"/>
    <col min="72" max="72" width="5.7265625" style="147" customWidth="1"/>
    <col min="73" max="78" width="11.453125" style="1"/>
    <col min="79" max="79" width="18.453125" style="369" customWidth="1"/>
    <col min="80" max="80" width="7.26953125" style="1" customWidth="1"/>
    <col min="81" max="81" width="12.453125" style="1" customWidth="1"/>
    <col min="82" max="82" width="7.90625" style="1" customWidth="1"/>
    <col min="83" max="83" width="7.1796875" style="1" customWidth="1"/>
    <col min="84" max="84" width="6.26953125" style="1" customWidth="1"/>
    <col min="85" max="85" width="7.08984375" style="1" customWidth="1"/>
    <col min="86" max="86" width="7" style="1" customWidth="1"/>
    <col min="87" max="87" width="7.54296875" style="1" customWidth="1"/>
    <col min="88" max="88" width="11.453125" style="1"/>
    <col min="89" max="90" width="16.1796875" style="1" customWidth="1"/>
    <col min="91" max="16384" width="11.453125" style="1"/>
  </cols>
  <sheetData>
    <row r="1" spans="1:97" ht="26.5" thickBot="1">
      <c r="A1" s="357" t="s">
        <v>109</v>
      </c>
      <c r="B1" s="357"/>
      <c r="C1" s="357"/>
      <c r="D1" s="357"/>
      <c r="E1" s="358"/>
      <c r="F1" s="348" t="s">
        <v>31</v>
      </c>
      <c r="G1" s="349"/>
      <c r="H1" s="349"/>
      <c r="I1" s="349"/>
      <c r="J1" s="349"/>
      <c r="K1" s="349"/>
      <c r="L1" s="349"/>
      <c r="M1" s="350"/>
      <c r="N1" s="351" t="s">
        <v>30</v>
      </c>
      <c r="O1" s="352"/>
      <c r="P1" s="352"/>
      <c r="Q1" s="352"/>
      <c r="R1" s="352"/>
      <c r="S1" s="353"/>
      <c r="T1" s="354" t="s">
        <v>29</v>
      </c>
      <c r="U1" s="355"/>
      <c r="V1" s="355"/>
      <c r="W1" s="355"/>
      <c r="X1" s="355"/>
      <c r="Y1" s="355"/>
      <c r="Z1" s="355"/>
      <c r="AA1" s="355"/>
      <c r="AB1" s="356"/>
      <c r="AC1" s="366" t="s">
        <v>105</v>
      </c>
      <c r="AD1" s="367"/>
      <c r="AE1" s="367"/>
      <c r="AF1" s="367"/>
      <c r="AG1" s="367"/>
      <c r="AH1" s="367"/>
      <c r="AI1" s="367"/>
      <c r="AJ1" s="367"/>
      <c r="AK1" s="367"/>
      <c r="AL1" s="367"/>
      <c r="AM1" s="367"/>
      <c r="AN1" s="367"/>
      <c r="AO1" s="367"/>
      <c r="AP1" s="367"/>
      <c r="AQ1" s="367"/>
      <c r="AR1" s="367"/>
      <c r="AS1" s="367"/>
      <c r="AT1" s="367"/>
      <c r="AU1" s="367"/>
      <c r="AV1" s="367"/>
      <c r="AW1" s="367"/>
      <c r="AX1" s="367"/>
      <c r="AY1" s="367"/>
      <c r="AZ1" s="367"/>
      <c r="BA1" s="367"/>
      <c r="BB1" s="367"/>
      <c r="BC1" s="367"/>
      <c r="BD1" s="367"/>
      <c r="BE1" s="367"/>
      <c r="BF1" s="367"/>
      <c r="BG1" s="367"/>
      <c r="BH1" s="367"/>
      <c r="BI1" s="367"/>
      <c r="BJ1" s="367"/>
      <c r="BK1" s="367"/>
      <c r="BL1" s="367"/>
      <c r="BM1" s="367"/>
      <c r="BN1" s="367"/>
      <c r="BO1" s="367"/>
      <c r="BP1" s="367"/>
      <c r="BQ1" s="367"/>
      <c r="BR1" s="367"/>
      <c r="BS1" s="367"/>
      <c r="BT1" s="368"/>
      <c r="CB1" s="1" t="s">
        <v>124</v>
      </c>
      <c r="CL1" s="1" t="e">
        <f>VLOOKUP("x",Automatique!A26:C86,2,0)&amp;VLOOKUP("x",Automatique!A26:C86,3,0)</f>
        <v>#N/A</v>
      </c>
    </row>
    <row r="2" spans="1:97" s="134" customFormat="1" ht="26.5" thickBot="1">
      <c r="A2" s="357"/>
      <c r="B2" s="357"/>
      <c r="C2" s="357"/>
      <c r="D2" s="357"/>
      <c r="E2" s="358"/>
      <c r="F2" s="327"/>
      <c r="G2" s="328"/>
      <c r="H2" s="328"/>
      <c r="I2" s="328"/>
      <c r="J2" s="328"/>
      <c r="K2" s="328"/>
      <c r="L2" s="328"/>
      <c r="M2" s="329"/>
      <c r="N2" s="333"/>
      <c r="O2" s="334"/>
      <c r="P2" s="334"/>
      <c r="Q2" s="334"/>
      <c r="R2" s="334"/>
      <c r="S2" s="335"/>
      <c r="T2" s="339"/>
      <c r="U2" s="340"/>
      <c r="V2" s="340"/>
      <c r="W2" s="340"/>
      <c r="X2" s="340"/>
      <c r="Y2" s="340"/>
      <c r="Z2" s="340"/>
      <c r="AA2" s="340"/>
      <c r="AB2" s="341"/>
      <c r="AC2" s="361" t="s">
        <v>85</v>
      </c>
      <c r="AD2" s="362"/>
      <c r="AE2" s="362"/>
      <c r="AF2" s="363"/>
      <c r="AG2" s="361" t="s">
        <v>27</v>
      </c>
      <c r="AH2" s="362"/>
      <c r="AI2" s="362"/>
      <c r="AJ2" s="362"/>
      <c r="AK2" s="362"/>
      <c r="AL2" s="362"/>
      <c r="AM2" s="362"/>
      <c r="AN2" s="362"/>
      <c r="AO2" s="362"/>
      <c r="AP2" s="362"/>
      <c r="AQ2" s="362"/>
      <c r="AR2" s="363"/>
      <c r="AS2" s="361" t="s">
        <v>102</v>
      </c>
      <c r="AT2" s="362"/>
      <c r="AU2" s="362"/>
      <c r="AV2" s="362"/>
      <c r="AW2" s="362"/>
      <c r="AX2" s="363"/>
      <c r="AY2" s="361" t="s">
        <v>103</v>
      </c>
      <c r="AZ2" s="362"/>
      <c r="BA2" s="362"/>
      <c r="BB2" s="363"/>
      <c r="BC2" s="361" t="s">
        <v>26</v>
      </c>
      <c r="BD2" s="362"/>
      <c r="BE2" s="362"/>
      <c r="BF2" s="362"/>
      <c r="BG2" s="362"/>
      <c r="BH2" s="362"/>
      <c r="BI2" s="362"/>
      <c r="BJ2" s="362"/>
      <c r="BK2" s="362"/>
      <c r="BL2" s="363"/>
      <c r="BM2" s="361" t="s">
        <v>54</v>
      </c>
      <c r="BN2" s="362"/>
      <c r="BO2" s="362"/>
      <c r="BP2" s="363"/>
      <c r="BQ2" s="361" t="s">
        <v>25</v>
      </c>
      <c r="BR2" s="362"/>
      <c r="BS2" s="362"/>
      <c r="BT2" s="363"/>
      <c r="CA2" s="369" t="str">
        <f t="array" aca="1" ref="CA2" ca="1">OFFSET(B$5,MATCH(0,COUNTIF(CA$1:CA1,type),0),)</f>
        <v>Racinaire</v>
      </c>
      <c r="CB2" s="369">
        <f ca="1">COUNTIF(CC2:CI2,"&gt;&lt;")</f>
        <v>1</v>
      </c>
      <c r="CC2" s="370" t="str">
        <f t="array" aca="1" ref="CC2" ca="1">INDEX(marque,SMALL(IF(FREQUENCY(IFERROR(MATCH(IF(type=$CA2,marque,""),marque,0),""),ROW(type)-5)&gt;0,ROW(type)-5,""),COLUMN(A:A)))</f>
        <v>CANNA</v>
      </c>
      <c r="CD2" s="370" t="e">
        <f t="array" aca="1" ref="CD2" ca="1">INDEX(marque,SMALL(IF(FREQUENCY(IFERROR(MATCH(IF(type=$CA2,marque,""),marque,0),""),ROW(type)-5)&gt;0,ROW(type)-5,""),COLUMN(B:B)))</f>
        <v>#NUM!</v>
      </c>
      <c r="CE2" s="370" t="e">
        <f t="array" aca="1" ref="CE2" ca="1">INDEX(marque,SMALL(IF(FREQUENCY(IFERROR(MATCH(IF(type=$CA2,marque,""),marque,0),""),ROW(type)-5)&gt;0,ROW(type)-5,""),COLUMN(C:C)))</f>
        <v>#NUM!</v>
      </c>
      <c r="CF2" s="370" t="e">
        <f t="array" aca="1" ref="CF2" ca="1">INDEX(marque,SMALL(IF(FREQUENCY(IFERROR(MATCH(IF(type=$CA2,marque,""),marque,0),""),ROW(type)-5)&gt;0,ROW(type)-5,""),COLUMN(D:D)))</f>
        <v>#NUM!</v>
      </c>
      <c r="CG2" s="370" t="e">
        <f t="array" aca="1" ref="CG2" ca="1">INDEX(marque,SMALL(IF(FREQUENCY(IFERROR(MATCH(IF(type=$CA2,marque,""),marque,0),""),ROW(type)-5)&gt;0,ROW(type)-5,""),COLUMN(E:E)))</f>
        <v>#NUM!</v>
      </c>
      <c r="CH2" s="370" t="e">
        <f t="array" aca="1" ref="CH2" ca="1">INDEX(marque,SMALL(IF(FREQUENCY(IFERROR(MATCH(IF(type=$CA2,marque,""),marque,0),""),ROW(type)-5)&gt;0,ROW(type)-5,""),COLUMN(F:F)))</f>
        <v>#NUM!</v>
      </c>
      <c r="CI2" s="370" t="e">
        <f t="array" aca="1" ref="CI2" ca="1">INDEX(marque,SMALL(IF(FREQUENCY(IFERROR(MATCH(IF(type=$CA2,marque,""),marque,0),""),ROW(type)-5)&gt;0,ROW(type)-5,""),COLUMN(G:G)))</f>
        <v>#NUM!</v>
      </c>
      <c r="CL2" s="134">
        <f ca="1">COUNTIF(CM2:CS2,"&gt;&lt;")</f>
        <v>0</v>
      </c>
      <c r="CM2" s="370" t="e">
        <f t="array" aca="1" ref="CM2" ca="1">INDEX(engrais,SMALL(IF(FREQUENCY(IFERROR(MATCH(IF(type&amp;marque=$CL$1,engrais,""),engrais,0),""),ROW(type)-5)&gt;0,ROW(type)-5,""),COLUMN(A:A)))</f>
        <v>#NUM!</v>
      </c>
      <c r="CN2" s="370" t="e">
        <f t="array" aca="1" ref="CN2" ca="1">INDEX(engrais,SMALL(IF(FREQUENCY(IFERROR(MATCH(IF(type&amp;marque=$CL$1,engrais,""),engrais,0),""),ROW(type)-5)&gt;0,ROW(type)-5,""),COLUMN(B:B)))</f>
        <v>#NUM!</v>
      </c>
      <c r="CO2" s="370" t="e">
        <f t="array" aca="1" ref="CO2" ca="1">INDEX(engrais,SMALL(IF(FREQUENCY(IFERROR(MATCH(IF(type&amp;marque=$CL$1,engrais,""),engrais,0),""),ROW(type)-5)&gt;0,ROW(type)-5,""),COLUMN(C:C)))</f>
        <v>#NUM!</v>
      </c>
      <c r="CP2" s="370" t="e">
        <f t="array" aca="1" ref="CP2" ca="1">INDEX(engrais,SMALL(IF(FREQUENCY(IFERROR(MATCH(IF(type&amp;marque=$CL$1,engrais,""),engrais,0),""),ROW(type)-5)&gt;0,ROW(type)-5,""),COLUMN(D:D)))</f>
        <v>#NUM!</v>
      </c>
      <c r="CQ2" s="370" t="e">
        <f t="array" aca="1" ref="CQ2" ca="1">INDEX(engrais,SMALL(IF(FREQUENCY(IFERROR(MATCH(IF(type&amp;marque=$CL$1,engrais,""),engrais,0),""),ROW(type)-5)&gt;0,ROW(type)-5,""),COLUMN(E:E)))</f>
        <v>#NUM!</v>
      </c>
      <c r="CR2" s="370" t="e">
        <f t="array" aca="1" ref="CR2" ca="1">INDEX(engrais,SMALL(IF(FREQUENCY(IFERROR(MATCH(IF(type&amp;marque=$CL$1,engrais,""),engrais,0),""),ROW(type)-5)&gt;0,ROW(type)-5,""),COLUMN(F:F)))</f>
        <v>#NUM!</v>
      </c>
      <c r="CS2" s="370" t="e">
        <f t="array" aca="1" ref="CS2" ca="1">INDEX(engrais,SMALL(IF(FREQUENCY(IFERROR(MATCH(IF(type&amp;marque=$CL$1,engrais,""),engrais,0),""),ROW(type)-5)&gt;0,ROW(type)-5,""),COLUMN(G:G)))</f>
        <v>#NUM!</v>
      </c>
    </row>
    <row r="3" spans="1:97" s="137" customFormat="1" ht="19.5" customHeight="1" thickBot="1">
      <c r="A3" s="135"/>
      <c r="B3" s="310" t="s">
        <v>117</v>
      </c>
      <c r="C3" s="312" t="s">
        <v>62</v>
      </c>
      <c r="D3" s="312" t="s">
        <v>63</v>
      </c>
      <c r="E3" s="364" t="s">
        <v>28</v>
      </c>
      <c r="F3" s="342" t="s">
        <v>74</v>
      </c>
      <c r="G3" s="343"/>
      <c r="H3" s="344"/>
      <c r="I3" s="345"/>
      <c r="J3" s="342" t="s">
        <v>75</v>
      </c>
      <c r="K3" s="345"/>
      <c r="L3" s="342" t="s">
        <v>76</v>
      </c>
      <c r="M3" s="345"/>
      <c r="N3" s="342" t="s">
        <v>77</v>
      </c>
      <c r="O3" s="345"/>
      <c r="P3" s="342" t="s">
        <v>78</v>
      </c>
      <c r="Q3" s="345"/>
      <c r="R3" s="342" t="s">
        <v>79</v>
      </c>
      <c r="S3" s="345"/>
      <c r="T3" s="136" t="s">
        <v>16</v>
      </c>
      <c r="U3" s="136" t="s">
        <v>14</v>
      </c>
      <c r="V3" s="136" t="s">
        <v>12</v>
      </c>
      <c r="W3" s="136" t="s">
        <v>10</v>
      </c>
      <c r="X3" s="136" t="s">
        <v>8</v>
      </c>
      <c r="Y3" s="136" t="s">
        <v>6</v>
      </c>
      <c r="Z3" s="136" t="s">
        <v>4</v>
      </c>
      <c r="AA3" s="136" t="s">
        <v>2</v>
      </c>
      <c r="AB3" s="138" t="s">
        <v>0</v>
      </c>
      <c r="AC3" s="359" t="s">
        <v>80</v>
      </c>
      <c r="AD3" s="360"/>
      <c r="AE3" s="359" t="s">
        <v>81</v>
      </c>
      <c r="AF3" s="360"/>
      <c r="AG3" s="359" t="s">
        <v>82</v>
      </c>
      <c r="AH3" s="360"/>
      <c r="AI3" s="359" t="s">
        <v>83</v>
      </c>
      <c r="AJ3" s="360"/>
      <c r="AK3" s="359" t="s">
        <v>84</v>
      </c>
      <c r="AL3" s="360"/>
      <c r="AM3" s="359" t="s">
        <v>86</v>
      </c>
      <c r="AN3" s="360"/>
      <c r="AO3" s="359" t="s">
        <v>87</v>
      </c>
      <c r="AP3" s="360"/>
      <c r="AQ3" s="359" t="s">
        <v>88</v>
      </c>
      <c r="AR3" s="360"/>
      <c r="AS3" s="359" t="s">
        <v>89</v>
      </c>
      <c r="AT3" s="360"/>
      <c r="AU3" s="359" t="s">
        <v>90</v>
      </c>
      <c r="AV3" s="360"/>
      <c r="AW3" s="359" t="s">
        <v>91</v>
      </c>
      <c r="AX3" s="360"/>
      <c r="AY3" s="359" t="s">
        <v>92</v>
      </c>
      <c r="AZ3" s="360"/>
      <c r="BA3" s="359" t="s">
        <v>93</v>
      </c>
      <c r="BB3" s="360"/>
      <c r="BC3" s="359" t="s">
        <v>94</v>
      </c>
      <c r="BD3" s="360"/>
      <c r="BE3" s="359" t="s">
        <v>95</v>
      </c>
      <c r="BF3" s="360"/>
      <c r="BG3" s="359" t="s">
        <v>96</v>
      </c>
      <c r="BH3" s="360"/>
      <c r="BI3" s="359" t="s">
        <v>97</v>
      </c>
      <c r="BJ3" s="360"/>
      <c r="BK3" s="359" t="s">
        <v>98</v>
      </c>
      <c r="BL3" s="360"/>
      <c r="BM3" s="359" t="s">
        <v>99</v>
      </c>
      <c r="BN3" s="360"/>
      <c r="BO3" s="359" t="s">
        <v>100</v>
      </c>
      <c r="BP3" s="360"/>
      <c r="BQ3" s="359" t="s">
        <v>101</v>
      </c>
      <c r="BR3" s="360"/>
      <c r="BS3" s="359" t="s">
        <v>104</v>
      </c>
      <c r="BT3" s="360"/>
      <c r="CA3" s="369" t="str">
        <f t="array" aca="1" ref="CA3" ca="1">OFFSET(B$5,MATCH(0,COUNTIF(CA$1:CA2,type),0),)</f>
        <v>Complément</v>
      </c>
      <c r="CB3" s="369">
        <f t="shared" ref="CB3:CB11" ca="1" si="0">COUNTIF(CC3:CI3,"&gt;&lt;")</f>
        <v>1</v>
      </c>
      <c r="CC3" s="370" t="str">
        <f t="array" aca="1" ref="CC3" ca="1">INDEX(marque,SMALL(IF(FREQUENCY(IFERROR(MATCH(IF(type=$CA3,marque,""),marque,0),""),ROW(type)-5)&gt;0,ROW(type)-5,""),COLUMN(A:A)))</f>
        <v>METROP</v>
      </c>
      <c r="CD3" s="370" t="e">
        <f t="array" aca="1" ref="CD3" ca="1">INDEX(marque,SMALL(IF(FREQUENCY(IFERROR(MATCH(IF(type=$CA3,marque,""),marque,0),""),ROW(type)-5)&gt;0,ROW(type)-5,""),COLUMN(B:B)))</f>
        <v>#NUM!</v>
      </c>
      <c r="CE3" s="370" t="e">
        <f t="array" aca="1" ref="CE3" ca="1">INDEX(marque,SMALL(IF(FREQUENCY(IFERROR(MATCH(IF(type=$CA3,marque,""),marque,0),""),ROW(type)-5)&gt;0,ROW(type)-5,""),COLUMN(C:C)))</f>
        <v>#NUM!</v>
      </c>
      <c r="CF3" s="370" t="e">
        <f t="array" aca="1" ref="CF3" ca="1">INDEX(marque,SMALL(IF(FREQUENCY(IFERROR(MATCH(IF(type=$CA3,marque,""),marque,0),""),ROW(type)-5)&gt;0,ROW(type)-5,""),COLUMN(D:D)))</f>
        <v>#NUM!</v>
      </c>
      <c r="CG3" s="370" t="e">
        <f t="array" aca="1" ref="CG3" ca="1">INDEX(marque,SMALL(IF(FREQUENCY(IFERROR(MATCH(IF(type=$CA3,marque,""),marque,0),""),ROW(type)-5)&gt;0,ROW(type)-5,""),COLUMN(E:E)))</f>
        <v>#NUM!</v>
      </c>
      <c r="CH3" s="370" t="e">
        <f t="array" aca="1" ref="CH3" ca="1">INDEX(marque,SMALL(IF(FREQUENCY(IFERROR(MATCH(IF(type=$CA3,marque,""),marque,0),""),ROW(type)-5)&gt;0,ROW(type)-5,""),COLUMN(F:F)))</f>
        <v>#NUM!</v>
      </c>
      <c r="CI3" s="370" t="e">
        <f t="array" aca="1" ref="CI3" ca="1">INDEX(marque,SMALL(IF(FREQUENCY(IFERROR(MATCH(IF(type=$CA3,marque,""),marque,0),""),ROW(type)-5)&gt;0,ROW(type)-5,""),COLUMN(G:G)))</f>
        <v>#NUM!</v>
      </c>
      <c r="CK3" s="134"/>
      <c r="CL3" s="134"/>
      <c r="CM3" s="1"/>
      <c r="CN3" s="1"/>
      <c r="CO3" s="1"/>
      <c r="CP3" s="1"/>
      <c r="CQ3" s="1"/>
      <c r="CR3" s="1"/>
      <c r="CS3" s="1"/>
    </row>
    <row r="4" spans="1:97" s="7" customFormat="1" ht="15.75" customHeight="1" thickBot="1">
      <c r="A4" s="71"/>
      <c r="B4" s="311"/>
      <c r="C4" s="313"/>
      <c r="D4" s="313"/>
      <c r="E4" s="365"/>
      <c r="F4" s="12" t="s">
        <v>51</v>
      </c>
      <c r="G4" s="90" t="s">
        <v>52</v>
      </c>
      <c r="H4" s="95" t="s">
        <v>108</v>
      </c>
      <c r="I4" s="13" t="s">
        <v>49</v>
      </c>
      <c r="J4" s="12" t="s">
        <v>22</v>
      </c>
      <c r="K4" s="91"/>
      <c r="L4" s="12" t="s">
        <v>21</v>
      </c>
      <c r="M4" s="91"/>
      <c r="N4" s="12" t="s">
        <v>110</v>
      </c>
      <c r="O4" s="91"/>
      <c r="P4" s="12" t="s">
        <v>19</v>
      </c>
      <c r="Q4" s="13" t="s">
        <v>42</v>
      </c>
      <c r="R4" s="12" t="s">
        <v>18</v>
      </c>
      <c r="S4" s="91"/>
      <c r="T4" s="133" t="s">
        <v>17</v>
      </c>
      <c r="U4" s="133" t="s">
        <v>15</v>
      </c>
      <c r="V4" s="133" t="s">
        <v>13</v>
      </c>
      <c r="W4" s="133" t="s">
        <v>11</v>
      </c>
      <c r="X4" s="133" t="s">
        <v>9</v>
      </c>
      <c r="Y4" s="133" t="s">
        <v>7</v>
      </c>
      <c r="Z4" s="133" t="s">
        <v>5</v>
      </c>
      <c r="AA4" s="133" t="s">
        <v>3</v>
      </c>
      <c r="AB4" s="139" t="s">
        <v>1</v>
      </c>
      <c r="AC4" s="142" t="s">
        <v>106</v>
      </c>
      <c r="AD4" s="143" t="s">
        <v>107</v>
      </c>
      <c r="AE4" s="142" t="s">
        <v>106</v>
      </c>
      <c r="AF4" s="143" t="s">
        <v>107</v>
      </c>
      <c r="AG4" s="142" t="s">
        <v>106</v>
      </c>
      <c r="AH4" s="143" t="s">
        <v>107</v>
      </c>
      <c r="AI4" s="142" t="s">
        <v>106</v>
      </c>
      <c r="AJ4" s="143" t="s">
        <v>107</v>
      </c>
      <c r="AK4" s="142" t="s">
        <v>106</v>
      </c>
      <c r="AL4" s="143" t="s">
        <v>107</v>
      </c>
      <c r="AM4" s="142" t="s">
        <v>106</v>
      </c>
      <c r="AN4" s="143" t="s">
        <v>107</v>
      </c>
      <c r="AO4" s="142" t="s">
        <v>106</v>
      </c>
      <c r="AP4" s="143" t="s">
        <v>107</v>
      </c>
      <c r="AQ4" s="142" t="s">
        <v>106</v>
      </c>
      <c r="AR4" s="143" t="s">
        <v>107</v>
      </c>
      <c r="AS4" s="142" t="s">
        <v>106</v>
      </c>
      <c r="AT4" s="143" t="s">
        <v>107</v>
      </c>
      <c r="AU4" s="142" t="s">
        <v>106</v>
      </c>
      <c r="AV4" s="143" t="s">
        <v>107</v>
      </c>
      <c r="AW4" s="142" t="s">
        <v>106</v>
      </c>
      <c r="AX4" s="143" t="s">
        <v>107</v>
      </c>
      <c r="AY4" s="142" t="s">
        <v>106</v>
      </c>
      <c r="AZ4" s="143" t="s">
        <v>107</v>
      </c>
      <c r="BA4" s="142" t="s">
        <v>106</v>
      </c>
      <c r="BB4" s="143" t="s">
        <v>107</v>
      </c>
      <c r="BC4" s="142" t="s">
        <v>106</v>
      </c>
      <c r="BD4" s="143" t="s">
        <v>107</v>
      </c>
      <c r="BE4" s="142" t="s">
        <v>106</v>
      </c>
      <c r="BF4" s="143" t="s">
        <v>107</v>
      </c>
      <c r="BG4" s="142" t="s">
        <v>106</v>
      </c>
      <c r="BH4" s="143" t="s">
        <v>107</v>
      </c>
      <c r="BI4" s="142" t="s">
        <v>106</v>
      </c>
      <c r="BJ4" s="143" t="s">
        <v>107</v>
      </c>
      <c r="BK4" s="142" t="s">
        <v>106</v>
      </c>
      <c r="BL4" s="143" t="s">
        <v>107</v>
      </c>
      <c r="BM4" s="142" t="s">
        <v>106</v>
      </c>
      <c r="BN4" s="143" t="s">
        <v>107</v>
      </c>
      <c r="BO4" s="142" t="s">
        <v>106</v>
      </c>
      <c r="BP4" s="143" t="s">
        <v>107</v>
      </c>
      <c r="BQ4" s="142" t="s">
        <v>106</v>
      </c>
      <c r="BR4" s="143" t="s">
        <v>107</v>
      </c>
      <c r="BS4" s="142" t="s">
        <v>106</v>
      </c>
      <c r="BT4" s="143" t="s">
        <v>107</v>
      </c>
      <c r="CA4" s="369" t="str">
        <f t="array" aca="1" ref="CA4" ca="1">OFFSET(B$5,MATCH(0,COUNTIF(CA$1:CA3,type),0),)</f>
        <v>Croissance</v>
      </c>
      <c r="CB4" s="369">
        <f t="shared" ca="1" si="0"/>
        <v>1</v>
      </c>
      <c r="CC4" s="370" t="str">
        <f t="array" aca="1" ref="CC4" ca="1">INDEX(marque,SMALL(IF(FREQUENCY(IFERROR(MATCH(IF(type=$CA4,marque,""),marque,0),""),ROW(type)-5)&gt;0,ROW(type)-5,""),COLUMN(A:A)))</f>
        <v>METROP</v>
      </c>
      <c r="CD4" s="370" t="e">
        <f t="array" aca="1" ref="CD4" ca="1">INDEX(marque,SMALL(IF(FREQUENCY(IFERROR(MATCH(IF(type=$CA4,marque,""),marque,0),""),ROW(type)-5)&gt;0,ROW(type)-5,""),COLUMN(B:B)))</f>
        <v>#NUM!</v>
      </c>
      <c r="CE4" s="370" t="e">
        <f t="array" aca="1" ref="CE4" ca="1">INDEX(marque,SMALL(IF(FREQUENCY(IFERROR(MATCH(IF(type=$CA4,marque,""),marque,0),""),ROW(type)-5)&gt;0,ROW(type)-5,""),COLUMN(C:C)))</f>
        <v>#NUM!</v>
      </c>
      <c r="CF4" s="370" t="e">
        <f t="array" aca="1" ref="CF4" ca="1">INDEX(marque,SMALL(IF(FREQUENCY(IFERROR(MATCH(IF(type=$CA4,marque,""),marque,0),""),ROW(type)-5)&gt;0,ROW(type)-5,""),COLUMN(D:D)))</f>
        <v>#NUM!</v>
      </c>
      <c r="CG4" s="370" t="e">
        <f t="array" aca="1" ref="CG4" ca="1">INDEX(marque,SMALL(IF(FREQUENCY(IFERROR(MATCH(IF(type=$CA4,marque,""),marque,0),""),ROW(type)-5)&gt;0,ROW(type)-5,""),COLUMN(E:E)))</f>
        <v>#NUM!</v>
      </c>
      <c r="CH4" s="370" t="e">
        <f t="array" aca="1" ref="CH4" ca="1">INDEX(marque,SMALL(IF(FREQUENCY(IFERROR(MATCH(IF(type=$CA4,marque,""),marque,0),""),ROW(type)-5)&gt;0,ROW(type)-5,""),COLUMN(F:F)))</f>
        <v>#NUM!</v>
      </c>
      <c r="CI4" s="370" t="e">
        <f t="array" aca="1" ref="CI4" ca="1">INDEX(marque,SMALL(IF(FREQUENCY(IFERROR(MATCH(IF(type=$CA4,marque,""),marque,0),""),ROW(type)-5)&gt;0,ROW(type)-5,""),COLUMN(G:G)))</f>
        <v>#NUM!</v>
      </c>
      <c r="CK4" s="134"/>
      <c r="CL4" s="134"/>
      <c r="CM4" s="1"/>
      <c r="CN4" s="1"/>
      <c r="CO4" s="1"/>
      <c r="CP4" s="1"/>
      <c r="CQ4" s="1"/>
      <c r="CR4" s="1"/>
      <c r="CS4" s="1"/>
    </row>
    <row r="5" spans="1:97" s="53" customFormat="1" ht="15" customHeight="1">
      <c r="A5" s="103"/>
      <c r="B5" s="127" t="s">
        <v>123</v>
      </c>
      <c r="C5" s="127" t="s">
        <v>123</v>
      </c>
      <c r="D5" s="128" t="s">
        <v>123</v>
      </c>
      <c r="E5" s="129">
        <v>1</v>
      </c>
      <c r="F5" s="130">
        <v>0</v>
      </c>
      <c r="G5" s="131">
        <v>0</v>
      </c>
      <c r="H5" s="131">
        <v>0</v>
      </c>
      <c r="I5" s="131">
        <v>0</v>
      </c>
      <c r="J5" s="131">
        <v>0</v>
      </c>
      <c r="K5" s="131">
        <v>0</v>
      </c>
      <c r="L5" s="131">
        <v>0</v>
      </c>
      <c r="M5" s="132">
        <v>0</v>
      </c>
      <c r="N5" s="130">
        <v>0</v>
      </c>
      <c r="O5" s="131">
        <v>0</v>
      </c>
      <c r="P5" s="131">
        <v>0</v>
      </c>
      <c r="Q5" s="131">
        <v>0</v>
      </c>
      <c r="R5" s="131">
        <v>0</v>
      </c>
      <c r="S5" s="132">
        <v>0</v>
      </c>
      <c r="T5" s="130">
        <v>0</v>
      </c>
      <c r="U5" s="131">
        <v>0</v>
      </c>
      <c r="V5" s="131">
        <v>0</v>
      </c>
      <c r="W5" s="131">
        <v>0</v>
      </c>
      <c r="X5" s="131">
        <v>0</v>
      </c>
      <c r="Y5" s="131">
        <v>0</v>
      </c>
      <c r="Z5" s="131">
        <v>0</v>
      </c>
      <c r="AA5" s="131">
        <v>0</v>
      </c>
      <c r="AB5" s="140">
        <v>0</v>
      </c>
      <c r="AC5" s="149"/>
      <c r="AD5" s="150"/>
      <c r="AE5" s="144"/>
      <c r="AF5" s="145"/>
      <c r="AG5" s="141"/>
      <c r="AH5" s="146"/>
      <c r="AI5" s="146"/>
      <c r="AJ5" s="146"/>
      <c r="AK5" s="146"/>
      <c r="AL5" s="146"/>
      <c r="AM5" s="146"/>
      <c r="AN5" s="146"/>
      <c r="AO5" s="146"/>
      <c r="AP5" s="146"/>
      <c r="AQ5" s="146"/>
      <c r="AR5" s="147"/>
      <c r="AS5" s="148"/>
      <c r="AT5" s="146"/>
      <c r="AU5" s="146"/>
      <c r="AV5" s="146"/>
      <c r="AW5" s="146"/>
      <c r="AX5" s="147"/>
      <c r="AY5" s="148"/>
      <c r="AZ5" s="144"/>
      <c r="BA5" s="144"/>
      <c r="BB5" s="145"/>
      <c r="BC5" s="141"/>
      <c r="BD5" s="144"/>
      <c r="BE5" s="146"/>
      <c r="BF5" s="146"/>
      <c r="BG5" s="146"/>
      <c r="BH5" s="146"/>
      <c r="BI5" s="146"/>
      <c r="BJ5" s="146"/>
      <c r="BK5" s="146"/>
      <c r="BL5" s="147"/>
      <c r="BM5" s="148"/>
      <c r="BN5" s="146"/>
      <c r="BO5" s="146"/>
      <c r="BP5" s="147"/>
      <c r="BQ5" s="148"/>
      <c r="BR5" s="146"/>
      <c r="BS5" s="146"/>
      <c r="BT5" s="147"/>
      <c r="CA5" s="369" t="str">
        <f t="array" aca="1" ref="CA5" ca="1">OFFSET(B$5,MATCH(0,COUNTIF(CA$1:CA4,type),0),)</f>
        <v>Floraison</v>
      </c>
      <c r="CB5" s="369">
        <f t="shared" ca="1" si="0"/>
        <v>1</v>
      </c>
      <c r="CC5" s="370" t="str">
        <f t="array" aca="1" ref="CC5" ca="1">INDEX(marque,SMALL(IF(FREQUENCY(IFERROR(MATCH(IF(type=$CA5,marque,""),marque,0),""),ROW(type)-5)&gt;0,ROW(type)-5,""),COLUMN(A:A)))</f>
        <v>METROP</v>
      </c>
      <c r="CD5" s="370" t="e">
        <f t="array" aca="1" ref="CD5" ca="1">INDEX(marque,SMALL(IF(FREQUENCY(IFERROR(MATCH(IF(type=$CA5,marque,""),marque,0),""),ROW(type)-5)&gt;0,ROW(type)-5,""),COLUMN(B:B)))</f>
        <v>#NUM!</v>
      </c>
      <c r="CE5" s="370" t="e">
        <f t="array" aca="1" ref="CE5" ca="1">INDEX(marque,SMALL(IF(FREQUENCY(IFERROR(MATCH(IF(type=$CA5,marque,""),marque,0),""),ROW(type)-5)&gt;0,ROW(type)-5,""),COLUMN(C:C)))</f>
        <v>#NUM!</v>
      </c>
      <c r="CF5" s="370" t="e">
        <f t="array" aca="1" ref="CF5" ca="1">INDEX(marque,SMALL(IF(FREQUENCY(IFERROR(MATCH(IF(type=$CA5,marque,""),marque,0),""),ROW(type)-5)&gt;0,ROW(type)-5,""),COLUMN(D:D)))</f>
        <v>#NUM!</v>
      </c>
      <c r="CG5" s="370" t="e">
        <f t="array" aca="1" ref="CG5" ca="1">INDEX(marque,SMALL(IF(FREQUENCY(IFERROR(MATCH(IF(type=$CA5,marque,""),marque,0),""),ROW(type)-5)&gt;0,ROW(type)-5,""),COLUMN(E:E)))</f>
        <v>#NUM!</v>
      </c>
      <c r="CH5" s="370" t="e">
        <f t="array" aca="1" ref="CH5" ca="1">INDEX(marque,SMALL(IF(FREQUENCY(IFERROR(MATCH(IF(type=$CA5,marque,""),marque,0),""),ROW(type)-5)&gt;0,ROW(type)-5,""),COLUMN(F:F)))</f>
        <v>#NUM!</v>
      </c>
      <c r="CI5" s="370" t="e">
        <f t="array" aca="1" ref="CI5" ca="1">INDEX(marque,SMALL(IF(FREQUENCY(IFERROR(MATCH(IF(type=$CA5,marque,""),marque,0),""),ROW(type)-5)&gt;0,ROW(type)-5,""),COLUMN(G:G)))</f>
        <v>#NUM!</v>
      </c>
      <c r="CK5" s="134"/>
      <c r="CL5" s="134"/>
      <c r="CM5" s="1"/>
      <c r="CN5" s="1"/>
      <c r="CO5" s="1"/>
      <c r="CP5" s="1"/>
      <c r="CQ5" s="1"/>
      <c r="CR5" s="1"/>
      <c r="CS5" s="1"/>
    </row>
    <row r="6" spans="1:97" s="53" customFormat="1" ht="15" customHeight="1">
      <c r="A6" s="103"/>
      <c r="B6" s="127" t="s">
        <v>118</v>
      </c>
      <c r="C6" s="127" t="s">
        <v>64</v>
      </c>
      <c r="D6" s="128" t="s">
        <v>23</v>
      </c>
      <c r="E6" s="129">
        <v>1</v>
      </c>
      <c r="F6" s="130"/>
      <c r="G6" s="131"/>
      <c r="H6" s="131"/>
      <c r="I6" s="131"/>
      <c r="J6" s="131">
        <v>1</v>
      </c>
      <c r="K6" s="131"/>
      <c r="L6" s="131">
        <v>0.6</v>
      </c>
      <c r="M6" s="132"/>
      <c r="N6" s="130"/>
      <c r="O6" s="131"/>
      <c r="P6" s="131"/>
      <c r="Q6" s="131"/>
      <c r="R6" s="131"/>
      <c r="S6" s="132"/>
      <c r="T6" s="130"/>
      <c r="U6" s="131"/>
      <c r="V6" s="131"/>
      <c r="W6" s="131"/>
      <c r="X6" s="131"/>
      <c r="Y6" s="131"/>
      <c r="Z6" s="131"/>
      <c r="AA6" s="131"/>
      <c r="AB6" s="140"/>
      <c r="AC6" s="149"/>
      <c r="AD6" s="150"/>
      <c r="AE6" s="144"/>
      <c r="AF6" s="145"/>
      <c r="AG6" s="141"/>
      <c r="AH6" s="146"/>
      <c r="AI6" s="146"/>
      <c r="AJ6" s="146"/>
      <c r="AK6" s="146"/>
      <c r="AL6" s="146"/>
      <c r="AM6" s="146"/>
      <c r="AN6" s="146"/>
      <c r="AO6" s="146"/>
      <c r="AP6" s="146"/>
      <c r="AQ6" s="146"/>
      <c r="AR6" s="147"/>
      <c r="AS6" s="148"/>
      <c r="AT6" s="146"/>
      <c r="AU6" s="146"/>
      <c r="AV6" s="146"/>
      <c r="AW6" s="146"/>
      <c r="AX6" s="147"/>
      <c r="AY6" s="148"/>
      <c r="AZ6" s="144"/>
      <c r="BA6" s="144"/>
      <c r="BB6" s="145"/>
      <c r="BC6" s="141"/>
      <c r="BD6" s="144"/>
      <c r="BE6" s="146"/>
      <c r="BF6" s="146"/>
      <c r="BG6" s="146"/>
      <c r="BH6" s="146"/>
      <c r="BI6" s="146"/>
      <c r="BJ6" s="146"/>
      <c r="BK6" s="146"/>
      <c r="BL6" s="147"/>
      <c r="BM6" s="148"/>
      <c r="BN6" s="146"/>
      <c r="BO6" s="146"/>
      <c r="BP6" s="147"/>
      <c r="BQ6" s="148"/>
      <c r="BR6" s="146"/>
      <c r="BS6" s="146"/>
      <c r="BT6" s="147"/>
      <c r="CA6" s="369" t="str">
        <f t="array" aca="1" ref="CA6" ca="1">OFFSET(B$5,MATCH(0,COUNTIF(CA$1:CA5,type),0),)</f>
        <v>Pied Mère</v>
      </c>
      <c r="CB6" s="369">
        <f t="shared" ca="1" si="0"/>
        <v>1</v>
      </c>
      <c r="CC6" s="370" t="str">
        <f t="array" aca="1" ref="CC6" ca="1">INDEX(marque,SMALL(IF(FREQUENCY(IFERROR(MATCH(IF(type=$CA6,marque,""),marque,0),""),ROW(type)-5)&gt;0,ROW(type)-5,""),COLUMN(A:A)))</f>
        <v>METROP</v>
      </c>
      <c r="CD6" s="370" t="e">
        <f t="array" aca="1" ref="CD6" ca="1">INDEX(marque,SMALL(IF(FREQUENCY(IFERROR(MATCH(IF(type=$CA6,marque,""),marque,0),""),ROW(type)-5)&gt;0,ROW(type)-5,""),COLUMN(B:B)))</f>
        <v>#NUM!</v>
      </c>
      <c r="CE6" s="370" t="e">
        <f t="array" aca="1" ref="CE6" ca="1">INDEX(marque,SMALL(IF(FREQUENCY(IFERROR(MATCH(IF(type=$CA6,marque,""),marque,0),""),ROW(type)-5)&gt;0,ROW(type)-5,""),COLUMN(C:C)))</f>
        <v>#NUM!</v>
      </c>
      <c r="CF6" s="370" t="e">
        <f t="array" aca="1" ref="CF6" ca="1">INDEX(marque,SMALL(IF(FREQUENCY(IFERROR(MATCH(IF(type=$CA6,marque,""),marque,0),""),ROW(type)-5)&gt;0,ROW(type)-5,""),COLUMN(D:D)))</f>
        <v>#NUM!</v>
      </c>
      <c r="CG6" s="370" t="e">
        <f t="array" aca="1" ref="CG6" ca="1">INDEX(marque,SMALL(IF(FREQUENCY(IFERROR(MATCH(IF(type=$CA6,marque,""),marque,0),""),ROW(type)-5)&gt;0,ROW(type)-5,""),COLUMN(E:E)))</f>
        <v>#NUM!</v>
      </c>
      <c r="CH6" s="370" t="e">
        <f t="array" aca="1" ref="CH6" ca="1">INDEX(marque,SMALL(IF(FREQUENCY(IFERROR(MATCH(IF(type=$CA6,marque,""),marque,0),""),ROW(type)-5)&gt;0,ROW(type)-5,""),COLUMN(F:F)))</f>
        <v>#NUM!</v>
      </c>
      <c r="CI6" s="370" t="e">
        <f t="array" aca="1" ref="CI6" ca="1">INDEX(marque,SMALL(IF(FREQUENCY(IFERROR(MATCH(IF(type=$CA6,marque,""),marque,0),""),ROW(type)-5)&gt;0,ROW(type)-5,""),COLUMN(G:G)))</f>
        <v>#NUM!</v>
      </c>
      <c r="CK6" s="134"/>
      <c r="CL6" s="134"/>
      <c r="CM6" s="1"/>
      <c r="CN6" s="1"/>
      <c r="CO6" s="1"/>
      <c r="CP6" s="1"/>
      <c r="CQ6" s="1"/>
      <c r="CR6" s="1"/>
      <c r="CS6" s="1"/>
    </row>
    <row r="7" spans="1:97" s="53" customFormat="1" ht="31">
      <c r="A7" s="103"/>
      <c r="B7" s="102" t="s">
        <v>119</v>
      </c>
      <c r="C7" s="102" t="s">
        <v>65</v>
      </c>
      <c r="D7" s="112" t="s">
        <v>66</v>
      </c>
      <c r="E7" s="118">
        <v>1.0449999999999999</v>
      </c>
      <c r="F7" s="104">
        <v>0.02</v>
      </c>
      <c r="G7" s="105">
        <v>0.32</v>
      </c>
      <c r="H7" s="105">
        <v>0.18</v>
      </c>
      <c r="I7" s="105">
        <v>2.6</v>
      </c>
      <c r="J7" s="105"/>
      <c r="K7" s="105"/>
      <c r="L7" s="105"/>
      <c r="M7" s="106"/>
      <c r="N7" s="104"/>
      <c r="O7" s="105"/>
      <c r="P7" s="105"/>
      <c r="Q7" s="105"/>
      <c r="R7" s="105"/>
      <c r="S7" s="106"/>
      <c r="T7" s="104"/>
      <c r="U7" s="105"/>
      <c r="V7" s="105"/>
      <c r="W7" s="105"/>
      <c r="X7" s="105"/>
      <c r="Y7" s="105"/>
      <c r="Z7" s="105"/>
      <c r="AA7" s="105"/>
      <c r="AB7" s="110"/>
      <c r="AC7" s="141">
        <v>0.8</v>
      </c>
      <c r="AD7" s="144">
        <v>0.8</v>
      </c>
      <c r="AE7" s="144">
        <v>0.8</v>
      </c>
      <c r="AF7" s="145">
        <v>0.8</v>
      </c>
      <c r="AG7" s="141">
        <v>0.8</v>
      </c>
      <c r="AH7" s="151">
        <v>0.8</v>
      </c>
      <c r="AI7" s="146">
        <v>0.8</v>
      </c>
      <c r="AJ7" s="146">
        <v>0.8</v>
      </c>
      <c r="AK7" s="146">
        <v>0.8</v>
      </c>
      <c r="AL7" s="146">
        <v>0.8</v>
      </c>
      <c r="AM7" s="146">
        <v>0.8</v>
      </c>
      <c r="AN7" s="146">
        <v>0.8</v>
      </c>
      <c r="AO7" s="146">
        <v>0.8</v>
      </c>
      <c r="AP7" s="146">
        <v>0.8</v>
      </c>
      <c r="AQ7" s="152">
        <v>0.8</v>
      </c>
      <c r="AR7" s="147">
        <v>0.8</v>
      </c>
      <c r="AS7" s="148">
        <v>0.8</v>
      </c>
      <c r="AT7" s="146">
        <v>0.8</v>
      </c>
      <c r="AU7" s="146">
        <v>0.8</v>
      </c>
      <c r="AV7" s="146">
        <v>0.8</v>
      </c>
      <c r="AW7" s="146">
        <v>0.8</v>
      </c>
      <c r="AX7" s="147">
        <v>0.8</v>
      </c>
      <c r="AY7" s="148">
        <v>0.8</v>
      </c>
      <c r="AZ7" s="144">
        <v>0.8</v>
      </c>
      <c r="BA7" s="144">
        <v>0.8</v>
      </c>
      <c r="BB7" s="145">
        <v>0.8</v>
      </c>
      <c r="BC7" s="141">
        <v>0.8</v>
      </c>
      <c r="BD7" s="144">
        <v>0.8</v>
      </c>
      <c r="BE7" s="146">
        <v>0.8</v>
      </c>
      <c r="BF7" s="146">
        <v>0.8</v>
      </c>
      <c r="BG7" s="146">
        <v>0.8</v>
      </c>
      <c r="BH7" s="146">
        <v>0.8</v>
      </c>
      <c r="BI7" s="146">
        <v>0.8</v>
      </c>
      <c r="BJ7" s="146">
        <v>0.8</v>
      </c>
      <c r="BK7" s="146">
        <v>0.8</v>
      </c>
      <c r="BL7" s="147">
        <v>0.8</v>
      </c>
      <c r="BM7" s="148">
        <v>0.8</v>
      </c>
      <c r="BN7" s="146">
        <v>0.8</v>
      </c>
      <c r="BO7" s="146">
        <v>0.8</v>
      </c>
      <c r="BP7" s="147">
        <v>0.8</v>
      </c>
      <c r="BQ7" s="148"/>
      <c r="BR7" s="146"/>
      <c r="BS7" s="146"/>
      <c r="BT7" s="147"/>
      <c r="CA7" s="369" t="e">
        <f t="array" aca="1" ref="CA7" ca="1">OFFSET(B$5,MATCH(0,COUNTIF(CA$1:CA6,type),0),)</f>
        <v>#N/A</v>
      </c>
      <c r="CB7" s="369">
        <f t="shared" ca="1" si="0"/>
        <v>0</v>
      </c>
      <c r="CC7" s="370" t="e">
        <f t="array" aca="1" ref="CC7" ca="1">INDEX(marque,SMALL(IF(FREQUENCY(IFERROR(MATCH(IF(type=$CA7,marque,""),marque,0),""),ROW(type)-5)&gt;0,ROW(type)-5,""),COLUMN(A:A)))</f>
        <v>#NUM!</v>
      </c>
      <c r="CD7" s="370" t="e">
        <f t="array" aca="1" ref="CD7" ca="1">INDEX(marque,SMALL(IF(FREQUENCY(IFERROR(MATCH(IF(type=$CA7,marque,""),marque,0),""),ROW(type)-5)&gt;0,ROW(type)-5,""),COLUMN(B:B)))</f>
        <v>#NUM!</v>
      </c>
      <c r="CE7" s="370" t="e">
        <f t="array" aca="1" ref="CE7" ca="1">INDEX(marque,SMALL(IF(FREQUENCY(IFERROR(MATCH(IF(type=$CA7,marque,""),marque,0),""),ROW(type)-5)&gt;0,ROW(type)-5,""),COLUMN(C:C)))</f>
        <v>#NUM!</v>
      </c>
      <c r="CF7" s="370" t="e">
        <f t="array" aca="1" ref="CF7" ca="1">INDEX(marque,SMALL(IF(FREQUENCY(IFERROR(MATCH(IF(type=$CA7,marque,""),marque,0),""),ROW(type)-5)&gt;0,ROW(type)-5,""),COLUMN(D:D)))</f>
        <v>#NUM!</v>
      </c>
      <c r="CG7" s="370" t="e">
        <f t="array" aca="1" ref="CG7" ca="1">INDEX(marque,SMALL(IF(FREQUENCY(IFERROR(MATCH(IF(type=$CA7,marque,""),marque,0),""),ROW(type)-5)&gt;0,ROW(type)-5,""),COLUMN(E:E)))</f>
        <v>#NUM!</v>
      </c>
      <c r="CH7" s="370" t="e">
        <f t="array" aca="1" ref="CH7" ca="1">INDEX(marque,SMALL(IF(FREQUENCY(IFERROR(MATCH(IF(type=$CA7,marque,""),marque,0),""),ROW(type)-5)&gt;0,ROW(type)-5,""),COLUMN(F:F)))</f>
        <v>#NUM!</v>
      </c>
      <c r="CI7" s="370" t="e">
        <f t="array" aca="1" ref="CI7" ca="1">INDEX(marque,SMALL(IF(FREQUENCY(IFERROR(MATCH(IF(type=$CA7,marque,""),marque,0),""),ROW(type)-5)&gt;0,ROW(type)-5,""),COLUMN(G:G)))</f>
        <v>#NUM!</v>
      </c>
      <c r="CK7" s="134"/>
      <c r="CL7" s="134"/>
      <c r="CM7" s="1"/>
      <c r="CN7" s="1"/>
      <c r="CO7" s="1"/>
      <c r="CP7" s="1"/>
      <c r="CQ7" s="1"/>
      <c r="CR7" s="1"/>
      <c r="CS7" s="1"/>
    </row>
    <row r="8" spans="1:97" s="53" customFormat="1" ht="15" customHeight="1">
      <c r="A8" s="103"/>
      <c r="B8" s="102" t="s">
        <v>119</v>
      </c>
      <c r="C8" s="102" t="s">
        <v>65</v>
      </c>
      <c r="D8" s="112" t="s">
        <v>57</v>
      </c>
      <c r="E8" s="118">
        <v>1.5249999999999999</v>
      </c>
      <c r="F8" s="104">
        <v>12.1</v>
      </c>
      <c r="G8" s="105">
        <v>0.9</v>
      </c>
      <c r="H8" s="105">
        <v>2</v>
      </c>
      <c r="I8" s="105"/>
      <c r="J8" s="105"/>
      <c r="K8" s="105"/>
      <c r="L8" s="105"/>
      <c r="M8" s="106"/>
      <c r="N8" s="104">
        <v>22.5</v>
      </c>
      <c r="O8" s="105"/>
      <c r="P8" s="105"/>
      <c r="Q8" s="105">
        <v>3</v>
      </c>
      <c r="R8" s="105"/>
      <c r="S8" s="106"/>
      <c r="T8" s="104">
        <v>7.4999999999999997E-2</v>
      </c>
      <c r="U8" s="105">
        <v>0.06</v>
      </c>
      <c r="V8" s="105">
        <v>7.4999999999999997E-2</v>
      </c>
      <c r="W8" s="105">
        <v>0.15</v>
      </c>
      <c r="X8" s="105">
        <v>1.5E-3</v>
      </c>
      <c r="Y8" s="105">
        <v>0.03</v>
      </c>
      <c r="Z8" s="105"/>
      <c r="AA8" s="105"/>
      <c r="AB8" s="110"/>
      <c r="AC8" s="141">
        <v>0.1</v>
      </c>
      <c r="AD8" s="144">
        <v>0.2</v>
      </c>
      <c r="AE8" s="144">
        <v>0.1</v>
      </c>
      <c r="AF8" s="145">
        <v>0.2</v>
      </c>
      <c r="AG8" s="141">
        <v>0.15</v>
      </c>
      <c r="AH8" s="151">
        <v>0.2</v>
      </c>
      <c r="AI8" s="144">
        <v>0.15</v>
      </c>
      <c r="AJ8" s="146">
        <v>0.2</v>
      </c>
      <c r="AK8" s="144">
        <v>0.15</v>
      </c>
      <c r="AL8" s="146">
        <v>0.2</v>
      </c>
      <c r="AM8" s="144">
        <v>0.15</v>
      </c>
      <c r="AN8" s="146">
        <v>0.2</v>
      </c>
      <c r="AO8" s="144">
        <v>0.15</v>
      </c>
      <c r="AP8" s="146">
        <v>0.2</v>
      </c>
      <c r="AQ8" s="144">
        <v>0.15</v>
      </c>
      <c r="AR8" s="146">
        <v>0.2</v>
      </c>
      <c r="AS8" s="148">
        <v>0.15</v>
      </c>
      <c r="AT8" s="146">
        <v>0.25</v>
      </c>
      <c r="AU8" s="146">
        <v>0.15</v>
      </c>
      <c r="AV8" s="146">
        <v>0.25</v>
      </c>
      <c r="AW8" s="146">
        <v>0.15</v>
      </c>
      <c r="AX8" s="147">
        <v>0.25</v>
      </c>
      <c r="AY8" s="148">
        <v>0.15</v>
      </c>
      <c r="AZ8" s="144">
        <v>0.25</v>
      </c>
      <c r="BA8" s="144">
        <v>0.15</v>
      </c>
      <c r="BB8" s="145">
        <v>0.25</v>
      </c>
      <c r="BC8" s="141">
        <v>0.2</v>
      </c>
      <c r="BD8" s="144">
        <v>0.4</v>
      </c>
      <c r="BE8" s="144">
        <v>0.2</v>
      </c>
      <c r="BF8" s="144">
        <v>0.4</v>
      </c>
      <c r="BG8" s="144">
        <v>0.2</v>
      </c>
      <c r="BH8" s="144">
        <v>0.4</v>
      </c>
      <c r="BI8" s="144">
        <v>0.2</v>
      </c>
      <c r="BJ8" s="144">
        <v>0.4</v>
      </c>
      <c r="BK8" s="144">
        <v>0.2</v>
      </c>
      <c r="BL8" s="144">
        <v>0.4</v>
      </c>
      <c r="BM8" s="148"/>
      <c r="BN8" s="146">
        <v>0.1</v>
      </c>
      <c r="BO8" s="146"/>
      <c r="BP8" s="147">
        <v>0.1</v>
      </c>
      <c r="BQ8" s="148"/>
      <c r="BR8" s="146">
        <v>0.1</v>
      </c>
      <c r="BS8" s="146"/>
      <c r="BT8" s="147">
        <v>0.1</v>
      </c>
      <c r="CA8" s="369" t="e">
        <f t="array" aca="1" ref="CA8" ca="1">OFFSET(B$5,MATCH(0,COUNTIF(CA$1:CA7,type),0),)</f>
        <v>#N/A</v>
      </c>
      <c r="CB8" s="369">
        <f t="shared" ca="1" si="0"/>
        <v>0</v>
      </c>
      <c r="CC8" s="370" t="e">
        <f t="array" aca="1" ref="CC8" ca="1">INDEX(marque,SMALL(IF(FREQUENCY(IFERROR(MATCH(IF(type=$CA8,marque,""),marque,0),""),ROW(type)-5)&gt;0,ROW(type)-5,""),COLUMN(A:A)))</f>
        <v>#NUM!</v>
      </c>
      <c r="CD8" s="370" t="e">
        <f t="array" aca="1" ref="CD8" ca="1">INDEX(marque,SMALL(IF(FREQUENCY(IFERROR(MATCH(IF(type=$CA8,marque,""),marque,0),""),ROW(type)-5)&gt;0,ROW(type)-5,""),COLUMN(B:B)))</f>
        <v>#NUM!</v>
      </c>
      <c r="CE8" s="370" t="e">
        <f t="array" aca="1" ref="CE8" ca="1">INDEX(marque,SMALL(IF(FREQUENCY(IFERROR(MATCH(IF(type=$CA8,marque,""),marque,0),""),ROW(type)-5)&gt;0,ROW(type)-5,""),COLUMN(C:C)))</f>
        <v>#NUM!</v>
      </c>
      <c r="CF8" s="370" t="e">
        <f t="array" aca="1" ref="CF8" ca="1">INDEX(marque,SMALL(IF(FREQUENCY(IFERROR(MATCH(IF(type=$CA8,marque,""),marque,0),""),ROW(type)-5)&gt;0,ROW(type)-5,""),COLUMN(D:D)))</f>
        <v>#NUM!</v>
      </c>
      <c r="CG8" s="370" t="e">
        <f t="array" aca="1" ref="CG8" ca="1">INDEX(marque,SMALL(IF(FREQUENCY(IFERROR(MATCH(IF(type=$CA8,marque,""),marque,0),""),ROW(type)-5)&gt;0,ROW(type)-5,""),COLUMN(E:E)))</f>
        <v>#NUM!</v>
      </c>
      <c r="CH8" s="370" t="e">
        <f t="array" aca="1" ref="CH8" ca="1">INDEX(marque,SMALL(IF(FREQUENCY(IFERROR(MATCH(IF(type=$CA8,marque,""),marque,0),""),ROW(type)-5)&gt;0,ROW(type)-5,""),COLUMN(F:F)))</f>
        <v>#NUM!</v>
      </c>
      <c r="CI8" s="370" t="e">
        <f t="array" aca="1" ref="CI8" ca="1">INDEX(marque,SMALL(IF(FREQUENCY(IFERROR(MATCH(IF(type=$CA8,marque,""),marque,0),""),ROW(type)-5)&gt;0,ROW(type)-5,""),COLUMN(G:G)))</f>
        <v>#NUM!</v>
      </c>
      <c r="CK8" s="134"/>
      <c r="CL8" s="134"/>
      <c r="CM8" s="1"/>
      <c r="CN8" s="1"/>
      <c r="CO8" s="1"/>
      <c r="CP8" s="1"/>
      <c r="CQ8" s="1"/>
      <c r="CR8" s="1"/>
      <c r="CS8" s="1"/>
    </row>
    <row r="9" spans="1:97" ht="15" customHeight="1">
      <c r="A9" s="103"/>
      <c r="B9" s="102" t="s">
        <v>27</v>
      </c>
      <c r="C9" s="102" t="s">
        <v>65</v>
      </c>
      <c r="D9" s="112" t="s">
        <v>58</v>
      </c>
      <c r="E9" s="118">
        <v>1.5049999999999999</v>
      </c>
      <c r="F9" s="104">
        <v>4.6500000000000004</v>
      </c>
      <c r="G9" s="105">
        <v>5.35</v>
      </c>
      <c r="H9" s="105"/>
      <c r="I9" s="105"/>
      <c r="J9" s="105">
        <v>40</v>
      </c>
      <c r="K9" s="105"/>
      <c r="L9" s="105">
        <v>20</v>
      </c>
      <c r="M9" s="106"/>
      <c r="N9" s="104"/>
      <c r="O9" s="105"/>
      <c r="P9" s="105"/>
      <c r="Q9" s="105">
        <v>1.5</v>
      </c>
      <c r="R9" s="105"/>
      <c r="S9" s="106"/>
      <c r="T9" s="104">
        <v>3.5000000000000003E-2</v>
      </c>
      <c r="U9" s="105">
        <v>8.5000000000000006E-2</v>
      </c>
      <c r="V9" s="105">
        <v>0.17</v>
      </c>
      <c r="W9" s="105">
        <v>8.5000000000000006E-2</v>
      </c>
      <c r="X9" s="105">
        <v>1.1999999999999999E-3</v>
      </c>
      <c r="Y9" s="105">
        <v>8.5000000000000006E-2</v>
      </c>
      <c r="Z9" s="105"/>
      <c r="AA9" s="105">
        <v>1.1999999999999999E-3</v>
      </c>
      <c r="AB9" s="110"/>
      <c r="AC9" s="141">
        <v>0.1</v>
      </c>
      <c r="AD9" s="144">
        <v>0.3</v>
      </c>
      <c r="AE9" s="144">
        <v>0.1</v>
      </c>
      <c r="AF9" s="145">
        <v>0.3</v>
      </c>
      <c r="AG9" s="141">
        <v>0.2</v>
      </c>
      <c r="AH9" s="151">
        <v>0.4</v>
      </c>
      <c r="AI9" s="144">
        <v>0.2</v>
      </c>
      <c r="AJ9" s="146">
        <v>0.4</v>
      </c>
      <c r="AK9" s="144">
        <v>0.2</v>
      </c>
      <c r="AL9" s="146">
        <v>0.4</v>
      </c>
      <c r="AM9" s="144">
        <v>0.2</v>
      </c>
      <c r="AN9" s="146">
        <v>0.4</v>
      </c>
      <c r="AO9" s="144">
        <v>0.2</v>
      </c>
      <c r="AP9" s="146">
        <v>0.4</v>
      </c>
      <c r="AQ9" s="144">
        <v>0.2</v>
      </c>
      <c r="AR9" s="151">
        <v>0.4</v>
      </c>
      <c r="AS9" s="148">
        <v>0.3</v>
      </c>
      <c r="AT9" s="146">
        <v>0.65</v>
      </c>
      <c r="AU9" s="146">
        <v>0.3</v>
      </c>
      <c r="AV9" s="146">
        <v>0.65</v>
      </c>
      <c r="AW9" s="146">
        <v>0.3</v>
      </c>
      <c r="AX9" s="147">
        <v>0.65</v>
      </c>
      <c r="AY9" s="148">
        <v>0.2</v>
      </c>
      <c r="AZ9" s="144">
        <v>0.35</v>
      </c>
      <c r="BA9" s="144">
        <v>0.2</v>
      </c>
      <c r="BB9" s="145">
        <v>0.35</v>
      </c>
      <c r="BC9" s="141"/>
      <c r="BD9" s="154"/>
      <c r="BK9" s="152"/>
      <c r="CA9" s="369" t="e">
        <f t="array" aca="1" ref="CA9" ca="1">OFFSET(B$5,MATCH(0,COUNTIF(CA$1:CA8,type),0),)</f>
        <v>#N/A</v>
      </c>
      <c r="CB9" s="369">
        <f t="shared" ca="1" si="0"/>
        <v>0</v>
      </c>
      <c r="CC9" s="370" t="e">
        <f t="array" aca="1" ref="CC9" ca="1">INDEX(marque,SMALL(IF(FREQUENCY(IFERROR(MATCH(IF(type=$CA9,marque,""),marque,0),""),ROW(type)-5)&gt;0,ROW(type)-5,""),COLUMN(A:A)))</f>
        <v>#NUM!</v>
      </c>
      <c r="CD9" s="370" t="e">
        <f t="array" aca="1" ref="CD9" ca="1">INDEX(marque,SMALL(IF(FREQUENCY(IFERROR(MATCH(IF(type=$CA9,marque,""),marque,0),""),ROW(type)-5)&gt;0,ROW(type)-5,""),COLUMN(B:B)))</f>
        <v>#NUM!</v>
      </c>
      <c r="CE9" s="370" t="e">
        <f t="array" aca="1" ref="CE9" ca="1">INDEX(marque,SMALL(IF(FREQUENCY(IFERROR(MATCH(IF(type=$CA9,marque,""),marque,0),""),ROW(type)-5)&gt;0,ROW(type)-5,""),COLUMN(C:C)))</f>
        <v>#NUM!</v>
      </c>
      <c r="CF9" s="370" t="e">
        <f t="array" aca="1" ref="CF9" ca="1">INDEX(marque,SMALL(IF(FREQUENCY(IFERROR(MATCH(IF(type=$CA9,marque,""),marque,0),""),ROW(type)-5)&gt;0,ROW(type)-5,""),COLUMN(D:D)))</f>
        <v>#NUM!</v>
      </c>
      <c r="CG9" s="370" t="e">
        <f t="array" aca="1" ref="CG9" ca="1">INDEX(marque,SMALL(IF(FREQUENCY(IFERROR(MATCH(IF(type=$CA9,marque,""),marque,0),""),ROW(type)-5)&gt;0,ROW(type)-5,""),COLUMN(E:E)))</f>
        <v>#NUM!</v>
      </c>
      <c r="CH9" s="370" t="e">
        <f t="array" aca="1" ref="CH9" ca="1">INDEX(marque,SMALL(IF(FREQUENCY(IFERROR(MATCH(IF(type=$CA9,marque,""),marque,0),""),ROW(type)-5)&gt;0,ROW(type)-5,""),COLUMN(F:F)))</f>
        <v>#NUM!</v>
      </c>
      <c r="CI9" s="370" t="e">
        <f t="array" aca="1" ref="CI9" ca="1">INDEX(marque,SMALL(IF(FREQUENCY(IFERROR(MATCH(IF(type=$CA9,marque,""),marque,0),""),ROW(type)-5)&gt;0,ROW(type)-5,""),COLUMN(G:G)))</f>
        <v>#NUM!</v>
      </c>
      <c r="CK9" s="134"/>
      <c r="CL9" s="134"/>
    </row>
    <row r="10" spans="1:97" ht="15" customHeight="1">
      <c r="A10" s="103"/>
      <c r="B10" s="102" t="s">
        <v>26</v>
      </c>
      <c r="C10" s="102" t="s">
        <v>65</v>
      </c>
      <c r="D10" s="112" t="s">
        <v>59</v>
      </c>
      <c r="E10" s="118">
        <v>1.62</v>
      </c>
      <c r="F10" s="104">
        <v>9.33</v>
      </c>
      <c r="G10" s="105">
        <v>0.67</v>
      </c>
      <c r="H10" s="105"/>
      <c r="I10" s="105"/>
      <c r="J10" s="105">
        <v>20</v>
      </c>
      <c r="K10" s="105"/>
      <c r="L10" s="105">
        <v>40</v>
      </c>
      <c r="M10" s="106"/>
      <c r="N10" s="104"/>
      <c r="O10" s="105"/>
      <c r="P10" s="105"/>
      <c r="Q10" s="105">
        <v>1.5</v>
      </c>
      <c r="R10" s="105"/>
      <c r="S10" s="106"/>
      <c r="T10" s="104">
        <v>3.5000000000000003E-2</v>
      </c>
      <c r="U10" s="105">
        <v>8.7999999999999995E-2</v>
      </c>
      <c r="V10" s="105">
        <v>0.17499999999999999</v>
      </c>
      <c r="W10" s="105">
        <v>8.7999999999999995E-2</v>
      </c>
      <c r="X10" s="105">
        <v>1.1999999999999999E-3</v>
      </c>
      <c r="Y10" s="105">
        <v>8.7999999999999995E-2</v>
      </c>
      <c r="Z10" s="105"/>
      <c r="AA10" s="105">
        <v>1.1000000000000001E-3</v>
      </c>
      <c r="AB10" s="110"/>
      <c r="AC10" s="141"/>
      <c r="AD10" s="144"/>
      <c r="AE10" s="144"/>
      <c r="AF10" s="145"/>
      <c r="AG10" s="141"/>
      <c r="AH10" s="151"/>
      <c r="AY10" s="148">
        <v>0.2</v>
      </c>
      <c r="AZ10" s="144">
        <v>0.35</v>
      </c>
      <c r="BA10" s="144">
        <v>0.2</v>
      </c>
      <c r="BB10" s="145">
        <v>0.35</v>
      </c>
      <c r="BC10" s="141">
        <v>0.4</v>
      </c>
      <c r="BD10" s="154">
        <v>0.9</v>
      </c>
      <c r="BE10" s="144">
        <v>0.4</v>
      </c>
      <c r="BF10" s="144">
        <v>0.9</v>
      </c>
      <c r="BG10" s="144">
        <v>0.4</v>
      </c>
      <c r="BH10" s="144">
        <v>0.9</v>
      </c>
      <c r="BI10" s="144">
        <v>0.4</v>
      </c>
      <c r="BJ10" s="144">
        <v>0.9</v>
      </c>
      <c r="BK10" s="153">
        <v>0.4</v>
      </c>
      <c r="BL10" s="144">
        <v>0.9</v>
      </c>
      <c r="BN10" s="146">
        <v>0.2</v>
      </c>
      <c r="BP10" s="147">
        <v>0.2</v>
      </c>
      <c r="BR10" s="146">
        <v>0.2</v>
      </c>
      <c r="BT10" s="147">
        <v>0.2</v>
      </c>
      <c r="CA10" s="369" t="e">
        <f t="array" aca="1" ref="CA10" ca="1">OFFSET(B$5,MATCH(0,COUNTIF(CA$1:CA9,type),0),)</f>
        <v>#N/A</v>
      </c>
      <c r="CB10" s="369">
        <f t="shared" ca="1" si="0"/>
        <v>0</v>
      </c>
      <c r="CC10" s="370" t="e">
        <f t="array" aca="1" ref="CC10" ca="1">INDEX(marque,SMALL(IF(FREQUENCY(IFERROR(MATCH(IF(type=$CA10,marque,""),marque,0),""),ROW(type)-5)&gt;0,ROW(type)-5,""),COLUMN(A:A)))</f>
        <v>#NUM!</v>
      </c>
      <c r="CD10" s="370" t="e">
        <f t="array" aca="1" ref="CD10" ca="1">INDEX(marque,SMALL(IF(FREQUENCY(IFERROR(MATCH(IF(type=$CA10,marque,""),marque,0),""),ROW(type)-5)&gt;0,ROW(type)-5,""),COLUMN(B:B)))</f>
        <v>#NUM!</v>
      </c>
      <c r="CE10" s="370" t="e">
        <f t="array" aca="1" ref="CE10" ca="1">INDEX(marque,SMALL(IF(FREQUENCY(IFERROR(MATCH(IF(type=$CA10,marque,""),marque,0),""),ROW(type)-5)&gt;0,ROW(type)-5,""),COLUMN(C:C)))</f>
        <v>#NUM!</v>
      </c>
      <c r="CF10" s="370" t="e">
        <f t="array" aca="1" ref="CF10" ca="1">INDEX(marque,SMALL(IF(FREQUENCY(IFERROR(MATCH(IF(type=$CA10,marque,""),marque,0),""),ROW(type)-5)&gt;0,ROW(type)-5,""),COLUMN(D:D)))</f>
        <v>#NUM!</v>
      </c>
      <c r="CG10" s="370" t="e">
        <f t="array" aca="1" ref="CG10" ca="1">INDEX(marque,SMALL(IF(FREQUENCY(IFERROR(MATCH(IF(type=$CA10,marque,""),marque,0),""),ROW(type)-5)&gt;0,ROW(type)-5,""),COLUMN(E:E)))</f>
        <v>#NUM!</v>
      </c>
      <c r="CH10" s="370" t="e">
        <f t="array" aca="1" ref="CH10" ca="1">INDEX(marque,SMALL(IF(FREQUENCY(IFERROR(MATCH(IF(type=$CA10,marque,""),marque,0),""),ROW(type)-5)&gt;0,ROW(type)-5,""),COLUMN(F:F)))</f>
        <v>#NUM!</v>
      </c>
      <c r="CI10" s="370" t="e">
        <f t="array" aca="1" ref="CI10" ca="1">INDEX(marque,SMALL(IF(FREQUENCY(IFERROR(MATCH(IF(type=$CA10,marque,""),marque,0),""),ROW(type)-5)&gt;0,ROW(type)-5,""),COLUMN(G:G)))</f>
        <v>#NUM!</v>
      </c>
      <c r="CK10" s="134"/>
      <c r="CL10" s="134"/>
    </row>
    <row r="11" spans="1:97" ht="15" customHeight="1">
      <c r="A11" s="103"/>
      <c r="B11" s="102" t="s">
        <v>120</v>
      </c>
      <c r="C11" s="102" t="s">
        <v>65</v>
      </c>
      <c r="D11" s="113" t="s">
        <v>111</v>
      </c>
      <c r="E11" s="118">
        <v>1.3260000000000001</v>
      </c>
      <c r="F11" s="104"/>
      <c r="G11" s="105"/>
      <c r="H11" s="105"/>
      <c r="I11" s="105">
        <v>20</v>
      </c>
      <c r="J11" s="105">
        <v>20</v>
      </c>
      <c r="K11" s="105"/>
      <c r="L11" s="105">
        <v>8</v>
      </c>
      <c r="M11" s="106"/>
      <c r="N11" s="104"/>
      <c r="O11" s="105"/>
      <c r="P11" s="105"/>
      <c r="Q11" s="105">
        <v>1.7</v>
      </c>
      <c r="R11" s="105"/>
      <c r="S11" s="106"/>
      <c r="T11" s="104">
        <v>8.0000000000000002E-3</v>
      </c>
      <c r="U11" s="105">
        <v>6.25E-2</v>
      </c>
      <c r="V11" s="105">
        <v>1.75</v>
      </c>
      <c r="W11" s="105">
        <v>6.25E-2</v>
      </c>
      <c r="X11" s="105">
        <v>8.0000000000000002E-3</v>
      </c>
      <c r="Y11" s="105">
        <v>0.9</v>
      </c>
      <c r="Z11" s="105"/>
      <c r="AA11" s="105">
        <v>8.0000000000000004E-4</v>
      </c>
      <c r="AB11" s="110"/>
      <c r="AC11" s="141"/>
      <c r="AD11" s="144">
        <v>0.5</v>
      </c>
      <c r="AE11" s="144"/>
      <c r="AF11" s="145">
        <v>0.5</v>
      </c>
      <c r="AG11" s="141"/>
      <c r="AH11" s="151">
        <v>0.5</v>
      </c>
      <c r="AJ11" s="146">
        <v>0.5</v>
      </c>
      <c r="AL11" s="146">
        <v>0.5</v>
      </c>
      <c r="AN11" s="146">
        <v>0.5</v>
      </c>
      <c r="AP11" s="146">
        <v>0.5</v>
      </c>
      <c r="AR11" s="147">
        <v>0.5</v>
      </c>
      <c r="AZ11" s="144"/>
      <c r="BA11" s="144"/>
      <c r="BB11" s="145"/>
      <c r="BC11" s="141"/>
      <c r="BD11" s="154"/>
      <c r="BK11" s="152"/>
      <c r="CA11" s="369" t="e">
        <f t="array" aca="1" ref="CA11" ca="1">OFFSET(B$5,MATCH(0,COUNTIF(CA$1:CA10,type),0),)</f>
        <v>#N/A</v>
      </c>
      <c r="CB11" s="369">
        <f t="shared" ca="1" si="0"/>
        <v>0</v>
      </c>
      <c r="CC11" s="370" t="e">
        <f t="array" aca="1" ref="CC11" ca="1">INDEX(marque,SMALL(IF(FREQUENCY(IFERROR(MATCH(IF(type=$CA11,marque,""),marque,0),""),ROW(type)-5)&gt;0,ROW(type)-5,""),COLUMN(A:A)))</f>
        <v>#NUM!</v>
      </c>
      <c r="CD11" s="370" t="e">
        <f t="array" aca="1" ref="CD11" ca="1">INDEX(marque,SMALL(IF(FREQUENCY(IFERROR(MATCH(IF(type=$CA11,marque,""),marque,0),""),ROW(type)-5)&gt;0,ROW(type)-5,""),COLUMN(B:B)))</f>
        <v>#NUM!</v>
      </c>
      <c r="CE11" s="370" t="e">
        <f t="array" aca="1" ref="CE11" ca="1">INDEX(marque,SMALL(IF(FREQUENCY(IFERROR(MATCH(IF(type=$CA11,marque,""),marque,0),""),ROW(type)-5)&gt;0,ROW(type)-5,""),COLUMN(C:C)))</f>
        <v>#NUM!</v>
      </c>
      <c r="CF11" s="370" t="e">
        <f t="array" aca="1" ref="CF11" ca="1">INDEX(marque,SMALL(IF(FREQUENCY(IFERROR(MATCH(IF(type=$CA11,marque,""),marque,0),""),ROW(type)-5)&gt;0,ROW(type)-5,""),COLUMN(D:D)))</f>
        <v>#NUM!</v>
      </c>
      <c r="CG11" s="370" t="e">
        <f t="array" aca="1" ref="CG11" ca="1">INDEX(marque,SMALL(IF(FREQUENCY(IFERROR(MATCH(IF(type=$CA11,marque,""),marque,0),""),ROW(type)-5)&gt;0,ROW(type)-5,""),COLUMN(E:E)))</f>
        <v>#NUM!</v>
      </c>
      <c r="CH11" s="370" t="e">
        <f t="array" aca="1" ref="CH11" ca="1">INDEX(marque,SMALL(IF(FREQUENCY(IFERROR(MATCH(IF(type=$CA11,marque,""),marque,0),""),ROW(type)-5)&gt;0,ROW(type)-5,""),COLUMN(F:F)))</f>
        <v>#NUM!</v>
      </c>
      <c r="CI11" s="370" t="e">
        <f t="array" aca="1" ref="CI11" ca="1">INDEX(marque,SMALL(IF(FREQUENCY(IFERROR(MATCH(IF(type=$CA11,marque,""),marque,0),""),ROW(type)-5)&gt;0,ROW(type)-5,""),COLUMN(G:G)))</f>
        <v>#NUM!</v>
      </c>
      <c r="CK11" s="134"/>
      <c r="CL11" s="134"/>
    </row>
    <row r="12" spans="1:97" ht="15" customHeight="1">
      <c r="A12" s="103"/>
      <c r="B12" s="102" t="s">
        <v>119</v>
      </c>
      <c r="C12" s="102" t="s">
        <v>65</v>
      </c>
      <c r="D12" s="113" t="s">
        <v>126</v>
      </c>
      <c r="F12" s="104"/>
      <c r="G12" s="105"/>
      <c r="H12" s="105"/>
      <c r="I12" s="105"/>
      <c r="J12" s="105"/>
      <c r="K12" s="105"/>
      <c r="L12" s="105"/>
      <c r="M12" s="106"/>
      <c r="N12" s="104"/>
      <c r="O12" s="105"/>
      <c r="P12" s="105"/>
      <c r="Q12" s="105"/>
      <c r="R12" s="105"/>
      <c r="S12" s="106"/>
      <c r="T12" s="104"/>
      <c r="U12" s="105"/>
      <c r="V12" s="105"/>
      <c r="W12" s="105"/>
      <c r="X12" s="105"/>
      <c r="Y12" s="105"/>
      <c r="Z12" s="105"/>
      <c r="AA12" s="105"/>
      <c r="AB12" s="110"/>
      <c r="AC12" s="141"/>
      <c r="AD12" s="144"/>
      <c r="AE12" s="144"/>
      <c r="AF12" s="145"/>
      <c r="AG12" s="141"/>
      <c r="AZ12" s="144"/>
      <c r="BA12" s="144"/>
      <c r="BB12" s="145"/>
      <c r="BC12" s="141"/>
      <c r="BD12" s="154"/>
      <c r="BK12" s="152"/>
    </row>
    <row r="13" spans="1:97" ht="15" customHeight="1">
      <c r="A13" s="103"/>
      <c r="D13" s="113"/>
      <c r="F13" s="104"/>
      <c r="G13" s="105"/>
      <c r="H13" s="105"/>
      <c r="I13" s="105"/>
      <c r="J13" s="105"/>
      <c r="K13" s="105"/>
      <c r="L13" s="105"/>
      <c r="M13" s="106"/>
      <c r="N13" s="104"/>
      <c r="O13" s="105"/>
      <c r="P13" s="105"/>
      <c r="Q13" s="105"/>
      <c r="R13" s="105"/>
      <c r="S13" s="106"/>
      <c r="T13" s="104"/>
      <c r="U13" s="105"/>
      <c r="V13" s="105"/>
      <c r="W13" s="105"/>
      <c r="X13" s="105"/>
      <c r="Y13" s="105"/>
      <c r="Z13" s="105"/>
      <c r="AA13" s="105"/>
      <c r="AB13" s="110"/>
      <c r="AC13" s="141"/>
      <c r="AD13" s="144"/>
      <c r="AE13" s="144"/>
      <c r="AF13" s="145"/>
      <c r="AG13" s="141"/>
      <c r="AZ13" s="144"/>
      <c r="BA13" s="144"/>
      <c r="BB13" s="145"/>
      <c r="BC13" s="141"/>
      <c r="BD13" s="154"/>
      <c r="BK13" s="152"/>
    </row>
    <row r="14" spans="1:97" ht="15" customHeight="1">
      <c r="A14" s="103"/>
      <c r="D14" s="113"/>
      <c r="F14" s="104"/>
      <c r="G14" s="105"/>
      <c r="H14" s="105"/>
      <c r="I14" s="105"/>
      <c r="J14" s="105"/>
      <c r="K14" s="105"/>
      <c r="L14" s="105"/>
      <c r="M14" s="106"/>
      <c r="N14" s="104"/>
      <c r="O14" s="105"/>
      <c r="P14" s="105"/>
      <c r="Q14" s="105"/>
      <c r="R14" s="105"/>
      <c r="S14" s="106"/>
      <c r="T14" s="104"/>
      <c r="U14" s="105"/>
      <c r="V14" s="105"/>
      <c r="W14" s="105"/>
      <c r="X14" s="105"/>
      <c r="Y14" s="105"/>
      <c r="Z14" s="105"/>
      <c r="AA14" s="105"/>
      <c r="AB14" s="110"/>
      <c r="AC14" s="141"/>
      <c r="AD14" s="144"/>
      <c r="AE14" s="144"/>
      <c r="AF14" s="145"/>
      <c r="AG14" s="141"/>
      <c r="AZ14" s="144"/>
      <c r="BA14" s="144"/>
      <c r="BB14" s="145"/>
      <c r="BC14" s="141"/>
      <c r="BD14" s="144"/>
    </row>
    <row r="15" spans="1:97" ht="15" customHeight="1">
      <c r="A15" s="103"/>
      <c r="D15" s="113"/>
      <c r="F15" s="104"/>
      <c r="G15" s="105"/>
      <c r="H15" s="105"/>
      <c r="I15" s="105"/>
      <c r="J15" s="105"/>
      <c r="K15" s="105"/>
      <c r="L15" s="105"/>
      <c r="M15" s="106"/>
      <c r="N15" s="104"/>
      <c r="O15" s="105"/>
      <c r="P15" s="105"/>
      <c r="Q15" s="105"/>
      <c r="R15" s="105"/>
      <c r="S15" s="106"/>
      <c r="T15" s="104"/>
      <c r="U15" s="105"/>
      <c r="V15" s="105"/>
      <c r="W15" s="105"/>
      <c r="X15" s="105"/>
      <c r="Y15" s="105"/>
      <c r="Z15" s="105"/>
      <c r="AA15" s="105"/>
      <c r="AB15" s="110"/>
      <c r="AC15" s="141"/>
      <c r="AD15" s="144"/>
      <c r="AE15" s="144"/>
      <c r="AF15" s="145"/>
      <c r="AG15" s="141"/>
      <c r="AZ15" s="144"/>
      <c r="BA15" s="144"/>
      <c r="BB15" s="145"/>
      <c r="BC15" s="141"/>
      <c r="BD15" s="144"/>
    </row>
    <row r="16" spans="1:97" ht="15" customHeight="1">
      <c r="A16" s="103"/>
      <c r="D16" s="113"/>
      <c r="F16" s="104"/>
      <c r="G16" s="105"/>
      <c r="H16" s="105"/>
      <c r="I16" s="105"/>
      <c r="J16" s="105"/>
      <c r="K16" s="105"/>
      <c r="L16" s="105"/>
      <c r="M16" s="106"/>
      <c r="N16" s="104"/>
      <c r="O16" s="105"/>
      <c r="P16" s="105"/>
      <c r="Q16" s="105"/>
      <c r="R16" s="105"/>
      <c r="S16" s="106"/>
      <c r="T16" s="104"/>
      <c r="U16" s="105"/>
      <c r="V16" s="105"/>
      <c r="W16" s="105"/>
      <c r="X16" s="105"/>
      <c r="Y16" s="105"/>
      <c r="Z16" s="105"/>
      <c r="AA16" s="105"/>
      <c r="AB16" s="110"/>
      <c r="AC16" s="141"/>
      <c r="AD16" s="144"/>
      <c r="AE16" s="144"/>
      <c r="AF16" s="145"/>
      <c r="AG16" s="141"/>
      <c r="AZ16" s="144"/>
      <c r="BA16" s="144"/>
      <c r="BB16" s="145"/>
      <c r="BC16" s="141"/>
      <c r="BD16" s="144"/>
    </row>
    <row r="17" spans="1:56" ht="15" customHeight="1">
      <c r="A17" s="103"/>
      <c r="D17" s="113"/>
      <c r="F17" s="104"/>
      <c r="G17" s="105"/>
      <c r="H17" s="105"/>
      <c r="I17" s="105"/>
      <c r="J17" s="105"/>
      <c r="K17" s="105"/>
      <c r="L17" s="105"/>
      <c r="M17" s="106"/>
      <c r="N17" s="104"/>
      <c r="O17" s="105"/>
      <c r="P17" s="105"/>
      <c r="Q17" s="105"/>
      <c r="R17" s="105"/>
      <c r="S17" s="106"/>
      <c r="T17" s="104"/>
      <c r="U17" s="105"/>
      <c r="V17" s="105"/>
      <c r="W17" s="105"/>
      <c r="X17" s="105"/>
      <c r="Y17" s="105"/>
      <c r="Z17" s="105"/>
      <c r="AA17" s="105"/>
      <c r="AB17" s="110"/>
      <c r="AC17" s="141"/>
      <c r="AD17" s="144"/>
      <c r="AE17" s="144"/>
      <c r="AF17" s="145"/>
      <c r="AG17" s="141"/>
      <c r="AZ17" s="144"/>
      <c r="BA17" s="144"/>
      <c r="BB17" s="145"/>
      <c r="BC17" s="141"/>
      <c r="BD17" s="144"/>
    </row>
    <row r="19" spans="1:56">
      <c r="D19" s="115"/>
      <c r="E19" s="119"/>
      <c r="F19" s="124"/>
      <c r="G19" s="19"/>
      <c r="H19" s="19"/>
      <c r="I19" s="19"/>
    </row>
    <row r="20" spans="1:56">
      <c r="D20" s="116"/>
      <c r="E20" s="120"/>
      <c r="F20" s="125"/>
      <c r="G20" s="108"/>
      <c r="H20" s="108"/>
      <c r="I20" s="108"/>
    </row>
    <row r="21" spans="1:56">
      <c r="D21" s="117"/>
      <c r="E21" s="121"/>
      <c r="F21" s="126"/>
      <c r="G21" s="109"/>
      <c r="H21" s="109"/>
      <c r="I21" s="109"/>
    </row>
    <row r="24" spans="1:56">
      <c r="D24" s="115"/>
      <c r="E24" s="119"/>
      <c r="F24" s="124"/>
      <c r="G24" s="19"/>
      <c r="H24" s="19"/>
      <c r="I24" s="19"/>
    </row>
    <row r="25" spans="1:56">
      <c r="D25" s="116"/>
      <c r="E25" s="120"/>
      <c r="F25" s="125"/>
      <c r="G25" s="108"/>
      <c r="H25" s="108"/>
      <c r="I25" s="108"/>
    </row>
    <row r="26" spans="1:56">
      <c r="D26" s="117"/>
      <c r="E26" s="121"/>
      <c r="F26" s="126"/>
      <c r="G26" s="109"/>
      <c r="H26" s="109"/>
      <c r="I26" s="109"/>
    </row>
    <row r="29" spans="1:56">
      <c r="D29" s="115"/>
      <c r="E29" s="119"/>
      <c r="F29" s="124"/>
      <c r="G29" s="19"/>
      <c r="H29" s="19"/>
      <c r="I29" s="19"/>
    </row>
    <row r="30" spans="1:56">
      <c r="D30" s="116"/>
      <c r="E30" s="120"/>
      <c r="F30" s="125"/>
      <c r="G30" s="108"/>
      <c r="H30" s="108"/>
      <c r="I30" s="108"/>
    </row>
    <row r="31" spans="1:56">
      <c r="D31" s="117"/>
      <c r="E31" s="121"/>
      <c r="F31" s="126"/>
      <c r="G31" s="109"/>
      <c r="H31" s="109"/>
      <c r="I31" s="109"/>
    </row>
    <row r="34" spans="4:9">
      <c r="D34" s="115"/>
      <c r="E34" s="119"/>
      <c r="F34" s="124"/>
      <c r="G34" s="19"/>
      <c r="H34" s="19"/>
      <c r="I34" s="19"/>
    </row>
    <row r="35" spans="4:9">
      <c r="D35" s="116"/>
      <c r="E35" s="120"/>
      <c r="F35" s="125"/>
      <c r="G35" s="108"/>
      <c r="H35" s="108"/>
      <c r="I35" s="108"/>
    </row>
    <row r="36" spans="4:9">
      <c r="D36" s="117"/>
      <c r="E36" s="121"/>
      <c r="F36" s="126"/>
      <c r="G36" s="109"/>
      <c r="H36" s="109"/>
      <c r="I36" s="109"/>
    </row>
    <row r="39" spans="4:9">
      <c r="D39" s="115"/>
      <c r="E39" s="119"/>
      <c r="F39" s="124"/>
      <c r="G39" s="19"/>
      <c r="H39" s="19"/>
      <c r="I39" s="19"/>
    </row>
    <row r="40" spans="4:9">
      <c r="D40" s="116"/>
      <c r="E40" s="120"/>
      <c r="F40" s="125"/>
      <c r="G40" s="108"/>
      <c r="H40" s="108"/>
      <c r="I40" s="108"/>
    </row>
    <row r="41" spans="4:9">
      <c r="D41" s="117"/>
      <c r="E41" s="121"/>
      <c r="F41" s="126"/>
      <c r="G41" s="109"/>
      <c r="H41" s="109"/>
      <c r="I41" s="109"/>
    </row>
    <row r="44" spans="4:9">
      <c r="D44" s="115"/>
      <c r="E44" s="119"/>
      <c r="F44" s="124"/>
      <c r="G44" s="19"/>
      <c r="H44" s="19"/>
      <c r="I44" s="19"/>
    </row>
    <row r="45" spans="4:9">
      <c r="D45" s="116"/>
      <c r="E45" s="120"/>
      <c r="F45" s="125"/>
      <c r="G45" s="108"/>
      <c r="H45" s="108"/>
      <c r="I45" s="108"/>
    </row>
    <row r="46" spans="4:9">
      <c r="D46" s="117"/>
      <c r="E46" s="121"/>
      <c r="F46" s="126"/>
      <c r="G46" s="109"/>
      <c r="H46" s="109"/>
      <c r="I46" s="109"/>
    </row>
    <row r="49" spans="4:9">
      <c r="D49" s="115"/>
      <c r="E49" s="119"/>
      <c r="F49" s="124"/>
      <c r="G49" s="19"/>
      <c r="H49" s="19"/>
      <c r="I49" s="19"/>
    </row>
    <row r="50" spans="4:9">
      <c r="D50" s="116"/>
      <c r="E50" s="120"/>
      <c r="F50" s="125"/>
      <c r="G50" s="108"/>
      <c r="H50" s="108"/>
      <c r="I50" s="108"/>
    </row>
    <row r="51" spans="4:9">
      <c r="D51" s="117"/>
      <c r="E51" s="121"/>
      <c r="F51" s="126"/>
      <c r="G51" s="109"/>
      <c r="H51" s="109"/>
      <c r="I51" s="109"/>
    </row>
    <row r="54" spans="4:9">
      <c r="D54" s="115"/>
      <c r="E54" s="119"/>
      <c r="F54" s="124"/>
      <c r="G54" s="19"/>
      <c r="H54" s="19"/>
      <c r="I54" s="19"/>
    </row>
    <row r="55" spans="4:9">
      <c r="D55" s="116"/>
      <c r="E55" s="120"/>
      <c r="F55" s="125"/>
      <c r="G55" s="108"/>
      <c r="H55" s="108"/>
      <c r="I55" s="108"/>
    </row>
    <row r="56" spans="4:9">
      <c r="D56" s="117"/>
      <c r="E56" s="121"/>
      <c r="F56" s="126"/>
      <c r="G56" s="109"/>
      <c r="H56" s="109"/>
      <c r="I56" s="109"/>
    </row>
    <row r="59" spans="4:9">
      <c r="D59" s="115"/>
      <c r="E59" s="119"/>
      <c r="F59" s="124"/>
      <c r="G59" s="19"/>
      <c r="H59" s="19"/>
      <c r="I59" s="19"/>
    </row>
    <row r="60" spans="4:9">
      <c r="D60" s="116"/>
      <c r="E60" s="120"/>
      <c r="F60" s="125"/>
      <c r="G60" s="108"/>
      <c r="H60" s="108"/>
      <c r="I60" s="108"/>
    </row>
    <row r="61" spans="4:9">
      <c r="D61" s="117"/>
      <c r="E61" s="121"/>
      <c r="F61" s="126"/>
      <c r="G61" s="109"/>
      <c r="H61" s="109"/>
      <c r="I61" s="109"/>
    </row>
    <row r="64" spans="4:9">
      <c r="D64" s="115"/>
      <c r="E64" s="119"/>
      <c r="F64" s="124"/>
      <c r="G64" s="19"/>
      <c r="H64" s="19"/>
      <c r="I64" s="19"/>
    </row>
    <row r="65" spans="4:9">
      <c r="D65" s="116"/>
      <c r="E65" s="120"/>
      <c r="F65" s="125"/>
      <c r="G65" s="108"/>
      <c r="H65" s="108"/>
      <c r="I65" s="108"/>
    </row>
    <row r="66" spans="4:9">
      <c r="D66" s="117"/>
      <c r="E66" s="121"/>
      <c r="F66" s="126"/>
      <c r="G66" s="109"/>
      <c r="H66" s="109"/>
      <c r="I66" s="109"/>
    </row>
    <row r="69" spans="4:9">
      <c r="D69" s="115"/>
      <c r="E69" s="119"/>
      <c r="F69" s="124"/>
      <c r="G69" s="19"/>
      <c r="H69" s="19"/>
      <c r="I69" s="19"/>
    </row>
    <row r="70" spans="4:9">
      <c r="D70" s="116"/>
      <c r="E70" s="120"/>
      <c r="F70" s="125"/>
      <c r="G70" s="108"/>
      <c r="H70" s="108"/>
      <c r="I70" s="108"/>
    </row>
    <row r="71" spans="4:9">
      <c r="D71" s="117"/>
      <c r="E71" s="121"/>
      <c r="F71" s="126"/>
      <c r="G71" s="109"/>
      <c r="H71" s="109"/>
      <c r="I71" s="109"/>
    </row>
    <row r="2000" spans="2:4">
      <c r="B2000" s="102" t="s">
        <v>123</v>
      </c>
      <c r="C2000" s="102" t="s">
        <v>123</v>
      </c>
      <c r="D2000" s="114" t="s">
        <v>123</v>
      </c>
    </row>
  </sheetData>
  <mergeCells count="44">
    <mergeCell ref="AC1:BT1"/>
    <mergeCell ref="AC3:AD3"/>
    <mergeCell ref="AE3:AF3"/>
    <mergeCell ref="AG3:AH3"/>
    <mergeCell ref="AI3:AJ3"/>
    <mergeCell ref="AK3:AL3"/>
    <mergeCell ref="AM3:AN3"/>
    <mergeCell ref="AQ3:AR3"/>
    <mergeCell ref="AS3:AT3"/>
    <mergeCell ref="AU3:AV3"/>
    <mergeCell ref="AW3:AX3"/>
    <mergeCell ref="AY3:AZ3"/>
    <mergeCell ref="BO3:BP3"/>
    <mergeCell ref="BA3:BB3"/>
    <mergeCell ref="BQ3:BR3"/>
    <mergeCell ref="BS3:BT3"/>
    <mergeCell ref="AC2:AF2"/>
    <mergeCell ref="AG2:AR2"/>
    <mergeCell ref="AS2:AX2"/>
    <mergeCell ref="AY2:BB2"/>
    <mergeCell ref="BC2:BL2"/>
    <mergeCell ref="BM2:BP2"/>
    <mergeCell ref="BQ2:BT2"/>
    <mergeCell ref="BC3:BD3"/>
    <mergeCell ref="BE3:BF3"/>
    <mergeCell ref="BG3:BH3"/>
    <mergeCell ref="BI3:BJ3"/>
    <mergeCell ref="BK3:BL3"/>
    <mergeCell ref="BM3:BN3"/>
    <mergeCell ref="AO3:AP3"/>
    <mergeCell ref="F1:M2"/>
    <mergeCell ref="N1:S2"/>
    <mergeCell ref="T1:AB2"/>
    <mergeCell ref="A1:E2"/>
    <mergeCell ref="B3:B4"/>
    <mergeCell ref="C3:C4"/>
    <mergeCell ref="D3:D4"/>
    <mergeCell ref="E3:E4"/>
    <mergeCell ref="N3:O3"/>
    <mergeCell ref="P3:Q3"/>
    <mergeCell ref="R3:S3"/>
    <mergeCell ref="F3:I3"/>
    <mergeCell ref="J3:K3"/>
    <mergeCell ref="L3:M3"/>
  </mergeCells>
  <conditionalFormatting sqref="F5:H17 K5:K17 M5:M17">
    <cfRule type="cellIs" dxfId="32" priority="25" operator="greaterThan">
      <formula>0</formula>
    </cfRule>
  </conditionalFormatting>
  <conditionalFormatting sqref="N16:O17 Q16:Q17 S16:S17 N5:O9 Q5:Q9 S5:S9 N9:S15">
    <cfRule type="cellIs" dxfId="31" priority="24" operator="greaterThan">
      <formula>0</formula>
    </cfRule>
  </conditionalFormatting>
  <conditionalFormatting sqref="T5:AB11">
    <cfRule type="cellIs" dxfId="30" priority="23" operator="greaterThan">
      <formula>0</formula>
    </cfRule>
  </conditionalFormatting>
  <conditionalFormatting sqref="T12:AB13">
    <cfRule type="cellIs" dxfId="29" priority="8" operator="greaterThan">
      <formula>0</formula>
    </cfRule>
  </conditionalFormatting>
  <conditionalFormatting sqref="T14:AB15">
    <cfRule type="cellIs" dxfId="28" priority="7" operator="greaterThan">
      <formula>0</formula>
    </cfRule>
  </conditionalFormatting>
  <conditionalFormatting sqref="T16:AB17">
    <cfRule type="cellIs" dxfId="27" priority="6" operator="greaterThan">
      <formula>0</formula>
    </cfRule>
  </conditionalFormatting>
  <conditionalFormatting sqref="I5:I17">
    <cfRule type="cellIs" dxfId="26" priority="5" operator="greaterThan">
      <formula>0</formula>
    </cfRule>
  </conditionalFormatting>
  <conditionalFormatting sqref="P16:P17 P5:P9">
    <cfRule type="cellIs" dxfId="25" priority="4" operator="greaterThan">
      <formula>0</formula>
    </cfRule>
  </conditionalFormatting>
  <conditionalFormatting sqref="J5:J17">
    <cfRule type="cellIs" dxfId="24" priority="3" operator="greaterThan">
      <formula>0</formula>
    </cfRule>
  </conditionalFormatting>
  <conditionalFormatting sqref="L5:L17">
    <cfRule type="cellIs" dxfId="23" priority="2" operator="greaterThan">
      <formula>0</formula>
    </cfRule>
  </conditionalFormatting>
  <conditionalFormatting sqref="R16:R17 R5:R9">
    <cfRule type="cellIs" dxfId="22" priority="1" operator="greaterThan">
      <formula>0</formula>
    </cfRule>
  </conditionalFormatting>
  <printOptions horizontalCentered="1" verticalCentered="1"/>
  <pageMargins left="0.23622047244094491" right="0.23622047244094491" top="0.15748031496062992" bottom="0.15748031496062992" header="0.9055118110236221" footer="0.31496062992125984"/>
  <pageSetup paperSize="9" scale="67" orientation="landscape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6302C5-5BA2-4402-8620-765F29A171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Automatique</vt:lpstr>
      <vt:lpstr>Liste Engrais globale</vt:lpstr>
      <vt:lpstr>dept1</vt:lpstr>
      <vt:lpstr>nbengrais</vt:lpstr>
      <vt:lpstr>Automatique!Zone_d_impression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TOUR2CONTROL</dc:creator>
  <cp:lastModifiedBy>tulipe</cp:lastModifiedBy>
  <cp:lastPrinted>2017-11-06T07:58:27Z</cp:lastPrinted>
  <dcterms:created xsi:type="dcterms:W3CDTF">2017-10-27T11:43:39Z</dcterms:created>
  <dcterms:modified xsi:type="dcterms:W3CDTF">2017-11-06T17:13:06Z</dcterms:modified>
</cp:coreProperties>
</file>