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ThisWorkbook"/>
  <bookViews>
    <workbookView xWindow="-120" yWindow="-120" windowWidth="19420" windowHeight="11020" tabRatio="816"/>
  </bookViews>
  <sheets>
    <sheet name="Janvier" sheetId="4" r:id="rId1"/>
    <sheet name="données" sheetId="5" r:id="rId2"/>
  </sheets>
  <definedNames>
    <definedName name="AnnéeCalendrier">Janvier!$AH$3</definedName>
    <definedName name="base">données!$B$1:$F$1</definedName>
    <definedName name="CléCongé">Janvier!#REF!</definedName>
    <definedName name="CléMaladie">Janvier!#REF!</definedName>
    <definedName name="CléPersonnalisée1">Janvier!#REF!</definedName>
    <definedName name="CléPersonnalisée2">Janvier!#REF!</definedName>
    <definedName name="CléPersonnel">Janvier!#REF!</definedName>
    <definedName name="coutchat">données!$H$2:$H$12</definedName>
    <definedName name="coutchien">données!$D$2:$D$13</definedName>
    <definedName name="dept">données!$B$2</definedName>
    <definedName name="ÉtiquetteCléCongé">Janvier!#REF!</definedName>
    <definedName name="ÉtiquetteCléMaladie">Janvier!#REF!</definedName>
    <definedName name="ÉtiquetteCléPersonnalisée1">Janvier!#REF!</definedName>
    <definedName name="ÉtiquetteCléPersonnalisée2">Janvier!#REF!</definedName>
    <definedName name="ÉtiquetteCléPersonnel">Janvier!#REF!</definedName>
    <definedName name="_xlnm.Print_Titles" localSheetId="0">Janvier!$3:$5</definedName>
    <definedName name="listechat">données!$F$2:$F$12</definedName>
    <definedName name="listechien">données!$B$2:$B$13</definedName>
    <definedName name="Nom_clé">Janvier!#REF!</definedName>
    <definedName name="NomMois" localSheetId="0">Janvier!$A$3</definedName>
    <definedName name="Titre_Absence_Employé">Janvier!#REF!</definedName>
    <definedName name="Titre1">Janvier[[#Headers],[Animaux]]</definedName>
    <definedName name="Titre10">#REF!</definedName>
    <definedName name="Titre11">#REF!</definedName>
    <definedName name="Titre12">#REF!</definedName>
    <definedName name="Titre2">#REF!</definedName>
    <definedName name="Titre3">#REF!</definedName>
    <definedName name="Titre4">#REF!</definedName>
    <definedName name="Titre5">#REF!</definedName>
    <definedName name="Titre6">#REF!</definedName>
    <definedName name="Titre7">#REF!</definedName>
    <definedName name="Titre8">#REF!</definedName>
    <definedName name="Titre9">#REF!</definedName>
    <definedName name="TitreColonne13">#REF!</definedName>
  </definedNames>
  <calcPr calcId="12451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I7" i="4"/>
  <c r="AI8"/>
  <c r="AI9"/>
  <c r="AI10"/>
  <c r="AI11"/>
  <c r="AI12"/>
  <c r="AI13"/>
  <c r="AI14"/>
  <c r="AI15"/>
  <c r="AI16"/>
  <c r="AI17"/>
  <c r="AI18"/>
  <c r="AI19"/>
  <c r="AI20"/>
  <c r="AI21"/>
  <c r="AI22"/>
  <c r="AI23"/>
  <c r="AI24"/>
  <c r="AI25"/>
  <c r="AI26"/>
  <c r="AI27"/>
  <c r="AH7"/>
  <c r="AH8"/>
  <c r="AH9"/>
  <c r="AH10"/>
  <c r="AH11"/>
  <c r="AH12"/>
  <c r="AH13"/>
  <c r="AH14"/>
  <c r="AH15"/>
  <c r="AH16"/>
  <c r="AH17"/>
  <c r="AH18"/>
  <c r="AH19"/>
  <c r="AH20"/>
  <c r="AH21"/>
  <c r="AH22"/>
  <c r="AH23"/>
  <c r="AH24"/>
  <c r="AH25"/>
  <c r="AH26"/>
  <c r="AH27"/>
  <c r="AI6"/>
  <c r="AH6"/>
  <c r="AG4" l="1"/>
  <c r="AF4"/>
  <c r="AE4"/>
  <c r="AD4"/>
  <c r="AC4"/>
  <c r="AB4"/>
  <c r="AA4"/>
  <c r="Z4"/>
  <c r="Y4"/>
  <c r="X4"/>
  <c r="W4"/>
  <c r="V4"/>
  <c r="U4"/>
  <c r="T4"/>
  <c r="S4"/>
  <c r="R4"/>
  <c r="Q4"/>
  <c r="P4"/>
  <c r="O4"/>
  <c r="N4"/>
  <c r="M4"/>
  <c r="L4"/>
  <c r="K4"/>
  <c r="J4"/>
  <c r="I4"/>
  <c r="H4"/>
  <c r="G4"/>
  <c r="F4"/>
  <c r="E4"/>
  <c r="D4"/>
  <c r="C4"/>
</calcChain>
</file>

<file path=xl/sharedStrings.xml><?xml version="1.0" encoding="utf-8"?>
<sst xmlns="http://schemas.openxmlformats.org/spreadsheetml/2006/main" count="97" uniqueCount="76">
  <si>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</si>
  <si>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</si>
  <si>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</si>
  <si>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</si>
  <si>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</si>
  <si>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</si>
  <si>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</si>
  <si>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</si>
  <si>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</si>
  <si>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</si>
  <si>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</si>
  <si>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</si>
  <si>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</si>
  <si>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</si>
  <si>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</si>
  <si>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</si>
  <si>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</si>
  <si>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</si>
  <si>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</si>
  <si>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</si>
  <si>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</si>
  <si>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</si>
  <si>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</si>
  <si>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</si>
  <si>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</si>
  <si>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</si>
  <si>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</si>
  <si>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</si>
  <si>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</si>
  <si>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</si>
  <si>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</si>
  <si>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</si>
  <si>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Animaux</t>
  </si>
  <si>
    <t>Total jour</t>
  </si>
  <si>
    <t>Total €</t>
  </si>
  <si>
    <t xml:space="preserve">Medore </t>
  </si>
  <si>
    <t>Felix</t>
  </si>
  <si>
    <t>VF1</t>
  </si>
  <si>
    <t>EXEMPLE POUR PLANNING</t>
  </si>
  <si>
    <t>G</t>
  </si>
  <si>
    <t>VC1</t>
  </si>
  <si>
    <t>matin</t>
  </si>
  <si>
    <t>VC2</t>
  </si>
  <si>
    <t>midi</t>
  </si>
  <si>
    <t>VC3</t>
  </si>
  <si>
    <t>après-midi</t>
  </si>
  <si>
    <t>VC4</t>
  </si>
  <si>
    <t>soir</t>
  </si>
  <si>
    <t>VC5</t>
  </si>
  <si>
    <t>matin/midi</t>
  </si>
  <si>
    <t>VC6</t>
  </si>
  <si>
    <t>matin/après-midi</t>
  </si>
  <si>
    <t>VC7</t>
  </si>
  <si>
    <t>matin/soir</t>
  </si>
  <si>
    <t>VC8</t>
  </si>
  <si>
    <t>midi/soir</t>
  </si>
  <si>
    <t>VC9</t>
  </si>
  <si>
    <t>après-midi/soir</t>
  </si>
  <si>
    <t>VC10</t>
  </si>
  <si>
    <t>matin/midi/soir</t>
  </si>
  <si>
    <t>VC11</t>
  </si>
  <si>
    <t>matin/après-midi/soir</t>
  </si>
  <si>
    <t>chien</t>
  </si>
  <si>
    <t>chat</t>
  </si>
  <si>
    <t>VF2</t>
  </si>
  <si>
    <t>VF3</t>
  </si>
  <si>
    <t>VF4</t>
  </si>
  <si>
    <t>VF5</t>
  </si>
  <si>
    <t>VF6</t>
  </si>
  <si>
    <t>VF7</t>
  </si>
  <si>
    <t>VF8</t>
  </si>
  <si>
    <t>VF9</t>
  </si>
  <si>
    <t>VF10</t>
  </si>
  <si>
    <t>VF11</t>
  </si>
  <si>
    <t>Garde</t>
  </si>
  <si>
    <t>Colonne1</t>
  </si>
</sst>
</file>

<file path=xl/styles.xml><?xml version="1.0" encoding="utf-8"?>
<styleSheet xmlns="http://schemas.openxmlformats.org/spreadsheetml/2006/main">
  <numFmts count="2">
    <numFmt numFmtId="6" formatCode="#,##0\ &quot;€&quot;;[Red]\-#,##0\ &quot;€&quot;"/>
    <numFmt numFmtId="44" formatCode="_-* #,##0.00\ &quot;€&quot;_-;\-* #,##0.00\ &quot;€&quot;_-;_-* &quot;-&quot;??\ &quot;€&quot;_-;_-@_-"/>
  </numFmts>
  <fonts count="12">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8"/>
      <color rgb="FF0070C0"/>
      <name val="Calibri"/>
      <family val="2"/>
      <scheme val="minor"/>
    </font>
    <font>
      <b/>
      <sz val="24"/>
      <color rgb="FFFF0000"/>
      <name val="Calibri"/>
      <family val="2"/>
      <scheme val="minor"/>
    </font>
    <font>
      <sz val="11"/>
      <color rgb="FF4A5359"/>
      <name val="Arial"/>
      <family val="2"/>
    </font>
  </fonts>
  <fills count="27">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0070C0"/>
        <bgColor indexed="64"/>
      </patternFill>
    </fill>
    <fill>
      <patternFill patternType="solid">
        <fgColor theme="0"/>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499984740745262"/>
        <bgColor indexed="64"/>
      </patternFill>
    </fill>
    <fill>
      <patternFill patternType="solid">
        <fgColor rgb="FFFFFF00"/>
        <bgColor indexed="64"/>
      </patternFill>
    </fill>
  </fills>
  <borders count="5">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style="thin">
        <color theme="0"/>
      </right>
      <top style="thin">
        <color theme="0"/>
      </top>
      <bottom style="thin">
        <color theme="0"/>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44" fontId="1" fillId="0" borderId="0" applyFont="0" applyFill="0" applyBorder="0" applyAlignment="0" applyProtection="0"/>
  </cellStyleXfs>
  <cellXfs count="22">
    <xf numFmtId="0" fontId="0" fillId="0" borderId="0" xfId="0">
      <alignment horizontal="left" vertical="center"/>
    </xf>
    <xf numFmtId="0" fontId="0" fillId="0" borderId="0" xfId="0" applyAlignment="1" applyProtection="1">
      <alignment horizontal="center" vertical="center"/>
    </xf>
    <xf numFmtId="0" fontId="0" fillId="0" borderId="0" xfId="0" applyProtection="1">
      <alignment horizontal="left" vertical="center"/>
    </xf>
    <xf numFmtId="0" fontId="6" fillId="2" borderId="0" xfId="3" applyProtection="1">
      <alignment horizontal="center" vertical="center"/>
    </xf>
    <xf numFmtId="0" fontId="8" fillId="0" borderId="0" xfId="27" applyProtection="1">
      <alignment horizontal="center"/>
    </xf>
    <xf numFmtId="0" fontId="2" fillId="2" borderId="0" xfId="21" applyFont="1" applyBorder="1" applyAlignment="1" applyProtection="1">
      <alignment horizontal="center" vertical="center"/>
    </xf>
    <xf numFmtId="0" fontId="9" fillId="2" borderId="0" xfId="3" applyFont="1" applyProtection="1">
      <alignment horizontal="center" vertical="center"/>
    </xf>
    <xf numFmtId="0" fontId="0" fillId="21" borderId="0" xfId="0" applyFont="1" applyFill="1" applyBorder="1" applyAlignment="1" applyProtection="1">
      <alignment horizontal="center" vertical="center"/>
    </xf>
    <xf numFmtId="0" fontId="0" fillId="0" borderId="0" xfId="0" applyNumberFormat="1" applyFill="1" applyProtection="1">
      <alignment horizontal="left" vertical="center"/>
    </xf>
    <xf numFmtId="0" fontId="0" fillId="24" borderId="0" xfId="21" applyFont="1" applyFill="1" applyBorder="1" applyAlignment="1" applyProtection="1">
      <alignment horizontal="center" vertical="center"/>
    </xf>
    <xf numFmtId="0" fontId="4" fillId="24" borderId="0" xfId="21" applyFont="1" applyFill="1" applyBorder="1" applyAlignment="1" applyProtection="1">
      <alignment horizontal="center" vertical="center"/>
    </xf>
    <xf numFmtId="0" fontId="0" fillId="0" borderId="1" xfId="0" applyBorder="1">
      <alignment horizontal="left" vertical="center"/>
    </xf>
    <xf numFmtId="1" fontId="1" fillId="0" borderId="2" xfId="25" applyFill="1" applyBorder="1" applyProtection="1">
      <alignment horizontal="center" vertical="center"/>
    </xf>
    <xf numFmtId="0" fontId="6" fillId="22" borderId="0" xfId="3" applyFill="1" applyProtection="1">
      <alignment horizontal="center" vertical="center"/>
    </xf>
    <xf numFmtId="0" fontId="0" fillId="23" borderId="0" xfId="0" applyFill="1">
      <alignment horizontal="left" vertical="center"/>
    </xf>
    <xf numFmtId="0" fontId="10" fillId="2" borderId="0" xfId="3" applyFont="1" applyProtection="1">
      <alignment horizontal="center" vertical="center"/>
    </xf>
    <xf numFmtId="0" fontId="11" fillId="0" borderId="0" xfId="0" applyFont="1">
      <alignment horizontal="left" vertical="center"/>
    </xf>
    <xf numFmtId="6" fontId="0" fillId="0" borderId="0" xfId="0" applyNumberFormat="1">
      <alignment horizontal="left" vertical="center"/>
    </xf>
    <xf numFmtId="0" fontId="0" fillId="25" borderId="4" xfId="0" applyFont="1" applyFill="1" applyBorder="1" applyAlignment="1" applyProtection="1">
      <alignment horizontal="center" vertical="center"/>
    </xf>
    <xf numFmtId="0" fontId="0" fillId="26" borderId="3" xfId="0" applyFill="1" applyBorder="1" applyProtection="1">
      <alignment horizontal="left" vertical="center"/>
    </xf>
    <xf numFmtId="0" fontId="0" fillId="0" borderId="0" xfId="0" applyFill="1" applyProtection="1">
      <alignment horizontal="left" vertical="center"/>
    </xf>
    <xf numFmtId="44" fontId="0" fillId="23" borderId="2" xfId="28" applyFont="1" applyFill="1" applyBorder="1" applyAlignment="1" applyProtection="1">
      <alignment horizontal="center"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cellStyle name="Étiquette" xfId="27"/>
    <cellStyle name="Monétaire" xfId="28" builtinId="4"/>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141">
    <dxf>
      <fill>
        <patternFill>
          <bgColor rgb="FF00B0F0"/>
        </patternFill>
      </fill>
    </dxf>
    <dxf>
      <fill>
        <patternFill>
          <bgColor rgb="FF00B050"/>
        </patternFill>
      </fill>
    </dxf>
    <dxf>
      <fill>
        <patternFill>
          <bgColor rgb="FF00B05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00B0F0"/>
        </patternFill>
      </fill>
    </dxf>
    <dxf>
      <fill>
        <patternFill>
          <bgColor rgb="FF00B050"/>
        </patternFill>
      </fill>
    </dxf>
    <dxf>
      <fill>
        <patternFill>
          <bgColor rgb="FF00B0F0"/>
        </patternFill>
      </fill>
    </dxf>
    <dxf>
      <fill>
        <patternFill>
          <bgColor rgb="FF00B0F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numFmt numFmtId="0" formatCode="General"/>
      <fill>
        <patternFill patternType="solid">
          <fgColor indexed="64"/>
          <bgColor rgb="FFFFFF00"/>
        </patternFill>
      </fill>
      <border diagonalUp="0" diagonalDown="0">
        <left style="thin">
          <color indexed="64"/>
        </left>
        <right style="thin">
          <color indexed="64"/>
        </right>
        <top style="thin">
          <color indexed="64"/>
        </top>
        <bottom style="thin">
          <color indexed="64"/>
        </bottom>
      </border>
      <protection locked="1" hidden="0"/>
    </dxf>
    <dxf>
      <border diagonalUp="0" diagonalDown="0" outline="0">
        <left/>
        <right style="thin">
          <color theme="0"/>
        </right>
        <top style="thin">
          <color theme="0"/>
        </top>
        <bottom style="thin">
          <color theme="0"/>
        </bottom>
      </border>
      <protection locked="1" hidden="0"/>
    </dxf>
    <dxf>
      <fill>
        <patternFill patternType="none">
          <fgColor indexed="64"/>
          <bgColor indexed="65"/>
        </patternFill>
      </fill>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relativeIndent="255" justifyLastLine="0" shrinkToFit="0" readingOrder="0"/>
      <border diagonalUp="0" diagonalDown="0" outline="0">
        <left/>
        <right/>
        <top/>
        <bottom/>
      </border>
      <protection locked="1" hidden="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tableStyleElement type="wholeTable" dxfId="140"/>
      <tableStyleElement type="headerRow" dxfId="139"/>
      <tableStyleElement type="totalRow" dxfId="138"/>
      <tableStyleElement type="firstColumn" dxfId="137"/>
      <tableStyleElement type="lastColumn" dxfId="136"/>
      <tableStyleElement type="firstRowStripe" dxfId="135"/>
      <tableStyleElement type="secondRowStripe" dxfId="134"/>
      <tableStyleElement type="firstColumnStripe" dxfId="133"/>
      <tableStyleElement type="secondColumnStripe" dxfId="132"/>
      <tableStyleElement type="firstHeaderCell" dxfId="131"/>
      <tableStyleElement type="lastHeaderCell" dxfId="130"/>
      <tableStyleElement type="firstTotalCell" dxfId="129"/>
      <tableStyleElement type="lastTotalCell" dxfId="128"/>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3" name="Janvier" displayName="Janvier" ref="A5:AI27" totalsRowShown="0" headerRowDxfId="127" dataDxfId="126" totalsRowDxfId="125">
  <autoFilter ref="A5:AI27">
    <filterColumn colId="0" hiddenButton="1"/>
    <filterColumn colId="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autoFilter>
  <tableColumns count="35">
    <tableColumn id="1" name="Animaux" dataDxfId="55" totalsRowDxfId="124"/>
    <tableColumn id="66" name="Colonne1" dataDxfId="53"/>
    <tableColumn id="2" name="1" dataDxfId="54" totalsRowDxfId="123" dataCellStyle="Total"/>
    <tableColumn id="3" name="2" dataDxfId="122" totalsRowDxfId="121" dataCellStyle="Total"/>
    <tableColumn id="4" name="3" dataDxfId="120" totalsRowDxfId="119" dataCellStyle="Total"/>
    <tableColumn id="5" name="4" dataDxfId="118" totalsRowDxfId="117" dataCellStyle="Total"/>
    <tableColumn id="6" name="5" dataDxfId="116" totalsRowDxfId="115" dataCellStyle="Total"/>
    <tableColumn id="7" name="6" dataDxfId="114" totalsRowDxfId="113" dataCellStyle="Total"/>
    <tableColumn id="8" name="7" dataDxfId="112" totalsRowDxfId="111" dataCellStyle="Total"/>
    <tableColumn id="9" name="8" dataDxfId="110" totalsRowDxfId="109" dataCellStyle="Total"/>
    <tableColumn id="10" name="9" dataDxfId="108" totalsRowDxfId="107" dataCellStyle="Total"/>
    <tableColumn id="11" name="10" dataDxfId="106" totalsRowDxfId="105" dataCellStyle="Total"/>
    <tableColumn id="12" name="11" dataDxfId="104" totalsRowDxfId="103" dataCellStyle="Total"/>
    <tableColumn id="13" name="12" dataDxfId="102" totalsRowDxfId="101" dataCellStyle="Total"/>
    <tableColumn id="14" name="13" dataDxfId="100" totalsRowDxfId="99" dataCellStyle="Total"/>
    <tableColumn id="15" name="14" dataDxfId="98" totalsRowDxfId="97" dataCellStyle="Total"/>
    <tableColumn id="16" name="15" dataDxfId="96" totalsRowDxfId="95" dataCellStyle="Total"/>
    <tableColumn id="17" name="16" dataDxfId="94" totalsRowDxfId="93" dataCellStyle="Total"/>
    <tableColumn id="18" name="17" dataDxfId="92" totalsRowDxfId="91" dataCellStyle="Total"/>
    <tableColumn id="19" name="18" dataDxfId="90" totalsRowDxfId="89" dataCellStyle="Total"/>
    <tableColumn id="20" name="19" dataDxfId="88" totalsRowDxfId="87" dataCellStyle="Total"/>
    <tableColumn id="21" name="20" dataDxfId="86" totalsRowDxfId="85" dataCellStyle="Total"/>
    <tableColumn id="22" name="21" dataDxfId="84" totalsRowDxfId="83" dataCellStyle="Total"/>
    <tableColumn id="23" name="22" dataDxfId="82" totalsRowDxfId="81" dataCellStyle="Total"/>
    <tableColumn id="24" name="23" dataDxfId="80" totalsRowDxfId="79" dataCellStyle="Total"/>
    <tableColumn id="25" name="24" dataDxfId="78" totalsRowDxfId="77" dataCellStyle="Total"/>
    <tableColumn id="26" name="25" dataDxfId="76" totalsRowDxfId="75" dataCellStyle="Total"/>
    <tableColumn id="27" name="26" dataDxfId="74" totalsRowDxfId="73" dataCellStyle="Total"/>
    <tableColumn id="28" name="27" dataDxfId="72" totalsRowDxfId="71" dataCellStyle="Total"/>
    <tableColumn id="29" name="28" dataDxfId="70" totalsRowDxfId="69" dataCellStyle="Total"/>
    <tableColumn id="30" name="29" dataDxfId="68" totalsRowDxfId="67" dataCellStyle="Total"/>
    <tableColumn id="31" name="30" dataDxfId="66" totalsRowDxfId="65" dataCellStyle="Total"/>
    <tableColumn id="32" name="31" dataDxfId="64" totalsRowDxfId="63" dataCellStyle="Total"/>
    <tableColumn id="33" name="Total jour" dataDxfId="62" dataCellStyle="Total">
      <calculatedColumnFormula>COUNTA(Janvier[[#This Row],[1]:[31]])</calculatedColumnFormula>
    </tableColumn>
    <tableColumn id="34" name="Total €" dataDxfId="61" dataCellStyle="Total">
      <calculatedColumnFormula>IFERROR(SUMPRODUCT(SUMIF(INDIRECT("liste"&amp;$B6),Janvier[[#This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tabColor theme="3" tint="0.499984740745262"/>
    <pageSetUpPr fitToPage="1"/>
  </sheetPr>
  <dimension ref="A1:AK27"/>
  <sheetViews>
    <sheetView showGridLines="0" tabSelected="1" zoomScale="80" zoomScaleNormal="80" workbookViewId="0">
      <selection activeCell="C8" sqref="C8"/>
    </sheetView>
  </sheetViews>
  <sheetFormatPr baseColWidth="10" defaultColWidth="9.1796875" defaultRowHeight="30" customHeight="1"/>
  <cols>
    <col min="1" max="1" width="21.1796875" style="2" customWidth="1"/>
    <col min="2" max="2" width="8.08984375" style="2" customWidth="1"/>
    <col min="3" max="33" width="4.7265625" style="2" customWidth="1"/>
    <col min="34" max="34" width="9.81640625" style="2" customWidth="1"/>
    <col min="35" max="35" width="15" customWidth="1"/>
  </cols>
  <sheetData>
    <row r="1" spans="1:37" ht="15" customHeight="1">
      <c r="AH1" s="4"/>
    </row>
    <row r="2" spans="1:37" ht="15" customHeight="1">
      <c r="AH2" s="4"/>
    </row>
    <row r="3" spans="1:37" ht="30" customHeight="1">
      <c r="A3" s="6" t="s">
        <v>0</v>
      </c>
      <c r="B3" s="6"/>
      <c r="C3" s="15" t="s">
        <v>38</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6">
        <v>2019</v>
      </c>
      <c r="AI3" s="14"/>
    </row>
    <row r="4" spans="1:37" ht="15" customHeight="1">
      <c r="A4" s="3"/>
      <c r="B4" s="3"/>
      <c r="C4" s="1" t="str">
        <f>TEXT(WEEKDAY(DATE(AnnéeCalendrier,1,1),1),"jjj")</f>
        <v>mar</v>
      </c>
      <c r="D4" s="1" t="str">
        <f>TEXT(WEEKDAY(DATE(AnnéeCalendrier,1,2),1),"jjj")</f>
        <v>mer</v>
      </c>
      <c r="E4" s="1" t="str">
        <f>TEXT(WEEKDAY(DATE(AnnéeCalendrier,1,3),1),"jjj")</f>
        <v>jeu</v>
      </c>
      <c r="F4" s="1" t="str">
        <f>TEXT(WEEKDAY(DATE(AnnéeCalendrier,1,4),1),"jjj")</f>
        <v>ven</v>
      </c>
      <c r="G4" s="1" t="str">
        <f>TEXT(WEEKDAY(DATE(AnnéeCalendrier,1,5),1),"jjj")</f>
        <v>sam</v>
      </c>
      <c r="H4" s="1" t="str">
        <f>TEXT(WEEKDAY(DATE(AnnéeCalendrier,1,6),1),"jjj")</f>
        <v>dim</v>
      </c>
      <c r="I4" s="1" t="str">
        <f>TEXT(WEEKDAY(DATE(AnnéeCalendrier,1,7),1),"jjj")</f>
        <v>lun</v>
      </c>
      <c r="J4" s="1" t="str">
        <f>TEXT(WEEKDAY(DATE(AnnéeCalendrier,1,8),1),"jjj")</f>
        <v>mar</v>
      </c>
      <c r="K4" s="1" t="str">
        <f>TEXT(WEEKDAY(DATE(AnnéeCalendrier,1,9),1),"jjj")</f>
        <v>mer</v>
      </c>
      <c r="L4" s="1" t="str">
        <f>TEXT(WEEKDAY(DATE(AnnéeCalendrier,1,10),1),"jjj")</f>
        <v>jeu</v>
      </c>
      <c r="M4" s="1" t="str">
        <f>TEXT(WEEKDAY(DATE(AnnéeCalendrier,1,11),1),"jjj")</f>
        <v>ven</v>
      </c>
      <c r="N4" s="1" t="str">
        <f>TEXT(WEEKDAY(DATE(AnnéeCalendrier,1,12),1),"jjj")</f>
        <v>sam</v>
      </c>
      <c r="O4" s="1" t="str">
        <f>TEXT(WEEKDAY(DATE(AnnéeCalendrier,1,13),1),"jjj")</f>
        <v>dim</v>
      </c>
      <c r="P4" s="1" t="str">
        <f>TEXT(WEEKDAY(DATE(AnnéeCalendrier,1,14),1),"jjj")</f>
        <v>lun</v>
      </c>
      <c r="Q4" s="1" t="str">
        <f>TEXT(WEEKDAY(DATE(AnnéeCalendrier,1,15),1),"jjj")</f>
        <v>mar</v>
      </c>
      <c r="R4" s="1" t="str">
        <f>TEXT(WEEKDAY(DATE(AnnéeCalendrier,1,16),1),"jjj")</f>
        <v>mer</v>
      </c>
      <c r="S4" s="1" t="str">
        <f>TEXT(WEEKDAY(DATE(AnnéeCalendrier,1,17),1),"jjj")</f>
        <v>jeu</v>
      </c>
      <c r="T4" s="1" t="str">
        <f>TEXT(WEEKDAY(DATE(AnnéeCalendrier,1,18),1),"jjj")</f>
        <v>ven</v>
      </c>
      <c r="U4" s="1" t="str">
        <f>TEXT(WEEKDAY(DATE(AnnéeCalendrier,1,19),1),"jjj")</f>
        <v>sam</v>
      </c>
      <c r="V4" s="1" t="str">
        <f>TEXT(WEEKDAY(DATE(AnnéeCalendrier,1,20),1),"jjj")</f>
        <v>dim</v>
      </c>
      <c r="W4" s="1" t="str">
        <f>TEXT(WEEKDAY(DATE(AnnéeCalendrier,1,21),1),"jjj")</f>
        <v>lun</v>
      </c>
      <c r="X4" s="1" t="str">
        <f>TEXT(WEEKDAY(DATE(AnnéeCalendrier,1,22),1),"jjj")</f>
        <v>mar</v>
      </c>
      <c r="Y4" s="1" t="str">
        <f>TEXT(WEEKDAY(DATE(AnnéeCalendrier,1,23),1),"jjj")</f>
        <v>mer</v>
      </c>
      <c r="Z4" s="1" t="str">
        <f>TEXT(WEEKDAY(DATE(AnnéeCalendrier,1,24),1),"jjj")</f>
        <v>jeu</v>
      </c>
      <c r="AA4" s="1" t="str">
        <f>TEXT(WEEKDAY(DATE(AnnéeCalendrier,1,25),1),"jjj")</f>
        <v>ven</v>
      </c>
      <c r="AB4" s="1" t="str">
        <f>TEXT(WEEKDAY(DATE(AnnéeCalendrier,1,26),1),"jjj")</f>
        <v>sam</v>
      </c>
      <c r="AC4" s="1" t="str">
        <f>TEXT(WEEKDAY(DATE(AnnéeCalendrier,1,27),1),"jjj")</f>
        <v>dim</v>
      </c>
      <c r="AD4" s="1" t="str">
        <f>TEXT(WEEKDAY(DATE(AnnéeCalendrier,1,28),1),"jjj")</f>
        <v>lun</v>
      </c>
      <c r="AE4" s="1" t="str">
        <f>TEXT(WEEKDAY(DATE(AnnéeCalendrier,1,29),1),"jjj")</f>
        <v>mar</v>
      </c>
      <c r="AF4" s="1" t="str">
        <f>TEXT(WEEKDAY(DATE(AnnéeCalendrier,1,30),1),"jjj")</f>
        <v>mer</v>
      </c>
      <c r="AG4" s="1" t="str">
        <f>TEXT(WEEKDAY(DATE(AnnéeCalendrier,1,31),1),"jjj")</f>
        <v>jeu</v>
      </c>
      <c r="AH4" s="13"/>
    </row>
    <row r="5" spans="1:37" ht="15" customHeight="1">
      <c r="A5" s="5" t="s">
        <v>32</v>
      </c>
      <c r="B5" s="5" t="s">
        <v>75</v>
      </c>
      <c r="C5" s="7" t="s">
        <v>1</v>
      </c>
      <c r="D5" s="7" t="s">
        <v>2</v>
      </c>
      <c r="E5" s="7" t="s">
        <v>3</v>
      </c>
      <c r="F5" s="7" t="s">
        <v>4</v>
      </c>
      <c r="G5" s="7" t="s">
        <v>5</v>
      </c>
      <c r="H5" s="7" t="s">
        <v>6</v>
      </c>
      <c r="I5" s="7" t="s">
        <v>7</v>
      </c>
      <c r="J5" s="7" t="s">
        <v>8</v>
      </c>
      <c r="K5" s="7" t="s">
        <v>9</v>
      </c>
      <c r="L5" s="7" t="s">
        <v>10</v>
      </c>
      <c r="M5" s="7" t="s">
        <v>11</v>
      </c>
      <c r="N5" s="7" t="s">
        <v>12</v>
      </c>
      <c r="O5" s="7" t="s">
        <v>13</v>
      </c>
      <c r="P5" s="7" t="s">
        <v>14</v>
      </c>
      <c r="Q5" s="7" t="s">
        <v>15</v>
      </c>
      <c r="R5" s="7" t="s">
        <v>16</v>
      </c>
      <c r="S5" s="7" t="s">
        <v>17</v>
      </c>
      <c r="T5" s="7" t="s">
        <v>18</v>
      </c>
      <c r="U5" s="7" t="s">
        <v>19</v>
      </c>
      <c r="V5" s="7" t="s">
        <v>20</v>
      </c>
      <c r="W5" s="7" t="s">
        <v>21</v>
      </c>
      <c r="X5" s="7" t="s">
        <v>22</v>
      </c>
      <c r="Y5" s="7" t="s">
        <v>23</v>
      </c>
      <c r="Z5" s="7" t="s">
        <v>24</v>
      </c>
      <c r="AA5" s="7" t="s">
        <v>25</v>
      </c>
      <c r="AB5" s="7" t="s">
        <v>26</v>
      </c>
      <c r="AC5" s="7" t="s">
        <v>27</v>
      </c>
      <c r="AD5" s="7" t="s">
        <v>28</v>
      </c>
      <c r="AE5" s="7" t="s">
        <v>29</v>
      </c>
      <c r="AF5" s="7" t="s">
        <v>30</v>
      </c>
      <c r="AG5" s="7" t="s">
        <v>31</v>
      </c>
      <c r="AH5" s="9" t="s">
        <v>33</v>
      </c>
      <c r="AI5" s="10" t="s">
        <v>34</v>
      </c>
    </row>
    <row r="6" spans="1:37" ht="30" customHeight="1">
      <c r="A6" s="2" t="s">
        <v>35</v>
      </c>
      <c r="B6" s="19" t="s">
        <v>62</v>
      </c>
      <c r="C6" s="18" t="s">
        <v>42</v>
      </c>
      <c r="D6" s="18"/>
      <c r="E6" s="18"/>
      <c r="F6" s="18"/>
      <c r="G6" s="18"/>
      <c r="H6" s="18"/>
      <c r="I6" s="18"/>
      <c r="J6" s="18"/>
      <c r="K6" s="18"/>
      <c r="L6" s="18"/>
      <c r="M6" s="18"/>
      <c r="N6" s="18"/>
      <c r="O6" s="18"/>
      <c r="P6" s="18"/>
      <c r="Q6" s="18"/>
      <c r="R6" s="18" t="s">
        <v>40</v>
      </c>
      <c r="S6" s="18"/>
      <c r="T6" s="18"/>
      <c r="U6" s="18"/>
      <c r="V6" s="18" t="s">
        <v>40</v>
      </c>
      <c r="W6" s="18"/>
      <c r="X6" s="18"/>
      <c r="Y6" s="18"/>
      <c r="Z6" s="18"/>
      <c r="AA6" s="18"/>
      <c r="AB6" s="18"/>
      <c r="AC6" s="18"/>
      <c r="AD6" s="18"/>
      <c r="AE6" s="18"/>
      <c r="AF6" s="18"/>
      <c r="AG6" s="18"/>
      <c r="AH6" s="12">
        <f>COUNTA(Janvier[[#This Row],[1]:[31]])</f>
        <v>3</v>
      </c>
      <c r="AI6" s="21">
        <f ca="1">IFERROR(SUMPRODUCT(SUMIF(INDIRECT("liste"&amp;$B6),Janvier[[#This Row],[1]:[31]],INDIRECT("cout"&amp;$B6))),"")</f>
        <v>27</v>
      </c>
    </row>
    <row r="7" spans="1:37" ht="30" customHeight="1">
      <c r="A7" s="2" t="s">
        <v>36</v>
      </c>
      <c r="B7" s="19" t="s">
        <v>63</v>
      </c>
      <c r="C7" s="18"/>
      <c r="D7" s="18"/>
      <c r="E7" s="18"/>
      <c r="F7" s="18" t="s">
        <v>37</v>
      </c>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2">
        <f>COUNTA(Janvier[[#This Row],[1]:[31]])</f>
        <v>1</v>
      </c>
      <c r="AI7" s="21">
        <f ca="1">IFERROR(SUMPRODUCT(SUMIF(INDIRECT("liste"&amp;$B7),Janvier[[#This Row],[1]:[31]],INDIRECT("cout"&amp;$B7))),"")</f>
        <v>7</v>
      </c>
    </row>
    <row r="8" spans="1:37" ht="30" customHeight="1">
      <c r="B8" s="19"/>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2">
        <f>COUNTA(Janvier[[#This Row],[1]:[31]])</f>
        <v>0</v>
      </c>
      <c r="AI8" s="21" t="str">
        <f ca="1">IFERROR(SUMPRODUCT(SUMIF(INDIRECT("liste"&amp;$B8),Janvier[[#This Row],[1]:[31]],INDIRECT("cout"&amp;$B8))),"")</f>
        <v/>
      </c>
    </row>
    <row r="9" spans="1:37" ht="30" customHeight="1">
      <c r="B9" s="19" t="s">
        <v>63</v>
      </c>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2">
        <f>COUNTA(Janvier[[#This Row],[1]:[31]])</f>
        <v>0</v>
      </c>
      <c r="AI9" s="21">
        <f ca="1">IFERROR(SUMPRODUCT(SUMIF(INDIRECT("liste"&amp;$B9),Janvier[[#This Row],[1]:[31]],INDIRECT("cout"&amp;$B9))),"")</f>
        <v>0</v>
      </c>
    </row>
    <row r="10" spans="1:37" ht="30" customHeight="1">
      <c r="B10" s="19"/>
      <c r="C10" s="18"/>
      <c r="D10" s="18"/>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2">
        <f>COUNTA(Janvier[[#This Row],[1]:[31]])</f>
        <v>0</v>
      </c>
      <c r="AI10" s="21" t="str">
        <f ca="1">IFERROR(SUMPRODUCT(SUMIF(INDIRECT("liste"&amp;$B10),Janvier[[#This Row],[1]:[31]],INDIRECT("cout"&amp;$B10))),"")</f>
        <v/>
      </c>
      <c r="AK10" s="11"/>
    </row>
    <row r="11" spans="1:37" ht="30" customHeight="1">
      <c r="A11" s="8"/>
      <c r="B11" s="19" t="s">
        <v>63</v>
      </c>
      <c r="C11" s="18"/>
      <c r="D11" s="18"/>
      <c r="E11" s="18"/>
      <c r="F11" s="18"/>
      <c r="G11" s="18"/>
      <c r="H11" s="18"/>
      <c r="I11" s="18"/>
      <c r="J11" s="18"/>
      <c r="K11" s="18"/>
      <c r="L11" s="18"/>
      <c r="M11" s="18" t="s">
        <v>37</v>
      </c>
      <c r="N11" s="18"/>
      <c r="O11" s="18"/>
      <c r="P11" s="18"/>
      <c r="Q11" s="18"/>
      <c r="R11" s="18"/>
      <c r="S11" s="18"/>
      <c r="T11" s="18"/>
      <c r="U11" s="18"/>
      <c r="V11" s="18"/>
      <c r="W11" s="18"/>
      <c r="X11" s="18"/>
      <c r="Y11" s="18"/>
      <c r="Z11" s="18"/>
      <c r="AA11" s="18"/>
      <c r="AB11" s="18"/>
      <c r="AC11" s="18"/>
      <c r="AD11" s="18"/>
      <c r="AE11" s="18"/>
      <c r="AF11" s="18"/>
      <c r="AG11" s="18"/>
      <c r="AH11" s="12">
        <f>COUNTA(Janvier[[#This Row],[1]:[31]])</f>
        <v>1</v>
      </c>
      <c r="AI11" s="21">
        <f ca="1">IFERROR(SUMPRODUCT(SUMIF(INDIRECT("liste"&amp;$B11),Janvier[[#This Row],[1]:[31]],INDIRECT("cout"&amp;$B11))),"")</f>
        <v>7</v>
      </c>
    </row>
    <row r="12" spans="1:37" ht="30" customHeight="1">
      <c r="A12" s="8"/>
      <c r="B12" s="19"/>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2">
        <f>COUNTA(Janvier[[#This Row],[1]:[31]])</f>
        <v>0</v>
      </c>
      <c r="AI12" s="21" t="str">
        <f ca="1">IFERROR(SUMPRODUCT(SUMIF(INDIRECT("liste"&amp;$B12),Janvier[[#This Row],[1]:[31]],INDIRECT("cout"&amp;$B12))),"")</f>
        <v/>
      </c>
    </row>
    <row r="13" spans="1:37" ht="30" customHeight="1">
      <c r="A13" s="8"/>
      <c r="B13" s="19" t="s">
        <v>62</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2">
        <f>COUNTA(Janvier[[#This Row],[1]:[31]])</f>
        <v>0</v>
      </c>
      <c r="AI13" s="21">
        <f ca="1">IFERROR(SUMPRODUCT(SUMIF(INDIRECT("liste"&amp;$B13),Janvier[[#This Row],[1]:[31]],INDIRECT("cout"&amp;$B13))),"")</f>
        <v>0</v>
      </c>
    </row>
    <row r="14" spans="1:37" ht="30" customHeight="1">
      <c r="A14" s="20"/>
      <c r="B14" s="19"/>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2">
        <f>COUNTA(Janvier[[#This Row],[1]:[31]])</f>
        <v>0</v>
      </c>
      <c r="AI14" s="21" t="str">
        <f ca="1">IFERROR(SUMPRODUCT(SUMIF(INDIRECT("liste"&amp;$B14),Janvier[[#This Row],[1]:[31]],INDIRECT("cout"&amp;$B14))),"")</f>
        <v/>
      </c>
    </row>
    <row r="15" spans="1:37" ht="30" customHeight="1">
      <c r="A15" s="20"/>
      <c r="B15" s="19"/>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2">
        <f>COUNTA(Janvier[[#This Row],[1]:[31]])</f>
        <v>0</v>
      </c>
      <c r="AI15" s="21" t="str">
        <f ca="1">IFERROR(SUMPRODUCT(SUMIF(INDIRECT("liste"&amp;$B15),Janvier[[#This Row],[1]:[31]],INDIRECT("cout"&amp;$B15))),"")</f>
        <v/>
      </c>
    </row>
    <row r="16" spans="1:37" ht="30" customHeight="1">
      <c r="A16" s="20"/>
      <c r="B16" s="19"/>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2">
        <f>COUNTA(Janvier[[#This Row],[1]:[31]])</f>
        <v>0</v>
      </c>
      <c r="AI16" s="21" t="str">
        <f ca="1">IFERROR(SUMPRODUCT(SUMIF(INDIRECT("liste"&amp;$B16),Janvier[[#This Row],[1]:[31]],INDIRECT("cout"&amp;$B16))),"")</f>
        <v/>
      </c>
    </row>
    <row r="17" spans="1:35" ht="30" customHeight="1">
      <c r="A17" s="20"/>
      <c r="B17" s="19"/>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2">
        <f>COUNTA(Janvier[[#This Row],[1]:[31]])</f>
        <v>0</v>
      </c>
      <c r="AI17" s="21" t="str">
        <f ca="1">IFERROR(SUMPRODUCT(SUMIF(INDIRECT("liste"&amp;$B17),Janvier[[#This Row],[1]:[31]],INDIRECT("cout"&amp;$B17))),"")</f>
        <v/>
      </c>
    </row>
    <row r="18" spans="1:35" ht="30" customHeight="1">
      <c r="A18" s="20"/>
      <c r="B18" s="19"/>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2">
        <f>COUNTA(Janvier[[#This Row],[1]:[31]])</f>
        <v>0</v>
      </c>
      <c r="AI18" s="21" t="str">
        <f ca="1">IFERROR(SUMPRODUCT(SUMIF(INDIRECT("liste"&amp;$B18),Janvier[[#This Row],[1]:[31]],INDIRECT("cout"&amp;$B18))),"")</f>
        <v/>
      </c>
    </row>
    <row r="19" spans="1:35" ht="30" customHeight="1">
      <c r="A19" s="20"/>
      <c r="B19" s="19"/>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2">
        <f>COUNTA(Janvier[[#This Row],[1]:[31]])</f>
        <v>0</v>
      </c>
      <c r="AI19" s="21" t="str">
        <f ca="1">IFERROR(SUMPRODUCT(SUMIF(INDIRECT("liste"&amp;$B19),Janvier[[#This Row],[1]:[31]],INDIRECT("cout"&amp;$B19))),"")</f>
        <v/>
      </c>
    </row>
    <row r="20" spans="1:35" ht="30" customHeight="1">
      <c r="A20" s="20"/>
      <c r="B20" s="19"/>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2">
        <f>COUNTA(Janvier[[#This Row],[1]:[31]])</f>
        <v>0</v>
      </c>
      <c r="AI20" s="21" t="str">
        <f ca="1">IFERROR(SUMPRODUCT(SUMIF(INDIRECT("liste"&amp;$B20),Janvier[[#This Row],[1]:[31]],INDIRECT("cout"&amp;$B20))),"")</f>
        <v/>
      </c>
    </row>
    <row r="21" spans="1:35" ht="30" customHeight="1">
      <c r="A21" s="20"/>
      <c r="B21" s="19"/>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2">
        <f>COUNTA(Janvier[[#This Row],[1]:[31]])</f>
        <v>0</v>
      </c>
      <c r="AI21" s="21" t="str">
        <f ca="1">IFERROR(SUMPRODUCT(SUMIF(INDIRECT("liste"&amp;$B21),Janvier[[#This Row],[1]:[31]],INDIRECT("cout"&amp;$B21))),"")</f>
        <v/>
      </c>
    </row>
    <row r="22" spans="1:35" ht="30" customHeight="1">
      <c r="A22" s="20"/>
      <c r="B22" s="19"/>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2">
        <f>COUNTA(Janvier[[#This Row],[1]:[31]])</f>
        <v>0</v>
      </c>
      <c r="AI22" s="21" t="str">
        <f ca="1">IFERROR(SUMPRODUCT(SUMIF(INDIRECT("liste"&amp;$B22),Janvier[[#This Row],[1]:[31]],INDIRECT("cout"&amp;$B22))),"")</f>
        <v/>
      </c>
    </row>
    <row r="23" spans="1:35" ht="30" customHeight="1">
      <c r="A23" s="20"/>
      <c r="B23" s="19"/>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2">
        <f>COUNTA(Janvier[[#This Row],[1]:[31]])</f>
        <v>0</v>
      </c>
      <c r="AI23" s="21" t="str">
        <f ca="1">IFERROR(SUMPRODUCT(SUMIF(INDIRECT("liste"&amp;$B23),Janvier[[#This Row],[1]:[31]],INDIRECT("cout"&amp;$B23))),"")</f>
        <v/>
      </c>
    </row>
    <row r="24" spans="1:35" ht="30" customHeight="1">
      <c r="A24" s="20"/>
      <c r="B24" s="19"/>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2">
        <f>COUNTA(Janvier[[#This Row],[1]:[31]])</f>
        <v>0</v>
      </c>
      <c r="AI24" s="21" t="str">
        <f ca="1">IFERROR(SUMPRODUCT(SUMIF(INDIRECT("liste"&amp;$B24),Janvier[[#This Row],[1]:[31]],INDIRECT("cout"&amp;$B24))),"")</f>
        <v/>
      </c>
    </row>
    <row r="25" spans="1:35" ht="30" customHeight="1">
      <c r="A25" s="20"/>
      <c r="B25" s="19"/>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2">
        <f>COUNTA(Janvier[[#This Row],[1]:[31]])</f>
        <v>0</v>
      </c>
      <c r="AI25" s="21" t="str">
        <f ca="1">IFERROR(SUMPRODUCT(SUMIF(INDIRECT("liste"&amp;$B25),Janvier[[#This Row],[1]:[31]],INDIRECT("cout"&amp;$B25))),"")</f>
        <v/>
      </c>
    </row>
    <row r="26" spans="1:35" ht="30" customHeight="1">
      <c r="A26" s="20"/>
      <c r="B26" s="19"/>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2">
        <f>COUNTA(Janvier[[#This Row],[1]:[31]])</f>
        <v>0</v>
      </c>
      <c r="AI26" s="21" t="str">
        <f ca="1">IFERROR(SUMPRODUCT(SUMIF(INDIRECT("liste"&amp;$B26),Janvier[[#This Row],[1]:[31]],INDIRECT("cout"&amp;$B26))),"")</f>
        <v/>
      </c>
    </row>
    <row r="27" spans="1:35" ht="30" customHeight="1">
      <c r="A27" s="20"/>
      <c r="B27" s="19"/>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2">
        <f>COUNTA(Janvier[[#This Row],[1]:[31]])</f>
        <v>0</v>
      </c>
      <c r="AI27" s="21" t="str">
        <f ca="1">IFERROR(SUMPRODUCT(SUMIF(INDIRECT("liste"&amp;$B27),Janvier[[#This Row],[1]:[31]],INDIRECT("cout"&amp;$B27))),"")</f>
        <v/>
      </c>
    </row>
  </sheetData>
  <mergeCells count="1">
    <mergeCell ref="C3:AG3"/>
  </mergeCells>
  <conditionalFormatting sqref="C6:AG27">
    <cfRule type="expression" priority="6" stopIfTrue="1">
      <formula>C6=""</formula>
    </cfRule>
    <cfRule type="expression" dxfId="60" priority="11" stopIfTrue="1">
      <formula>C6=CléPersonnalisée2</formula>
    </cfRule>
    <cfRule type="expression" dxfId="59" priority="12" stopIfTrue="1">
      <formula>C6=CléPersonnalisée1</formula>
    </cfRule>
    <cfRule type="expression" dxfId="58" priority="13" stopIfTrue="1">
      <formula>C6=CléMaladie</formula>
    </cfRule>
    <cfRule type="expression" dxfId="57" priority="14" stopIfTrue="1">
      <formula>C6=CléPersonnel</formula>
    </cfRule>
    <cfRule type="expression" dxfId="56" priority="15" stopIfTrue="1">
      <formula>C6=CléCongé</formula>
    </cfRule>
  </conditionalFormatting>
  <conditionalFormatting sqref="AH6:AH27">
    <cfRule type="dataBar" priority="173">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I6:AI27">
    <cfRule type="dataBar" priority="5">
      <dataBar>
        <cfvo type="num" val="0"/>
        <cfvo type="num" val="31"/>
        <color theme="2" tint="-0.249977111117893"/>
      </dataBar>
      <extLst>
        <ext xmlns:x14="http://schemas.microsoft.com/office/spreadsheetml/2009/9/main" uri="{B025F937-C7B1-47D3-B67F-A62EFF666E3E}">
          <x14:id>{94E787E6-EF85-4744-88B2-63E7B9F9EB65}</x14:id>
        </ext>
      </extLst>
    </cfRule>
  </conditionalFormatting>
  <conditionalFormatting sqref="C6:AG6">
    <cfRule type="expression" dxfId="11" priority="4">
      <formula>AND($B6="chien")</formula>
    </cfRule>
    <cfRule type="expression" dxfId="10" priority="3">
      <formula>AND($B6="chat")</formula>
    </cfRule>
  </conditionalFormatting>
  <conditionalFormatting sqref="C7:AG27">
    <cfRule type="expression" dxfId="2" priority="1">
      <formula>AND($B7="chat")</formula>
    </cfRule>
    <cfRule type="expression" dxfId="3" priority="2">
      <formula>AND($B7="chien")</formula>
    </cfRule>
  </conditionalFormatting>
  <dataValidations count="9">
    <dataValidation allowBlank="1" showInputMessage="1" showErrorMessage="1" prompt="Entrez l’année dans cette cellule" sqref="AH3"/>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A5: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4"/>
    <dataValidation allowBlank="1" showInputMessage="1" showErrorMessage="1" prompt="Calcule automatiquement le nombre total de jours d’absence d’un employé durant ce mois" sqref="AH5:AI5"/>
    <dataValidation allowBlank="1" showInputMessage="1" showErrorMessage="1" prompt="Mois de ce calendrier des absences. Mettez à jour l’année dans la cellule AH4. Suivez les totaux mensuels dans la dernière cellule du tableau. Entrez les noms des employés dans la colonne B du tableau" sqref="A3:B3"/>
    <dataValidation allowBlank="1" showInputMessage="1" showErrorMessage="1" prompt="Entrez l’année dans la cellule ci-dessous" sqref="AH1:AH2"/>
    <dataValidation type="list" allowBlank="1" showInputMessage="1" showErrorMessage="1" sqref="B6:B27">
      <formula1>"chien,chat"</formula1>
    </dataValidation>
    <dataValidation type="list" allowBlank="1" showInputMessage="1" showErrorMessage="1" sqref="C6:AG27">
      <formula1>INDIRECT("liste"&amp;$B6)</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AG6:AG13</xm:sqref>
        </x14:conditionalFormatting>
        <x14:conditionalFormatting xmlns:xm="http://schemas.microsoft.com/office/excel/2006/main">
          <x14:cfRule type="dataBar" id="{94E787E6-EF85-4744-88B2-63E7B9F9EB65}">
            <x14:dataBar minLength="0" maxLength="100">
              <x14:cfvo type="num">
                <xm:f>0</xm:f>
              </x14:cfvo>
              <x14:cfvo type="num">
                <xm:f>31</xm:f>
              </x14:cfvo>
              <x14:negativeFillColor rgb="FFFF0000"/>
              <x14:axisColor rgb="FF000000"/>
            </x14:dataBar>
          </x14:cfRule>
          <xm:sqref>AH6</xm:sqref>
        </x14:conditionalFormatting>
      </x14:conditionalFormattings>
    </ext>
  </extLst>
</worksheet>
</file>

<file path=xl/worksheets/sheet2.xml><?xml version="1.0" encoding="utf-8"?>
<worksheet xmlns="http://schemas.openxmlformats.org/spreadsheetml/2006/main" xmlns:r="http://schemas.openxmlformats.org/officeDocument/2006/relationships">
  <dimension ref="B1:H13"/>
  <sheetViews>
    <sheetView workbookViewId="0">
      <selection activeCell="H2" sqref="H2"/>
    </sheetView>
  </sheetViews>
  <sheetFormatPr baseColWidth="10" defaultRowHeight="14.5"/>
  <cols>
    <col min="3" max="3" width="19.90625" customWidth="1"/>
    <col min="7" max="7" width="16" customWidth="1"/>
    <col min="8" max="8" width="11.81640625" customWidth="1"/>
  </cols>
  <sheetData>
    <row r="1" spans="2:8">
      <c r="B1" t="s">
        <v>62</v>
      </c>
      <c r="F1" t="s">
        <v>63</v>
      </c>
    </row>
    <row r="2" spans="2:8">
      <c r="B2" s="16" t="s">
        <v>39</v>
      </c>
      <c r="C2" t="s">
        <v>74</v>
      </c>
      <c r="D2" s="17">
        <v>15</v>
      </c>
      <c r="F2" s="16" t="s">
        <v>37</v>
      </c>
      <c r="G2" t="s">
        <v>41</v>
      </c>
      <c r="H2" s="17">
        <v>7</v>
      </c>
    </row>
    <row r="3" spans="2:8">
      <c r="B3" s="16" t="s">
        <v>40</v>
      </c>
      <c r="C3" t="s">
        <v>41</v>
      </c>
      <c r="D3" s="17">
        <v>9</v>
      </c>
      <c r="F3" s="16" t="s">
        <v>64</v>
      </c>
      <c r="G3" t="s">
        <v>43</v>
      </c>
      <c r="H3" s="17">
        <v>7</v>
      </c>
    </row>
    <row r="4" spans="2:8">
      <c r="B4" s="16" t="s">
        <v>42</v>
      </c>
      <c r="C4" t="s">
        <v>43</v>
      </c>
      <c r="D4" s="17">
        <v>9</v>
      </c>
      <c r="F4" s="16" t="s">
        <v>65</v>
      </c>
      <c r="G4" t="s">
        <v>45</v>
      </c>
      <c r="H4" s="17">
        <v>7</v>
      </c>
    </row>
    <row r="5" spans="2:8">
      <c r="B5" s="16" t="s">
        <v>44</v>
      </c>
      <c r="C5" t="s">
        <v>45</v>
      </c>
      <c r="D5" s="17">
        <v>9</v>
      </c>
      <c r="F5" s="16" t="s">
        <v>66</v>
      </c>
      <c r="G5" t="s">
        <v>47</v>
      </c>
      <c r="H5" s="17">
        <v>7</v>
      </c>
    </row>
    <row r="6" spans="2:8">
      <c r="B6" s="16" t="s">
        <v>46</v>
      </c>
      <c r="C6" t="s">
        <v>47</v>
      </c>
      <c r="D6" s="17">
        <v>9</v>
      </c>
      <c r="F6" s="16" t="s">
        <v>67</v>
      </c>
      <c r="G6" t="s">
        <v>49</v>
      </c>
      <c r="H6" s="17">
        <v>14</v>
      </c>
    </row>
    <row r="7" spans="2:8">
      <c r="B7" s="16" t="s">
        <v>48</v>
      </c>
      <c r="C7" t="s">
        <v>49</v>
      </c>
      <c r="D7" s="17">
        <v>18</v>
      </c>
      <c r="F7" s="16" t="s">
        <v>68</v>
      </c>
      <c r="G7" t="s">
        <v>51</v>
      </c>
      <c r="H7" s="17">
        <v>14</v>
      </c>
    </row>
    <row r="8" spans="2:8">
      <c r="B8" s="16" t="s">
        <v>50</v>
      </c>
      <c r="C8" t="s">
        <v>51</v>
      </c>
      <c r="D8" s="17">
        <v>18</v>
      </c>
      <c r="F8" s="16" t="s">
        <v>69</v>
      </c>
      <c r="G8" t="s">
        <v>53</v>
      </c>
      <c r="H8" s="17">
        <v>14</v>
      </c>
    </row>
    <row r="9" spans="2:8">
      <c r="B9" s="16" t="s">
        <v>52</v>
      </c>
      <c r="C9" t="s">
        <v>53</v>
      </c>
      <c r="D9" s="17">
        <v>18</v>
      </c>
      <c r="F9" s="16" t="s">
        <v>70</v>
      </c>
      <c r="G9" t="s">
        <v>55</v>
      </c>
      <c r="H9" s="17">
        <v>14</v>
      </c>
    </row>
    <row r="10" spans="2:8">
      <c r="B10" s="16" t="s">
        <v>54</v>
      </c>
      <c r="C10" t="s">
        <v>55</v>
      </c>
      <c r="D10" s="17">
        <v>18</v>
      </c>
      <c r="F10" s="16" t="s">
        <v>71</v>
      </c>
      <c r="G10" t="s">
        <v>57</v>
      </c>
      <c r="H10" s="17">
        <v>14</v>
      </c>
    </row>
    <row r="11" spans="2:8">
      <c r="B11" s="16" t="s">
        <v>56</v>
      </c>
      <c r="C11" t="s">
        <v>57</v>
      </c>
      <c r="D11" s="17">
        <v>18</v>
      </c>
      <c r="F11" s="16" t="s">
        <v>72</v>
      </c>
      <c r="G11" t="s">
        <v>59</v>
      </c>
      <c r="H11" s="17">
        <v>21</v>
      </c>
    </row>
    <row r="12" spans="2:8">
      <c r="B12" s="16" t="s">
        <v>58</v>
      </c>
      <c r="C12" t="s">
        <v>59</v>
      </c>
      <c r="D12" s="17">
        <v>27</v>
      </c>
      <c r="F12" s="16" t="s">
        <v>73</v>
      </c>
      <c r="G12" t="s">
        <v>61</v>
      </c>
      <c r="H12" s="17">
        <v>21</v>
      </c>
    </row>
    <row r="13" spans="2:8">
      <c r="B13" s="16" t="s">
        <v>60</v>
      </c>
      <c r="C13" t="s">
        <v>61</v>
      </c>
      <c r="D13" s="17">
        <v>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Janvier</vt:lpstr>
      <vt:lpstr>données</vt:lpstr>
      <vt:lpstr>AnnéeCalendrier</vt:lpstr>
      <vt:lpstr>base</vt:lpstr>
      <vt:lpstr>coutchat</vt:lpstr>
      <vt:lpstr>coutchien</vt:lpstr>
      <vt:lpstr>dept</vt:lpstr>
      <vt:lpstr>Janvier!Impression_des_titres</vt:lpstr>
      <vt:lpstr>listechat</vt:lpstr>
      <vt:lpstr>listechien</vt:lpstr>
      <vt:lpstr>Janvier!NomMois</vt:lpstr>
      <vt:lpstr>Titre1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nikkox</dc:creator>
  <cp:lastModifiedBy>tulipe</cp:lastModifiedBy>
  <dcterms:created xsi:type="dcterms:W3CDTF">2016-12-06T04:52:27Z</dcterms:created>
  <dcterms:modified xsi:type="dcterms:W3CDTF">2019-08-01T05:57:01Z</dcterms:modified>
</cp:coreProperties>
</file>