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9420" windowHeight="7760" activeTab="2"/>
  </bookViews>
  <sheets>
    <sheet name="Base de donnée" sheetId="7" r:id="rId1"/>
    <sheet name="param" sheetId="8" r:id="rId2"/>
    <sheet name="recherche" sheetId="9" r:id="rId3"/>
  </sheets>
  <definedNames>
    <definedName name="_xlnm._FilterDatabase" localSheetId="0" hidden="1">'Base de donnée'!$B$1:$B$6</definedName>
    <definedName name="bruit">OFFSET(param!$F$2,,,COUNT(param!$F:$F))</definedName>
    <definedName name="client">OFFSET(param!$E$2,,,COUNTIF(param!$E:$E,"&gt;&lt;")-1)</definedName>
    <definedName name="cola">OFFSET('Base de donnée'!$A$2,,,COUNT('Base de donnée'!$A:$A))</definedName>
    <definedName name="colb">OFFSET('Base de donnée'!$B$2,,,ROWS(cola))</definedName>
    <definedName name="colc">OFFSET('Base de donnée'!$C$2,,,ROWS(cola))</definedName>
    <definedName name="cold">OFFSET('Base de donnée'!$D$2,,,ROWS(cola))</definedName>
    <definedName name="cole">OFFSET('Base de donnée'!$E$2,,,ROWS(cola))</definedName>
    <definedName name="colf">OFFSET('Base de donnée'!$F$2,,,ROWS(cola))</definedName>
    <definedName name="colg">OFFSET('Base de donnée'!$G$2,,,ROWS(cola))</definedName>
    <definedName name="colh">OFFSET('Base de donnée'!$H$2,,,ROWS(cola))</definedName>
    <definedName name="coli">OFFSET('Base de donnée'!$I$2,,,ROWS(cola))</definedName>
    <definedName name="contraste">OFFSET(param!$G$2,,,COUNT(param!$G:$G))</definedName>
    <definedName name="marque">OFFSET(param!$B$2,,,COUNTIF(param!$B:$B,"&gt;&lt;")-1)</definedName>
    <definedName name="modele">OFFSET(param!$C$2,,,COUNTIF(param!$C:$C,"&gt;&lt;")-1)</definedName>
    <definedName name="region">OFFSET(param!$D$2,,,COUNTIF(param!$D:$D,"&gt;&lt;")-1)</definedName>
    <definedName name="result">OFFSET('Base de donnée'!$H$2:$Q$2,,,ROWS(cola))</definedName>
  </definedNames>
  <calcPr calcId="124519" fullCalcOnLoad="1"/>
</workbook>
</file>

<file path=xl/calcChain.xml><?xml version="1.0" encoding="utf-8"?>
<calcChain xmlns="http://schemas.openxmlformats.org/spreadsheetml/2006/main">
  <c r="G3" i="8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" a="1"/>
  <c r="G2" s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" a="1"/>
  <c r="F2" s="1"/>
  <c r="D2" a="1"/>
  <c r="D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" a="1"/>
  <c r="E2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" a="1"/>
  <c r="C2" s="1"/>
  <c r="C22" a="1"/>
  <c r="C22" s="1"/>
  <c r="F6" i="9"/>
  <c r="G6"/>
  <c r="H6"/>
  <c r="I6"/>
  <c r="J6"/>
  <c r="K6"/>
  <c r="L6"/>
  <c r="E6"/>
  <c r="B2" i="8" a="1"/>
  <c r="B2" s="1"/>
  <c r="A2" a="1"/>
  <c r="A2" s="1"/>
  <c r="B3" l="1" a="1"/>
  <c r="B3" s="1"/>
  <c r="A3" a="1"/>
  <c r="A3" s="1"/>
  <c r="A4" s="1" a="1"/>
  <c r="A4" s="1"/>
  <c r="A5" l="1" a="1"/>
  <c r="A5" s="1"/>
  <c r="A6" s="1" a="1"/>
  <c r="A6" s="1"/>
  <c r="B4" a="1"/>
  <c r="B4" s="1"/>
  <c r="A7" l="1" a="1"/>
  <c r="A7" s="1"/>
  <c r="A8" s="1" a="1"/>
  <c r="A8" s="1"/>
  <c r="B5" a="1"/>
  <c r="B5" s="1"/>
  <c r="B6" l="1" a="1"/>
  <c r="B6" s="1"/>
  <c r="A9" a="1"/>
  <c r="A9" s="1"/>
  <c r="A10" l="1" a="1"/>
  <c r="A10" s="1"/>
  <c r="A11" s="1" a="1"/>
  <c r="A11" s="1"/>
  <c r="B7" a="1"/>
  <c r="B7" s="1"/>
  <c r="B8" s="1" a="1"/>
  <c r="B8" s="1"/>
  <c r="B9" l="1" a="1"/>
  <c r="B9" s="1"/>
  <c r="B10" s="1" a="1"/>
  <c r="B10" s="1"/>
  <c r="A12" a="1"/>
  <c r="A12" s="1"/>
  <c r="A13" l="1" a="1"/>
  <c r="A13" s="1"/>
  <c r="A14" s="1" a="1"/>
  <c r="A14" s="1"/>
  <c r="A15" s="1" a="1"/>
  <c r="A15" s="1"/>
  <c r="A16" s="1" a="1"/>
  <c r="A16" s="1"/>
  <c r="A17" s="1" a="1"/>
  <c r="A17" s="1"/>
  <c r="A18" s="1" a="1"/>
  <c r="A18" s="1"/>
  <c r="A19" s="1" a="1"/>
  <c r="A19" s="1"/>
  <c r="A20" s="1" a="1"/>
  <c r="A20" s="1"/>
  <c r="A21" s="1" a="1"/>
  <c r="A21" s="1"/>
  <c r="A22" s="1" a="1"/>
  <c r="A22" s="1"/>
  <c r="B11" a="1"/>
  <c r="B11" s="1"/>
  <c r="B12" s="1" a="1"/>
  <c r="B12" s="1"/>
  <c r="B13" s="1" a="1"/>
  <c r="B13" s="1"/>
  <c r="B14" s="1" a="1"/>
  <c r="B14" s="1"/>
  <c r="B15" s="1" a="1"/>
  <c r="B15" s="1"/>
  <c r="B16" s="1" a="1"/>
  <c r="B16" s="1"/>
  <c r="B17" s="1" a="1"/>
  <c r="B17" s="1"/>
  <c r="B18" s="1" a="1"/>
  <c r="B18" s="1"/>
  <c r="B19" s="1" a="1"/>
  <c r="B19" s="1"/>
  <c r="B20" s="1" a="1"/>
  <c r="B20" s="1"/>
  <c r="B21" s="1" a="1"/>
  <c r="B21" s="1"/>
  <c r="B22" s="1" a="1"/>
  <c r="B22" s="1"/>
  <c r="B23" s="1" a="1"/>
  <c r="B23" s="1"/>
</calcChain>
</file>

<file path=xl/sharedStrings.xml><?xml version="1.0" encoding="utf-8"?>
<sst xmlns="http://schemas.openxmlformats.org/spreadsheetml/2006/main" count="229" uniqueCount="151">
  <si>
    <t>Marque</t>
  </si>
  <si>
    <t>Modèle</t>
  </si>
  <si>
    <t>Repère</t>
  </si>
  <si>
    <t>General Electric</t>
  </si>
  <si>
    <t>Siemens</t>
  </si>
  <si>
    <t>Toshiba</t>
  </si>
  <si>
    <t>Phillips</t>
  </si>
  <si>
    <t>Discovery 750HD</t>
  </si>
  <si>
    <t>Region</t>
  </si>
  <si>
    <t>Abdomen</t>
  </si>
  <si>
    <t>Morphologie</t>
  </si>
  <si>
    <t>Niveau de bruit</t>
  </si>
  <si>
    <t>Nouveau-né/4kg/ 11,8 cm</t>
  </si>
  <si>
    <t>Niveau deContraste</t>
  </si>
  <si>
    <t>1 an/ 10 kg/ 13,3 cm</t>
  </si>
  <si>
    <t>10 ans/ 33kg/20 cm</t>
  </si>
  <si>
    <t>5 ans/ 18kg/17 cm</t>
  </si>
  <si>
    <t>15 ans/ 54kg / 24 cm</t>
  </si>
  <si>
    <t>Aquilone One</t>
  </si>
  <si>
    <t>mAS</t>
  </si>
  <si>
    <t>ASIR</t>
  </si>
  <si>
    <t>Temps de rotation</t>
  </si>
  <si>
    <t>Pitch</t>
  </si>
  <si>
    <t>kV</t>
  </si>
  <si>
    <t>Epaisseur de coupe</t>
  </si>
  <si>
    <t>.5x.5</t>
  </si>
  <si>
    <t>0.5</t>
  </si>
  <si>
    <t>.6x.6</t>
  </si>
  <si>
    <t>DFOV</t>
  </si>
  <si>
    <t>Brillance 254</t>
  </si>
  <si>
    <t>Somatom 64</t>
  </si>
  <si>
    <t>Dose</t>
  </si>
  <si>
    <t>Bruit attendu</t>
  </si>
  <si>
    <t>Contraste attendu</t>
  </si>
  <si>
    <t>.6x.7</t>
  </si>
  <si>
    <t>.6x.8</t>
  </si>
  <si>
    <t>.6x.9</t>
  </si>
  <si>
    <t>.6x.10</t>
  </si>
  <si>
    <t>p</t>
  </si>
  <si>
    <t>tete</t>
  </si>
  <si>
    <t>marque</t>
  </si>
  <si>
    <t>modele</t>
  </si>
  <si>
    <t>region</t>
  </si>
  <si>
    <t>client</t>
  </si>
  <si>
    <t>bruit</t>
  </si>
  <si>
    <t>contraste</t>
  </si>
  <si>
    <t>Région</t>
  </si>
  <si>
    <t>Niveau de Contraste</t>
  </si>
  <si>
    <t>Discovery850HD</t>
  </si>
  <si>
    <t>Discovery 950HD</t>
  </si>
  <si>
    <t>Discovery 1050HD</t>
  </si>
  <si>
    <t>Discovery 1200HD</t>
  </si>
  <si>
    <t>Somatom 65</t>
  </si>
  <si>
    <t>Somatom 66</t>
  </si>
  <si>
    <t>Somatom 67</t>
  </si>
  <si>
    <t>Somatom 69</t>
  </si>
  <si>
    <t>Somatom 70</t>
  </si>
  <si>
    <t>thorax</t>
  </si>
  <si>
    <t>colonne</t>
  </si>
  <si>
    <t>obese&gt;100kg</t>
  </si>
  <si>
    <t>obese&lt;100kg</t>
  </si>
  <si>
    <t>nain</t>
  </si>
  <si>
    <t>Brillance 255</t>
  </si>
  <si>
    <t>Aquilone One mega</t>
  </si>
  <si>
    <t>abdomen</t>
  </si>
  <si>
    <t>0.6</t>
  </si>
  <si>
    <t>0.7</t>
  </si>
  <si>
    <t>0.8</t>
  </si>
  <si>
    <t>0.9</t>
  </si>
  <si>
    <t>0.10</t>
  </si>
  <si>
    <t>0.11</t>
  </si>
  <si>
    <t>0.12</t>
  </si>
  <si>
    <t>0.13</t>
  </si>
  <si>
    <t>0.14</t>
  </si>
  <si>
    <t>0.15</t>
  </si>
  <si>
    <t>0.16</t>
  </si>
  <si>
    <t>0.17</t>
  </si>
  <si>
    <t>.6x.11</t>
  </si>
  <si>
    <t>.6x.12</t>
  </si>
  <si>
    <t>.6x.13</t>
  </si>
  <si>
    <t>.6x.14</t>
  </si>
  <si>
    <t>.6x.15</t>
  </si>
  <si>
    <t>.6x.16</t>
  </si>
  <si>
    <t>.6x.17</t>
  </si>
  <si>
    <t>.6x.18</t>
  </si>
  <si>
    <t>.6x.19</t>
  </si>
  <si>
    <t>.6x.20</t>
  </si>
  <si>
    <t>.6x.21</t>
  </si>
  <si>
    <t>.6x.22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</si>
  <si>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</si>
  <si>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</si>
  <si>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</si>
  <si>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</si>
  <si>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</si>
  <si>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</si>
  <si>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</si>
  <si>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</si>
  <si>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</si>
  <si>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</si>
  <si>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</si>
  <si>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</si>
  <si>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</si>
  <si>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</si>
  <si>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</si>
  <si>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</si>
  <si>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</si>
  <si>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</si>
  <si>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</si>
  <si>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</si>
  <si>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</si>
  <si>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</si>
  <si>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</si>
  <si>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</si>
  <si>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</si>
  <si>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</si>
  <si>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</si>
  <si>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</si>
  <si>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</si>
  <si>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</si>
  <si>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</si>
  <si>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</si>
  <si>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</si>
  <si>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</si>
  <si>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</si>
  <si>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</si>
  <si>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</si>
  <si>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</si>
  <si>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</si>
  <si>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</si>
  <si>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</si>
  <si>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</si>
  <si>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</si>
  <si>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</si>
  <si>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</si>
  <si>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</si>
  <si>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</si>
  <si>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</si>
  <si>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</si>
  <si>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</si>
  <si>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</si>
  <si>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</si>
  <si>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</si>
  <si>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</si>
  <si>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</si>
  <si>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</si>
  <si>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</si>
  <si>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</si>
  <si>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</si>
  <si>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</si>
  <si>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 xml:space="preserve">selon tes desirs: quand tu changes de marque &gt;&gt;&gt;les autre listes se reinitialisent </t>
  </si>
  <si>
    <t>le choix precedent induit le choix (pas d'autre possibilités trouvées dans la bdd)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</si>
</sst>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b/>
      <i/>
      <sz val="11"/>
      <color indexed="8"/>
      <name val="Calibri"/>
      <family val="2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Alignment="1">
      <alignment horizontal="center"/>
    </xf>
    <xf numFmtId="3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quotePrefix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8</xdr:row>
      <xdr:rowOff>127000</xdr:rowOff>
    </xdr:from>
    <xdr:to>
      <xdr:col>13</xdr:col>
      <xdr:colOff>400050</xdr:colOff>
      <xdr:row>16</xdr:row>
      <xdr:rowOff>133350</xdr:rowOff>
    </xdr:to>
    <xdr:sp macro="" textlink="">
      <xdr:nvSpPr>
        <xdr:cNvPr id="2" name="ZoneTexte 1"/>
        <xdr:cNvSpPr txBox="1"/>
      </xdr:nvSpPr>
      <xdr:spPr>
        <a:xfrm>
          <a:off x="7524750" y="1600200"/>
          <a:ext cx="3905250" cy="147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Marque</a:t>
          </a:r>
          <a:br>
            <a:rPr lang="fr-FR"/>
          </a:br>
          <a:r>
            <a:rPr lang="fr-FR"/>
            <a:t>Modèle</a:t>
          </a:r>
          <a:br>
            <a:rPr lang="fr-FR"/>
          </a:br>
          <a:r>
            <a:rPr lang="fr-FR"/>
            <a:t>Région</a:t>
          </a:r>
          <a:br>
            <a:rPr lang="fr-FR"/>
          </a:br>
          <a:r>
            <a:rPr lang="fr-FR"/>
            <a:t>Morphologie</a:t>
          </a:r>
          <a:br>
            <a:rPr lang="fr-FR"/>
          </a:br>
          <a:r>
            <a:rPr lang="fr-FR"/>
            <a:t>Niveau de bruit</a:t>
          </a:r>
          <a:br>
            <a:rPr lang="fr-FR"/>
          </a:br>
          <a:r>
            <a:rPr lang="fr-FR"/>
            <a:t>Niveau de Contraste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X21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12" sqref="C12"/>
    </sheetView>
  </sheetViews>
  <sheetFormatPr baseColWidth="10" defaultRowHeight="14.5"/>
  <cols>
    <col min="1" max="1" width="11.453125" style="1" customWidth="1"/>
    <col min="2" max="2" width="14.81640625" style="1" bestFit="1" customWidth="1"/>
    <col min="3" max="3" width="47.7265625" style="1" customWidth="1"/>
    <col min="4" max="4" width="9.7265625" style="1" customWidth="1"/>
    <col min="5" max="5" width="24" style="3" bestFit="1" customWidth="1"/>
    <col min="6" max="6" width="15.1796875" style="1" bestFit="1" customWidth="1"/>
    <col min="7" max="7" width="19.1796875" style="1" bestFit="1" customWidth="1"/>
    <col min="8" max="8" width="10.7265625" style="3" customWidth="1"/>
    <col min="9" max="10" width="11.7265625" style="1" customWidth="1"/>
    <col min="11" max="11" width="17.7265625" style="2" bestFit="1" customWidth="1"/>
    <col min="12" max="12" width="22.7265625" style="1" customWidth="1"/>
    <col min="13" max="13" width="17.7265625" style="1" customWidth="1"/>
    <col min="14" max="14" width="13.26953125" style="1" bestFit="1" customWidth="1"/>
    <col min="15" max="15" width="15.7265625" bestFit="1" customWidth="1"/>
    <col min="16" max="16" width="15.1796875" customWidth="1"/>
    <col min="17" max="17" width="17.7265625" bestFit="1" customWidth="1"/>
    <col min="18" max="18" width="16.26953125" customWidth="1"/>
    <col min="24" max="24" width="14.81640625" bestFit="1" customWidth="1"/>
  </cols>
  <sheetData>
    <row r="1" spans="1:24" s="7" customFormat="1">
      <c r="A1" s="4" t="s">
        <v>2</v>
      </c>
      <c r="B1" s="4" t="s">
        <v>0</v>
      </c>
      <c r="C1" s="4" t="s">
        <v>1</v>
      </c>
      <c r="D1" s="4" t="s">
        <v>8</v>
      </c>
      <c r="E1" s="5" t="s">
        <v>10</v>
      </c>
      <c r="F1" s="4" t="s">
        <v>11</v>
      </c>
      <c r="G1" s="4" t="s">
        <v>13</v>
      </c>
      <c r="H1" s="5" t="s">
        <v>23</v>
      </c>
      <c r="I1" s="4" t="s">
        <v>19</v>
      </c>
      <c r="J1" s="4" t="s">
        <v>20</v>
      </c>
      <c r="K1" s="6" t="s">
        <v>21</v>
      </c>
      <c r="L1" s="4" t="s">
        <v>22</v>
      </c>
      <c r="M1" s="4" t="s">
        <v>24</v>
      </c>
      <c r="N1" s="4" t="s">
        <v>28</v>
      </c>
      <c r="O1" s="4" t="s">
        <v>31</v>
      </c>
      <c r="P1" s="4" t="s">
        <v>32</v>
      </c>
      <c r="Q1" s="4" t="s">
        <v>33</v>
      </c>
      <c r="R1" s="4"/>
      <c r="X1" s="4" t="s">
        <v>0</v>
      </c>
    </row>
    <row r="2" spans="1:24">
      <c r="A2" s="1">
        <v>1</v>
      </c>
      <c r="B2" s="1" t="s">
        <v>3</v>
      </c>
      <c r="C2" s="1" t="s">
        <v>7</v>
      </c>
      <c r="D2" s="1" t="s">
        <v>9</v>
      </c>
      <c r="E2" s="3" t="s">
        <v>12</v>
      </c>
      <c r="F2" s="1">
        <v>1</v>
      </c>
      <c r="G2" s="1">
        <v>1</v>
      </c>
      <c r="H2" s="3">
        <v>80</v>
      </c>
      <c r="I2" s="1">
        <v>104</v>
      </c>
      <c r="J2" s="1">
        <v>176.4</v>
      </c>
      <c r="K2" s="2" t="s">
        <v>26</v>
      </c>
      <c r="L2" s="1">
        <v>1.375</v>
      </c>
      <c r="M2" s="1" t="s">
        <v>25</v>
      </c>
      <c r="N2" s="11" t="s">
        <v>89</v>
      </c>
      <c r="O2" s="11" t="s">
        <v>109</v>
      </c>
      <c r="P2" s="11" t="s">
        <v>129</v>
      </c>
      <c r="Q2" s="11">
        <v>1</v>
      </c>
      <c r="X2" s="1" t="s">
        <v>3</v>
      </c>
    </row>
    <row r="3" spans="1:24">
      <c r="A3" s="1">
        <v>2</v>
      </c>
      <c r="B3" s="1" t="s">
        <v>3</v>
      </c>
      <c r="C3" s="11" t="s">
        <v>48</v>
      </c>
      <c r="D3" s="1" t="s">
        <v>9</v>
      </c>
      <c r="E3" s="3" t="s">
        <v>14</v>
      </c>
      <c r="F3" s="1">
        <v>1</v>
      </c>
      <c r="G3" s="1">
        <v>1</v>
      </c>
      <c r="H3" s="3">
        <v>80</v>
      </c>
      <c r="I3" s="1">
        <v>119</v>
      </c>
      <c r="J3" s="1">
        <v>230</v>
      </c>
      <c r="K3" s="2" t="s">
        <v>26</v>
      </c>
      <c r="L3" s="1">
        <v>1.375</v>
      </c>
      <c r="M3" s="1" t="s">
        <v>27</v>
      </c>
      <c r="N3" s="11" t="s">
        <v>90</v>
      </c>
      <c r="O3" s="11" t="s">
        <v>110</v>
      </c>
      <c r="P3" s="11" t="s">
        <v>130</v>
      </c>
      <c r="Q3" s="11">
        <v>2</v>
      </c>
      <c r="X3" s="1" t="s">
        <v>4</v>
      </c>
    </row>
    <row r="4" spans="1:24">
      <c r="A4" s="1">
        <v>3</v>
      </c>
      <c r="B4" s="1" t="s">
        <v>3</v>
      </c>
      <c r="C4" s="11" t="s">
        <v>49</v>
      </c>
      <c r="D4" s="1" t="s">
        <v>9</v>
      </c>
      <c r="E4" s="3" t="s">
        <v>16</v>
      </c>
      <c r="F4" s="1">
        <v>1</v>
      </c>
      <c r="G4" s="1">
        <v>1</v>
      </c>
      <c r="H4" s="3">
        <v>100</v>
      </c>
      <c r="I4" s="1">
        <v>134</v>
      </c>
      <c r="J4" s="1">
        <v>192.5</v>
      </c>
      <c r="K4" s="2" t="s">
        <v>26</v>
      </c>
      <c r="L4" s="1">
        <v>1.375</v>
      </c>
      <c r="M4" s="1" t="s">
        <v>27</v>
      </c>
      <c r="N4" s="11" t="s">
        <v>91</v>
      </c>
      <c r="O4" s="11" t="s">
        <v>111</v>
      </c>
      <c r="P4" s="11" t="s">
        <v>131</v>
      </c>
      <c r="Q4" s="11">
        <v>6</v>
      </c>
      <c r="X4" s="1" t="s">
        <v>5</v>
      </c>
    </row>
    <row r="5" spans="1:24">
      <c r="A5" s="1">
        <v>4</v>
      </c>
      <c r="B5" s="1" t="s">
        <v>3</v>
      </c>
      <c r="C5" s="11" t="s">
        <v>50</v>
      </c>
      <c r="D5" s="1" t="s">
        <v>9</v>
      </c>
      <c r="E5" s="3" t="s">
        <v>15</v>
      </c>
      <c r="F5" s="1">
        <v>1</v>
      </c>
      <c r="G5" s="1">
        <v>1</v>
      </c>
      <c r="H5" s="3">
        <v>100</v>
      </c>
      <c r="I5" s="1">
        <v>149</v>
      </c>
      <c r="J5" s="1">
        <v>344.7</v>
      </c>
      <c r="K5" s="2" t="s">
        <v>26</v>
      </c>
      <c r="L5" s="1">
        <v>1.375</v>
      </c>
      <c r="M5" s="1" t="s">
        <v>27</v>
      </c>
      <c r="N5" s="11" t="s">
        <v>92</v>
      </c>
      <c r="O5" s="11" t="s">
        <v>112</v>
      </c>
      <c r="P5" s="11" t="s">
        <v>132</v>
      </c>
      <c r="Q5" s="11">
        <v>5</v>
      </c>
      <c r="X5" s="1" t="s">
        <v>6</v>
      </c>
    </row>
    <row r="6" spans="1:24">
      <c r="A6" s="1">
        <v>5</v>
      </c>
      <c r="B6" s="1" t="s">
        <v>3</v>
      </c>
      <c r="C6" s="11" t="s">
        <v>51</v>
      </c>
      <c r="D6" s="1" t="s">
        <v>9</v>
      </c>
      <c r="E6" s="3" t="s">
        <v>17</v>
      </c>
      <c r="F6" s="1">
        <v>1</v>
      </c>
      <c r="G6" s="1">
        <v>1</v>
      </c>
      <c r="H6" s="3">
        <v>100</v>
      </c>
      <c r="I6" s="1">
        <v>164</v>
      </c>
      <c r="J6" s="11">
        <v>344.7</v>
      </c>
      <c r="K6" s="8" t="s">
        <v>26</v>
      </c>
      <c r="L6" s="11">
        <v>1.375</v>
      </c>
      <c r="M6" s="11" t="s">
        <v>34</v>
      </c>
      <c r="N6" s="11" t="s">
        <v>93</v>
      </c>
      <c r="O6" s="11" t="s">
        <v>113</v>
      </c>
      <c r="P6" s="11" t="s">
        <v>133</v>
      </c>
      <c r="Q6" s="11">
        <v>6</v>
      </c>
      <c r="X6" s="1"/>
    </row>
    <row r="7" spans="1:24">
      <c r="A7" s="11">
        <v>6</v>
      </c>
      <c r="B7" s="1" t="s">
        <v>4</v>
      </c>
      <c r="C7" s="1" t="s">
        <v>30</v>
      </c>
      <c r="D7" s="11" t="s">
        <v>39</v>
      </c>
      <c r="E7" s="3" t="s">
        <v>12</v>
      </c>
      <c r="F7" s="1">
        <v>2</v>
      </c>
      <c r="G7" s="1">
        <v>2</v>
      </c>
      <c r="H7" s="3">
        <v>80</v>
      </c>
      <c r="I7" s="1">
        <v>179</v>
      </c>
      <c r="J7" s="11">
        <v>344.7</v>
      </c>
      <c r="K7" s="9" t="s">
        <v>26</v>
      </c>
      <c r="L7" s="11">
        <v>1.375</v>
      </c>
      <c r="M7" s="11" t="s">
        <v>35</v>
      </c>
      <c r="N7" s="11" t="s">
        <v>94</v>
      </c>
      <c r="O7" s="11" t="s">
        <v>114</v>
      </c>
      <c r="P7" s="11" t="s">
        <v>134</v>
      </c>
      <c r="Q7" s="11">
        <v>1</v>
      </c>
    </row>
    <row r="8" spans="1:24">
      <c r="A8" s="11">
        <v>7</v>
      </c>
      <c r="B8" s="1" t="s">
        <v>5</v>
      </c>
      <c r="C8" s="1" t="s">
        <v>18</v>
      </c>
      <c r="D8" s="1" t="s">
        <v>9</v>
      </c>
      <c r="E8" s="3" t="s">
        <v>15</v>
      </c>
      <c r="F8" s="1">
        <v>3</v>
      </c>
      <c r="G8" s="1">
        <v>2</v>
      </c>
      <c r="H8" s="3">
        <v>100</v>
      </c>
      <c r="I8" s="1">
        <v>194</v>
      </c>
      <c r="J8" s="11">
        <v>344.7</v>
      </c>
      <c r="K8" s="10" t="s">
        <v>26</v>
      </c>
      <c r="L8" s="11">
        <v>1.375</v>
      </c>
      <c r="M8" s="11" t="s">
        <v>36</v>
      </c>
      <c r="N8" s="11" t="s">
        <v>95</v>
      </c>
      <c r="O8" s="11" t="s">
        <v>115</v>
      </c>
      <c r="P8" s="11" t="s">
        <v>135</v>
      </c>
      <c r="Q8" s="11">
        <v>1</v>
      </c>
    </row>
    <row r="9" spans="1:24">
      <c r="A9" s="11">
        <v>8</v>
      </c>
      <c r="B9" s="1" t="s">
        <v>6</v>
      </c>
      <c r="C9" s="1" t="s">
        <v>29</v>
      </c>
      <c r="D9" s="1" t="s">
        <v>9</v>
      </c>
      <c r="E9" s="3" t="s">
        <v>17</v>
      </c>
      <c r="F9" s="1">
        <v>2</v>
      </c>
      <c r="G9" s="1">
        <v>3</v>
      </c>
      <c r="H9" s="3">
        <v>110</v>
      </c>
      <c r="I9" s="1">
        <v>25</v>
      </c>
      <c r="J9" s="11">
        <v>344.7</v>
      </c>
      <c r="K9" s="12" t="s">
        <v>26</v>
      </c>
      <c r="L9" s="11">
        <v>1.375</v>
      </c>
      <c r="M9" s="11" t="s">
        <v>37</v>
      </c>
      <c r="N9" s="11" t="s">
        <v>96</v>
      </c>
      <c r="O9" s="11" t="s">
        <v>116</v>
      </c>
      <c r="P9" s="11" t="s">
        <v>136</v>
      </c>
      <c r="Q9" s="11">
        <v>1</v>
      </c>
    </row>
    <row r="10" spans="1:24">
      <c r="A10" s="1">
        <v>9</v>
      </c>
      <c r="B10" s="11" t="s">
        <v>4</v>
      </c>
      <c r="C10" s="11" t="s">
        <v>30</v>
      </c>
      <c r="D10" s="11" t="s">
        <v>57</v>
      </c>
      <c r="E10" s="3" t="s">
        <v>12</v>
      </c>
      <c r="F10" s="11">
        <v>2</v>
      </c>
      <c r="G10" s="11">
        <v>3</v>
      </c>
      <c r="H10" s="3">
        <v>100</v>
      </c>
      <c r="I10" s="11">
        <v>100</v>
      </c>
      <c r="J10" s="11">
        <v>344.7</v>
      </c>
      <c r="K10" s="12" t="s">
        <v>65</v>
      </c>
      <c r="L10" s="11">
        <v>1.375</v>
      </c>
      <c r="M10" s="11" t="s">
        <v>77</v>
      </c>
      <c r="N10" s="11" t="s">
        <v>97</v>
      </c>
      <c r="O10" s="11" t="s">
        <v>117</v>
      </c>
      <c r="P10" s="11" t="s">
        <v>137</v>
      </c>
      <c r="Q10" s="11">
        <v>1</v>
      </c>
    </row>
    <row r="11" spans="1:24">
      <c r="A11" s="1">
        <v>10</v>
      </c>
      <c r="B11" s="11" t="s">
        <v>4</v>
      </c>
      <c r="C11" s="11" t="s">
        <v>52</v>
      </c>
      <c r="D11" s="11" t="s">
        <v>57</v>
      </c>
      <c r="E11" s="3" t="s">
        <v>15</v>
      </c>
      <c r="F11" s="11">
        <v>2</v>
      </c>
      <c r="G11" s="11">
        <v>1</v>
      </c>
      <c r="H11" s="3">
        <v>75</v>
      </c>
      <c r="I11" s="11">
        <v>112</v>
      </c>
      <c r="J11" s="11">
        <v>344.7</v>
      </c>
      <c r="K11" s="12" t="s">
        <v>66</v>
      </c>
      <c r="L11" s="11">
        <v>1.375</v>
      </c>
      <c r="M11" s="11" t="s">
        <v>78</v>
      </c>
      <c r="N11" s="11" t="s">
        <v>98</v>
      </c>
      <c r="O11" s="11" t="s">
        <v>118</v>
      </c>
      <c r="P11" s="11" t="s">
        <v>138</v>
      </c>
      <c r="Q11" s="11">
        <v>3</v>
      </c>
    </row>
    <row r="12" spans="1:24">
      <c r="A12" s="1">
        <v>11</v>
      </c>
      <c r="B12" s="11" t="s">
        <v>4</v>
      </c>
      <c r="C12" s="11" t="s">
        <v>53</v>
      </c>
      <c r="D12" s="11" t="s">
        <v>57</v>
      </c>
      <c r="E12" s="3" t="s">
        <v>17</v>
      </c>
      <c r="F12" s="11">
        <v>5</v>
      </c>
      <c r="G12" s="11">
        <v>2</v>
      </c>
      <c r="H12" s="3">
        <v>100</v>
      </c>
      <c r="I12" s="11">
        <v>113</v>
      </c>
      <c r="J12" s="11">
        <v>344.7</v>
      </c>
      <c r="K12" s="12" t="s">
        <v>67</v>
      </c>
      <c r="L12" s="11">
        <v>1.375</v>
      </c>
      <c r="M12" s="11" t="s">
        <v>79</v>
      </c>
      <c r="N12" s="11" t="s">
        <v>99</v>
      </c>
      <c r="O12" s="11" t="s">
        <v>119</v>
      </c>
      <c r="P12" s="11" t="s">
        <v>139</v>
      </c>
      <c r="Q12" s="11">
        <v>5</v>
      </c>
    </row>
    <row r="13" spans="1:24">
      <c r="A13" s="1">
        <v>12</v>
      </c>
      <c r="B13" s="11" t="s">
        <v>4</v>
      </c>
      <c r="C13" s="11" t="s">
        <v>54</v>
      </c>
      <c r="D13" s="11" t="s">
        <v>57</v>
      </c>
      <c r="E13" s="3" t="s">
        <v>59</v>
      </c>
      <c r="F13" s="11">
        <v>2</v>
      </c>
      <c r="G13" s="11">
        <v>3</v>
      </c>
      <c r="H13" s="3">
        <v>100</v>
      </c>
      <c r="I13" s="11">
        <v>114</v>
      </c>
      <c r="J13" s="11">
        <v>344.7</v>
      </c>
      <c r="K13" s="12" t="s">
        <v>68</v>
      </c>
      <c r="L13" s="11">
        <v>1.375</v>
      </c>
      <c r="M13" s="11" t="s">
        <v>80</v>
      </c>
      <c r="N13" s="11" t="s">
        <v>100</v>
      </c>
      <c r="O13" s="11" t="s">
        <v>120</v>
      </c>
      <c r="P13" s="11" t="s">
        <v>140</v>
      </c>
      <c r="Q13" s="11">
        <v>6</v>
      </c>
    </row>
    <row r="14" spans="1:24">
      <c r="A14" s="1">
        <v>13</v>
      </c>
      <c r="B14" s="11" t="s">
        <v>4</v>
      </c>
      <c r="C14" s="11" t="s">
        <v>30</v>
      </c>
      <c r="D14" s="11" t="s">
        <v>39</v>
      </c>
      <c r="E14" s="3" t="s">
        <v>60</v>
      </c>
      <c r="F14" s="11">
        <v>2</v>
      </c>
      <c r="G14" s="11">
        <v>3</v>
      </c>
      <c r="H14" s="3">
        <v>200</v>
      </c>
      <c r="I14" s="11">
        <v>115</v>
      </c>
      <c r="J14" s="11">
        <v>344.7</v>
      </c>
      <c r="K14" s="12" t="s">
        <v>69</v>
      </c>
      <c r="L14" s="11">
        <v>1.375</v>
      </c>
      <c r="M14" s="11" t="s">
        <v>81</v>
      </c>
      <c r="N14" s="11" t="s">
        <v>101</v>
      </c>
      <c r="O14" s="11" t="s">
        <v>121</v>
      </c>
      <c r="P14" s="11" t="s">
        <v>141</v>
      </c>
      <c r="Q14" s="11">
        <v>1</v>
      </c>
    </row>
    <row r="15" spans="1:24">
      <c r="A15" s="1">
        <v>14</v>
      </c>
      <c r="B15" s="11" t="s">
        <v>4</v>
      </c>
      <c r="C15" s="11" t="s">
        <v>55</v>
      </c>
      <c r="D15" s="11" t="s">
        <v>58</v>
      </c>
      <c r="E15" s="3" t="s">
        <v>61</v>
      </c>
      <c r="F15" s="11">
        <v>1</v>
      </c>
      <c r="G15" s="11">
        <v>1</v>
      </c>
      <c r="H15" s="3">
        <v>100</v>
      </c>
      <c r="I15" s="11">
        <v>116</v>
      </c>
      <c r="J15" s="11">
        <v>344.7</v>
      </c>
      <c r="K15" s="12" t="s">
        <v>70</v>
      </c>
      <c r="L15" s="11">
        <v>1.375</v>
      </c>
      <c r="M15" s="11" t="s">
        <v>82</v>
      </c>
      <c r="N15" s="11" t="s">
        <v>102</v>
      </c>
      <c r="O15" s="11" t="s">
        <v>122</v>
      </c>
      <c r="P15" s="11" t="s">
        <v>142</v>
      </c>
      <c r="Q15" s="11">
        <v>2</v>
      </c>
    </row>
    <row r="16" spans="1:24">
      <c r="A16" s="1">
        <v>15</v>
      </c>
      <c r="B16" s="11" t="s">
        <v>4</v>
      </c>
      <c r="C16" s="11" t="s">
        <v>56</v>
      </c>
      <c r="D16" s="11" t="s">
        <v>58</v>
      </c>
      <c r="E16" s="3" t="s">
        <v>61</v>
      </c>
      <c r="F16" s="11">
        <v>3</v>
      </c>
      <c r="G16" s="11">
        <v>3</v>
      </c>
      <c r="H16" s="3">
        <v>45</v>
      </c>
      <c r="I16" s="11">
        <v>117</v>
      </c>
      <c r="J16" s="11">
        <v>344.7</v>
      </c>
      <c r="K16" s="12" t="s">
        <v>71</v>
      </c>
      <c r="L16" s="11">
        <v>1.375</v>
      </c>
      <c r="M16" s="11" t="s">
        <v>83</v>
      </c>
      <c r="N16" s="11" t="s">
        <v>103</v>
      </c>
      <c r="O16" s="11" t="s">
        <v>123</v>
      </c>
      <c r="P16" s="11" t="s">
        <v>143</v>
      </c>
      <c r="Q16" s="11">
        <v>5</v>
      </c>
    </row>
    <row r="17" spans="1:17">
      <c r="A17" s="1">
        <v>16</v>
      </c>
      <c r="B17" s="11" t="s">
        <v>6</v>
      </c>
      <c r="C17" s="11" t="s">
        <v>29</v>
      </c>
      <c r="D17" s="11" t="s">
        <v>9</v>
      </c>
      <c r="E17" s="3" t="s">
        <v>12</v>
      </c>
      <c r="F17" s="11">
        <v>4</v>
      </c>
      <c r="G17" s="11">
        <v>2</v>
      </c>
      <c r="H17" s="3">
        <v>100</v>
      </c>
      <c r="I17" s="11">
        <v>118</v>
      </c>
      <c r="J17" s="11">
        <v>344.7</v>
      </c>
      <c r="K17" s="12" t="s">
        <v>72</v>
      </c>
      <c r="L17" s="11">
        <v>1.375</v>
      </c>
      <c r="M17" s="11" t="s">
        <v>84</v>
      </c>
      <c r="N17" s="11" t="s">
        <v>104</v>
      </c>
      <c r="O17" s="11" t="s">
        <v>124</v>
      </c>
      <c r="P17" s="11" t="s">
        <v>144</v>
      </c>
      <c r="Q17" s="11">
        <v>4</v>
      </c>
    </row>
    <row r="18" spans="1:17">
      <c r="A18" s="1">
        <v>17</v>
      </c>
      <c r="B18" s="11" t="s">
        <v>6</v>
      </c>
      <c r="C18" s="11" t="s">
        <v>62</v>
      </c>
      <c r="D18" s="11" t="s">
        <v>9</v>
      </c>
      <c r="E18" s="3" t="s">
        <v>16</v>
      </c>
      <c r="F18" s="11">
        <v>2</v>
      </c>
      <c r="G18" s="11">
        <v>3</v>
      </c>
      <c r="H18" s="3">
        <v>75</v>
      </c>
      <c r="I18" s="11">
        <v>130</v>
      </c>
      <c r="J18" s="11">
        <v>344.7</v>
      </c>
      <c r="K18" s="12" t="s">
        <v>73</v>
      </c>
      <c r="L18" s="11">
        <v>1.375</v>
      </c>
      <c r="M18" s="11" t="s">
        <v>85</v>
      </c>
      <c r="N18" s="11" t="s">
        <v>105</v>
      </c>
      <c r="O18" s="11" t="s">
        <v>125</v>
      </c>
      <c r="P18" s="11" t="s">
        <v>145</v>
      </c>
      <c r="Q18" s="11">
        <v>3</v>
      </c>
    </row>
    <row r="19" spans="1:17">
      <c r="A19" s="1">
        <v>18</v>
      </c>
      <c r="B19" s="11" t="s">
        <v>5</v>
      </c>
      <c r="C19" s="11" t="s">
        <v>63</v>
      </c>
      <c r="D19" s="11" t="s">
        <v>39</v>
      </c>
      <c r="E19" s="3" t="s">
        <v>15</v>
      </c>
      <c r="F19" s="11">
        <v>2</v>
      </c>
      <c r="G19" s="11">
        <v>3</v>
      </c>
      <c r="H19" s="3">
        <v>80</v>
      </c>
      <c r="I19" s="11">
        <v>154</v>
      </c>
      <c r="J19" s="11">
        <v>344.7</v>
      </c>
      <c r="K19" s="12" t="s">
        <v>74</v>
      </c>
      <c r="L19" s="11">
        <v>1.3759999999999999</v>
      </c>
      <c r="M19" s="11" t="s">
        <v>86</v>
      </c>
      <c r="N19" s="11" t="s">
        <v>106</v>
      </c>
      <c r="O19" s="11" t="s">
        <v>126</v>
      </c>
      <c r="P19" s="11" t="s">
        <v>146</v>
      </c>
      <c r="Q19" s="11">
        <v>2</v>
      </c>
    </row>
    <row r="20" spans="1:17">
      <c r="A20" s="1">
        <v>19</v>
      </c>
      <c r="B20" s="11" t="s">
        <v>5</v>
      </c>
      <c r="C20" s="11" t="s">
        <v>18</v>
      </c>
      <c r="D20" s="11" t="s">
        <v>57</v>
      </c>
      <c r="E20" s="3" t="s">
        <v>12</v>
      </c>
      <c r="F20" s="11">
        <v>2</v>
      </c>
      <c r="G20" s="11">
        <v>3</v>
      </c>
      <c r="H20" s="3">
        <v>35</v>
      </c>
      <c r="I20" s="11">
        <v>189</v>
      </c>
      <c r="J20" s="11">
        <v>344.7</v>
      </c>
      <c r="K20" s="12" t="s">
        <v>75</v>
      </c>
      <c r="L20" s="11">
        <v>1.375</v>
      </c>
      <c r="M20" s="11" t="s">
        <v>87</v>
      </c>
      <c r="N20" s="11" t="s">
        <v>107</v>
      </c>
      <c r="O20" s="11" t="s">
        <v>127</v>
      </c>
      <c r="P20" s="11" t="s">
        <v>147</v>
      </c>
      <c r="Q20" s="11">
        <v>2</v>
      </c>
    </row>
    <row r="21" spans="1:17">
      <c r="A21" s="1">
        <v>20</v>
      </c>
      <c r="B21" s="11" t="s">
        <v>5</v>
      </c>
      <c r="C21" s="11" t="s">
        <v>18</v>
      </c>
      <c r="D21" s="11" t="s">
        <v>64</v>
      </c>
      <c r="E21" s="3" t="s">
        <v>15</v>
      </c>
      <c r="F21" s="11">
        <v>2</v>
      </c>
      <c r="G21" s="11">
        <v>1</v>
      </c>
      <c r="H21" s="3">
        <v>20</v>
      </c>
      <c r="I21" s="11">
        <v>201</v>
      </c>
      <c r="J21" s="11">
        <v>344.7</v>
      </c>
      <c r="K21" s="12" t="s">
        <v>76</v>
      </c>
      <c r="L21" s="11">
        <v>1.375</v>
      </c>
      <c r="M21" s="11" t="s">
        <v>88</v>
      </c>
      <c r="N21" s="11" t="s">
        <v>108</v>
      </c>
      <c r="O21" s="11" t="s">
        <v>128</v>
      </c>
      <c r="P21" s="11" t="s">
        <v>148</v>
      </c>
      <c r="Q21" s="11">
        <v>1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24"/>
  <sheetViews>
    <sheetView topLeftCell="C1" workbookViewId="0">
      <selection activeCell="O6" sqref="O6"/>
    </sheetView>
  </sheetViews>
  <sheetFormatPr baseColWidth="10" defaultRowHeight="14.5"/>
  <cols>
    <col min="2" max="2" width="15.7265625" customWidth="1"/>
    <col min="3" max="3" width="20.6328125" customWidth="1"/>
    <col min="5" max="5" width="22.1796875" customWidth="1"/>
  </cols>
  <sheetData>
    <row r="1" spans="1:7">
      <c r="A1" t="s">
        <v>38</v>
      </c>
      <c r="B1" t="s">
        <v>40</v>
      </c>
      <c r="C1" t="s">
        <v>41</v>
      </c>
      <c r="D1" t="s">
        <v>42</v>
      </c>
      <c r="E1" t="s">
        <v>43</v>
      </c>
      <c r="F1" t="s">
        <v>44</v>
      </c>
      <c r="G1" t="s">
        <v>45</v>
      </c>
    </row>
    <row r="2" spans="1:7">
      <c r="A2" s="13">
        <f t="array" aca="1" ref="A2" ca="1">IF(ROW($A1)&gt;SUMPRODUCT(1/COUNTIF(cola,cola)),"",INDEX(cola,MIN(IF(COUNTIF(A$1:A1,cola)=0,ROW(cola)-1))))</f>
        <v>1</v>
      </c>
      <c r="B2" s="13" t="str">
        <f t="array" aca="1" ref="B2" ca="1">IF(ROW($A1)&gt;SUMPRODUCT(1/COUNTIF(colb,colb)),"",INDEX(colb,MIN(IF(COUNTIF(B$1:B1,colb)=0,ROW(cola)-1))))</f>
        <v>General Electric</v>
      </c>
      <c r="C2" s="25" t="str">
        <f t="array" aca="1" ref="C2" ca="1">IF(ROW(A1)&gt;COUNTIF(colb,recherche!B$2),"",INDEX(colc,SMALL(IF(colb=recherche!B$2,ROW(cola)-1,""),ROW(A1))))</f>
        <v>Aquilone One</v>
      </c>
      <c r="D2" s="25" t="str">
        <f t="array" aca="1" ref="D2" ca="1">INDEX(cold,SMALL(IF((colb=recherche!$B$2)*(colc=recherche!$B$5)&gt;0,ROW(cola)-1,""),ROW($A1)))</f>
        <v>Abdomen</v>
      </c>
      <c r="E2" s="25" t="str">
        <f t="array" aca="1" ref="E2" ca="1">INDEX(cole,SMALL(IF((colb=recherche!$B$2)*(colc=recherche!$B$5)*(cold=recherche!$B$8)&gt;0,ROW(cola)-1,""),ROW($A1)))</f>
        <v>Nouveau-né/4kg/ 11,8 cm</v>
      </c>
      <c r="F2" s="25">
        <f t="array" aca="1" ref="F2" ca="1">INDEX(colf,SMALL(IF((colb=recherche!$B$2)*(colc=recherche!$B$5)*(cold=recherche!$B$8)*(cole=recherche!$B$11)&gt;0,ROW(cola)-1,""),ROW($A1)))</f>
        <v>2</v>
      </c>
      <c r="G2" s="25">
        <f t="array" aca="1" ref="G2" ca="1">INDEX(colg,SMALL(IF((colb=recherche!$B$2)*(colc=recherche!$B$5)*(cold=recherche!$B$8)*(cole=recherche!$B$11)*(colf=recherche!$B$14)&gt;0,ROW(cola)-1,""),ROW($A1)))</f>
        <v>3</v>
      </c>
    </row>
    <row r="3" spans="1:7">
      <c r="A3" s="13">
        <f t="array" aca="1" ref="A3" ca="1">IF(ROW($A2)&gt;SUMPRODUCT(1/COUNTIF(cola,cola)),"",INDEX(cola,MIN(IF(COUNTIF(A$1:A2,cola)=0,ROW(cola)-1))))</f>
        <v>2</v>
      </c>
      <c r="B3" s="13" t="str">
        <f t="array" aca="1" ref="B3" ca="1">IF(ROW($A2)&gt;SUMPRODUCT(1/COUNTIF(colb,colb)),"",INDEX(colb,MIN(IF(COUNTIF(B$1:B2,colb)=0,ROW(cola)-1))))</f>
        <v>Siemens</v>
      </c>
      <c r="C3" s="25" t="str">
        <f t="array" aca="1" ref="C3" ca="1">IF(ROW(A2)&gt;COUNTIF(colb,recherche!B$2),"",INDEX(colc,SMALL(IF(colb=recherche!B$2,ROW(cola)-1,""),ROW(A2))))</f>
        <v>Aquilone One mega</v>
      </c>
      <c r="D3" s="25" t="str">
        <f t="array" aca="1" ref="D3" ca="1">INDEX(cold,SMALL(IF((colb=recherche!B$2)*(colc=recherche!B$5)&gt;0,ROW(cola)-1,""),ROW(A2)))</f>
        <v>thorax</v>
      </c>
      <c r="E3" s="25" t="e">
        <f t="array" aca="1" ref="E3" ca="1">INDEX(cole,SMALL(IF((colb=recherche!$B$2)*(colc=recherche!$B$5)*(cold=recherche!$B$8)&gt;0,ROW(cola)-1,""),ROW($A2)))</f>
        <v>#NUM!</v>
      </c>
      <c r="F3" s="25" t="e">
        <f t="array" aca="1" ref="F3" ca="1">INDEX(colf,SMALL(IF((colb=recherche!$B$2)*(colc=recherche!$B$5)*(cold=recherche!$B$8)*(cole=recherche!$B$11)&gt;0,ROW(cola)-1,""),ROW($A2)))</f>
        <v>#NUM!</v>
      </c>
      <c r="G3" s="25" t="e">
        <f t="array" aca="1" ref="G3" ca="1">INDEX(colg,SMALL(IF((colb=recherche!$B$2)*(colc=recherche!$B$5)*(cold=recherche!$B$8)*(cole=recherche!$B$11)*(colf=recherche!$B$14)&gt;0,ROW(cola)-1,""),ROW($A2)))</f>
        <v>#NUM!</v>
      </c>
    </row>
    <row r="4" spans="1:7">
      <c r="A4" s="13">
        <f t="array" aca="1" ref="A4" ca="1">IF(ROW($A3)&gt;SUMPRODUCT(1/COUNTIF(cola,cola)),"",INDEX(cola,MIN(IF(COUNTIF(A$1:A3,cola)=0,ROW(cola)-1))))</f>
        <v>3</v>
      </c>
      <c r="B4" s="13" t="str">
        <f t="array" aca="1" ref="B4" ca="1">IF(ROW($A3)&gt;SUMPRODUCT(1/COUNTIF(colb,colb)),"",INDEX(colb,MIN(IF(COUNTIF(B$1:B3,colb)=0,ROW(cola)-1))))</f>
        <v>Toshiba</v>
      </c>
      <c r="C4" s="25" t="str">
        <f t="array" aca="1" ref="C4" ca="1">IF(ROW(A3)&gt;COUNTIF(colb,recherche!B$2),"",INDEX(colc,SMALL(IF(colb=recherche!B$2,ROW(cola)-1,""),ROW(A3))))</f>
        <v>Aquilone One</v>
      </c>
      <c r="D4" s="25" t="str">
        <f t="array" aca="1" ref="D4" ca="1">INDEX(cold,SMALL(IF((colb=recherche!B$2)*(colc=recherche!B$5)&gt;0,ROW(cola)-1,""),ROW(A3)))</f>
        <v>abdomen</v>
      </c>
      <c r="E4" s="25" t="e">
        <f t="array" aca="1" ref="E4" ca="1">INDEX(cole,SMALL(IF((colb=recherche!$B$2)*(colc=recherche!$B$5)*(cold=recherche!$B$8)&gt;0,ROW(cola)-1,""),ROW($A3)))</f>
        <v>#NUM!</v>
      </c>
      <c r="F4" s="25" t="e">
        <f t="array" aca="1" ref="F4" ca="1">INDEX(colf,SMALL(IF((colb=recherche!$B$2)*(colc=recherche!$B$5)*(cold=recherche!$B$8)*(cole=recherche!$B$11)&gt;0,ROW(cola)-1,""),ROW($A3)))</f>
        <v>#NUM!</v>
      </c>
      <c r="G4" s="25" t="e">
        <f t="array" aca="1" ref="G4" ca="1">INDEX(colg,SMALL(IF((colb=recherche!$B$2)*(colc=recherche!$B$5)*(cold=recherche!$B$8)*(cole=recherche!$B$11)*(colf=recherche!$B$14)&gt;0,ROW(cola)-1,""),ROW($A3)))</f>
        <v>#NUM!</v>
      </c>
    </row>
    <row r="5" spans="1:7">
      <c r="A5" s="13">
        <f t="array" aca="1" ref="A5" ca="1">IF(ROW($A4)&gt;SUMPRODUCT(1/COUNTIF(cola,cola)),"",INDEX(cola,MIN(IF(COUNTIF(A$1:A4,cola)=0,ROW(cola)-1))))</f>
        <v>4</v>
      </c>
      <c r="B5" s="13" t="str">
        <f t="array" aca="1" ref="B5" ca="1">IF(ROW($A4)&gt;SUMPRODUCT(1/COUNTIF(colb,colb)),"",INDEX(colb,MIN(IF(COUNTIF(B$1:B4,colb)=0,ROW(cola)-1))))</f>
        <v>Phillips</v>
      </c>
      <c r="C5" s="25" t="str">
        <f t="array" aca="1" ref="C5" ca="1">IF(ROW(A4)&gt;COUNTIF(colb,recherche!B$2),"",INDEX(colc,SMALL(IF(colb=recherche!B$2,ROW(cola)-1,""),ROW(A4))))</f>
        <v>Aquilone One</v>
      </c>
      <c r="D5" s="25" t="e">
        <f t="array" aca="1" ref="D5" ca="1">INDEX(cold,SMALL(IF((colb=recherche!B$2)*(colc=recherche!B$5)&gt;0,ROW(cola)-1,""),ROW(A4)))</f>
        <v>#NUM!</v>
      </c>
      <c r="E5" s="25" t="e">
        <f t="array" aca="1" ref="E5" ca="1">INDEX(cole,SMALL(IF((colb=recherche!$B$2)*(colc=recherche!$B$5)*(cold=recherche!$B$8)&gt;0,ROW(cola)-1,""),ROW($A4)))</f>
        <v>#NUM!</v>
      </c>
      <c r="F5" s="25" t="e">
        <f t="array" aca="1" ref="F5" ca="1">INDEX(colf,SMALL(IF((colb=recherche!$B$2)*(colc=recherche!$B$5)*(cold=recherche!$B$8)*(cole=recherche!$B$11)&gt;0,ROW(cola)-1,""),ROW($A4)))</f>
        <v>#NUM!</v>
      </c>
      <c r="G5" s="25" t="e">
        <f t="array" aca="1" ref="G5" ca="1">INDEX(colg,SMALL(IF((colb=recherche!$B$2)*(colc=recherche!$B$5)*(cold=recherche!$B$8)*(cole=recherche!$B$11)*(colf=recherche!$B$14)&gt;0,ROW(cola)-1,""),ROW($A4)))</f>
        <v>#NUM!</v>
      </c>
    </row>
    <row r="6" spans="1:7">
      <c r="A6" s="13">
        <f t="array" aca="1" ref="A6" ca="1">IF(ROW($A5)&gt;SUMPRODUCT(1/COUNTIF(cola,cola)),"",INDEX(cola,MIN(IF(COUNTIF(A$1:A5,cola)=0,ROW(cola)-1))))</f>
        <v>5</v>
      </c>
      <c r="B6" s="13" t="str">
        <f t="array" aca="1" ref="B6" ca="1">IF(ROW($A5)&gt;SUMPRODUCT(1/COUNTIF(colb,colb)),"",INDEX(colb,MIN(IF(COUNTIF(B$1:B5,colb)=0,ROW(cola)-1))))</f>
        <v/>
      </c>
      <c r="C6" s="25" t="str">
        <f t="array" aca="1" ref="C6" ca="1">IF(ROW(A5)&gt;COUNTIF(colb,recherche!B$2),"",INDEX(colc,SMALL(IF(colb=recherche!B$2,ROW(cola)-1,""),ROW(A5))))</f>
        <v/>
      </c>
      <c r="D6" s="25" t="e">
        <f t="array" aca="1" ref="D6" ca="1">INDEX(cold,SMALL(IF((colb=recherche!B$2)*(colc=recherche!B$5)&gt;0,ROW(cola)-1,""),ROW(A5)))</f>
        <v>#NUM!</v>
      </c>
      <c r="E6" s="25" t="e">
        <f t="array" aca="1" ref="E6" ca="1">INDEX(cole,SMALL(IF((colb=recherche!$B$2)*(colc=recherche!$B$5)*(cold=recherche!$B$8)&gt;0,ROW(cola)-1,""),ROW($A5)))</f>
        <v>#NUM!</v>
      </c>
      <c r="F6" s="25" t="e">
        <f t="array" aca="1" ref="F6" ca="1">INDEX(colf,SMALL(IF((colb=recherche!$B$2)*(colc=recherche!$B$5)*(cold=recherche!$B$8)*(cole=recherche!$B$11)&gt;0,ROW(cola)-1,""),ROW($A5)))</f>
        <v>#NUM!</v>
      </c>
      <c r="G6" s="25" t="e">
        <f t="array" aca="1" ref="G6" ca="1">INDEX(colg,SMALL(IF((colb=recherche!$B$2)*(colc=recherche!$B$5)*(cold=recherche!$B$8)*(cole=recherche!$B$11)*(colf=recherche!$B$14)&gt;0,ROW(cola)-1,""),ROW($A5)))</f>
        <v>#NUM!</v>
      </c>
    </row>
    <row r="7" spans="1:7">
      <c r="A7" s="13">
        <f t="array" aca="1" ref="A7" ca="1">IF(ROW($A6)&gt;SUMPRODUCT(1/COUNTIF(cola,cola)),"",INDEX(cola,MIN(IF(COUNTIF(A$1:A6,cola)=0,ROW(cola)-1))))</f>
        <v>6</v>
      </c>
      <c r="B7" s="13" t="str">
        <f t="array" aca="1" ref="B7" ca="1">IF(ROW($A6)&gt;SUMPRODUCT(1/COUNTIF(colb,colb)),"",INDEX(colb,MIN(IF(COUNTIF(B$1:B6,colb)=0,ROW(cola)-1))))</f>
        <v/>
      </c>
      <c r="C7" s="25" t="str">
        <f t="array" aca="1" ref="C7" ca="1">IF(ROW(A6)&gt;COUNTIF(colb,recherche!B$2),"",INDEX(colc,SMALL(IF(colb=recherche!B$2,ROW(cola)-1,""),ROW(A6))))</f>
        <v/>
      </c>
      <c r="D7" s="25" t="e">
        <f t="array" aca="1" ref="D7" ca="1">INDEX(cold,SMALL(IF((colb=recherche!B$2)*(colc=recherche!B$5)&gt;0,ROW(cola)-1,""),ROW(A6)))</f>
        <v>#NUM!</v>
      </c>
      <c r="E7" s="25" t="e">
        <f t="array" aca="1" ref="E7" ca="1">INDEX(cole,SMALL(IF((colb=recherche!$B$2)*(colc=recherche!$B$5)*(cold=recherche!$B$8)&gt;0,ROW(cola)-1,""),ROW($A6)))</f>
        <v>#NUM!</v>
      </c>
      <c r="F7" s="25" t="e">
        <f t="array" aca="1" ref="F7" ca="1">INDEX(colf,SMALL(IF((colb=recherche!$B$2)*(colc=recherche!$B$5)*(cold=recherche!$B$8)*(cole=recherche!$B$11)&gt;0,ROW(cola)-1,""),ROW($A6)))</f>
        <v>#NUM!</v>
      </c>
      <c r="G7" s="25" t="e">
        <f t="array" aca="1" ref="G7" ca="1">INDEX(colg,SMALL(IF((colb=recherche!$B$2)*(colc=recherche!$B$5)*(cold=recherche!$B$8)*(cole=recherche!$B$11)*(colf=recherche!$B$14)&gt;0,ROW(cola)-1,""),ROW($A6)))</f>
        <v>#NUM!</v>
      </c>
    </row>
    <row r="8" spans="1:7">
      <c r="A8" s="13">
        <f t="array" aca="1" ref="A8" ca="1">IF(ROW($A7)&gt;SUMPRODUCT(1/COUNTIF(cola,cola)),"",INDEX(cola,MIN(IF(COUNTIF(A$1:A7,cola)=0,ROW(cola)-1))))</f>
        <v>7</v>
      </c>
      <c r="B8" s="13" t="str">
        <f t="array" aca="1" ref="B8" ca="1">IF(ROW($A7)&gt;SUMPRODUCT(1/COUNTIF(colb,colb)),"",INDEX(colb,MIN(IF(COUNTIF(B$1:B7,colb)=0,ROW(cola)-1))))</f>
        <v/>
      </c>
      <c r="C8" s="25" t="str">
        <f t="array" aca="1" ref="C8" ca="1">IF(ROW(A7)&gt;COUNTIF(colb,recherche!B$2),"",INDEX(colc,SMALL(IF(colb=recherche!B$2,ROW(cola)-1,""),ROW(A7))))</f>
        <v/>
      </c>
      <c r="D8" s="25" t="e">
        <f t="array" aca="1" ref="D8" ca="1">INDEX(cold,SMALL(IF((colb=recherche!B$2)*(colc=recherche!B$5)&gt;0,ROW(cola)-1,""),ROW(A7)))</f>
        <v>#NUM!</v>
      </c>
      <c r="E8" s="25" t="e">
        <f t="array" aca="1" ref="E8" ca="1">INDEX(cole,SMALL(IF((colb=recherche!$B$2)*(colc=recherche!$B$5)*(cold=recherche!$B$8)&gt;0,ROW(cola)-1,""),ROW($A7)))</f>
        <v>#NUM!</v>
      </c>
      <c r="F8" s="25" t="e">
        <f t="array" aca="1" ref="F8" ca="1">INDEX(colf,SMALL(IF((colb=recherche!$B$2)*(colc=recherche!$B$5)*(cold=recherche!$B$8)*(cole=recherche!$B$11)&gt;0,ROW(cola)-1,""),ROW($A7)))</f>
        <v>#NUM!</v>
      </c>
      <c r="G8" s="25" t="e">
        <f t="array" aca="1" ref="G8" ca="1">INDEX(colg,SMALL(IF((colb=recherche!$B$2)*(colc=recherche!$B$5)*(cold=recherche!$B$8)*(cole=recherche!$B$11)*(colf=recherche!$B$14)&gt;0,ROW(cola)-1,""),ROW($A7)))</f>
        <v>#NUM!</v>
      </c>
    </row>
    <row r="9" spans="1:7">
      <c r="A9" s="13">
        <f t="array" aca="1" ref="A9" ca="1">IF(ROW($A8)&gt;SUMPRODUCT(1/COUNTIF(cola,cola)),"",INDEX(cola,MIN(IF(COUNTIF(A$1:A8,cola)=0,ROW(cola)-1))))</f>
        <v>8</v>
      </c>
      <c r="B9" s="13" t="str">
        <f t="array" aca="1" ref="B9" ca="1">IF(ROW($A8)&gt;SUMPRODUCT(1/COUNTIF(colb,colb)),"",INDEX(colb,MIN(IF(COUNTIF(B$1:B8,colb)=0,ROW(cola)-1))))</f>
        <v/>
      </c>
      <c r="C9" s="25" t="str">
        <f t="array" aca="1" ref="C9" ca="1">IF(ROW(A8)&gt;COUNTIF(colb,recherche!B$2),"",INDEX(colc,SMALL(IF(colb=recherche!B$2,ROW(cola)-1,""),ROW(A8))))</f>
        <v/>
      </c>
      <c r="D9" s="25" t="e">
        <f t="array" aca="1" ref="D9" ca="1">INDEX(cold,SMALL(IF((colb=recherche!B$2)*(colc=recherche!B$5)&gt;0,ROW(cola)-1,""),ROW(A8)))</f>
        <v>#NUM!</v>
      </c>
      <c r="E9" s="25" t="e">
        <f t="array" aca="1" ref="E9" ca="1">INDEX(cole,SMALL(IF((colb=recherche!$B$2)*(colc=recherche!$B$5)*(cold=recherche!$B$8)&gt;0,ROW(cola)-1,""),ROW($A8)))</f>
        <v>#NUM!</v>
      </c>
      <c r="F9" s="25" t="e">
        <f t="array" aca="1" ref="F9" ca="1">INDEX(colf,SMALL(IF((colb=recherche!$B$2)*(colc=recherche!$B$5)*(cold=recherche!$B$8)*(cole=recherche!$B$11)&gt;0,ROW(cola)-1,""),ROW($A8)))</f>
        <v>#NUM!</v>
      </c>
      <c r="G9" s="25" t="e">
        <f t="array" aca="1" ref="G9" ca="1">INDEX(colg,SMALL(IF((colb=recherche!$B$2)*(colc=recherche!$B$5)*(cold=recherche!$B$8)*(cole=recherche!$B$11)*(colf=recherche!$B$14)&gt;0,ROW(cola)-1,""),ROW($A8)))</f>
        <v>#NUM!</v>
      </c>
    </row>
    <row r="10" spans="1:7">
      <c r="A10" s="13">
        <f t="array" aca="1" ref="A10" ca="1">IF(ROW($A9)&gt;SUMPRODUCT(1/COUNTIF(cola,cola)),"",INDEX(cola,MIN(IF(COUNTIF(A$1:A9,cola)=0,ROW(cola)-1))))</f>
        <v>9</v>
      </c>
      <c r="B10" s="13" t="str">
        <f t="array" aca="1" ref="B10" ca="1">IF(ROW($A9)&gt;SUMPRODUCT(1/COUNTIF(colb,colb)),"",INDEX(colb,MIN(IF(COUNTIF(B$1:B9,colb)=0,ROW(cola)-1))))</f>
        <v/>
      </c>
      <c r="C10" s="25" t="str">
        <f t="array" aca="1" ref="C10" ca="1">IF(ROW(A9)&gt;COUNTIF(colb,recherche!B$2),"",INDEX(colc,SMALL(IF(colb=recherche!B$2,ROW(cola)-1,""),ROW(A9))))</f>
        <v/>
      </c>
      <c r="D10" s="25" t="e">
        <f t="array" aca="1" ref="D10" ca="1">INDEX(cold,SMALL(IF((colb=recherche!B$2)*(colc=recherche!B$5)&gt;0,ROW(cola)-1,""),ROW(A9)))</f>
        <v>#NUM!</v>
      </c>
      <c r="E10" s="25" t="e">
        <f t="array" aca="1" ref="E10" ca="1">INDEX(cole,SMALL(IF((colb=recherche!$B$2)*(colc=recherche!$B$5)*(cold=recherche!$B$8)&gt;0,ROW(cola)-1,""),ROW($A9)))</f>
        <v>#NUM!</v>
      </c>
      <c r="F10" s="25" t="e">
        <f t="array" aca="1" ref="F10" ca="1">INDEX(colf,SMALL(IF((colb=recherche!$B$2)*(colc=recherche!$B$5)*(cold=recherche!$B$8)*(cole=recherche!$B$11)&gt;0,ROW(cola)-1,""),ROW($A9)))</f>
        <v>#NUM!</v>
      </c>
      <c r="G10" s="25" t="e">
        <f t="array" aca="1" ref="G10" ca="1">INDEX(colg,SMALL(IF((colb=recherche!$B$2)*(colc=recherche!$B$5)*(cold=recherche!$B$8)*(cole=recherche!$B$11)*(colf=recherche!$B$14)&gt;0,ROW(cola)-1,""),ROW($A9)))</f>
        <v>#NUM!</v>
      </c>
    </row>
    <row r="11" spans="1:7">
      <c r="A11" s="13">
        <f t="array" aca="1" ref="A11" ca="1">IF(ROW($A10)&gt;SUMPRODUCT(1/COUNTIF(cola,cola)),"",INDEX(cola,MIN(IF(COUNTIF(A$1:A10,cola)=0,ROW(cola)-1))))</f>
        <v>10</v>
      </c>
      <c r="B11" s="13" t="str">
        <f t="array" aca="1" ref="B11" ca="1">IF(ROW($A10)&gt;SUMPRODUCT(1/COUNTIF(colb,colb)),"",INDEX(colb,MIN(IF(COUNTIF(B$1:B10,colb)=0,ROW(cola)-1))))</f>
        <v/>
      </c>
      <c r="C11" s="25" t="str">
        <f t="array" aca="1" ref="C11" ca="1">IF(ROW(A10)&gt;COUNTIF(colb,recherche!B$2),"",INDEX(colc,SMALL(IF(colb=recherche!B$2,ROW(cola)-1,""),ROW(A10))))</f>
        <v/>
      </c>
      <c r="D11" s="25" t="e">
        <f t="array" aca="1" ref="D11" ca="1">INDEX(cold,SMALL(IF((colb=recherche!B$2)*(colc=recherche!B$5)&gt;0,ROW(cola)-1,""),ROW(A10)))</f>
        <v>#NUM!</v>
      </c>
      <c r="E11" s="25" t="e">
        <f t="array" aca="1" ref="E11" ca="1">INDEX(cole,SMALL(IF((colb=recherche!$B$2)*(colc=recherche!$B$5)*(cold=recherche!$B$8)&gt;0,ROW(cola)-1,""),ROW($A10)))</f>
        <v>#NUM!</v>
      </c>
      <c r="F11" s="25" t="e">
        <f t="array" aca="1" ref="F11" ca="1">INDEX(colf,SMALL(IF((colb=recherche!$B$2)*(colc=recherche!$B$5)*(cold=recherche!$B$8)*(cole=recherche!$B$11)&gt;0,ROW(cola)-1,""),ROW($A10)))</f>
        <v>#NUM!</v>
      </c>
      <c r="G11" s="25" t="e">
        <f t="array" aca="1" ref="G11" ca="1">INDEX(colg,SMALL(IF((colb=recherche!$B$2)*(colc=recherche!$B$5)*(cold=recherche!$B$8)*(cole=recherche!$B$11)*(colf=recherche!$B$14)&gt;0,ROW(cola)-1,""),ROW($A10)))</f>
        <v>#NUM!</v>
      </c>
    </row>
    <row r="12" spans="1:7">
      <c r="A12" s="13">
        <f t="array" aca="1" ref="A12" ca="1">IF(ROW($A11)&gt;SUMPRODUCT(1/COUNTIF(cola,cola)),"",INDEX(cola,MIN(IF(COUNTIF(A$1:A11,cola)=0,ROW(cola)-1))))</f>
        <v>11</v>
      </c>
      <c r="B12" s="13" t="str">
        <f t="array" aca="1" ref="B12" ca="1">IF(ROW($A11)&gt;SUMPRODUCT(1/COUNTIF(colb,colb)),"",INDEX(colb,MIN(IF(COUNTIF(B$1:B11,colb)=0,ROW(cola)-1))))</f>
        <v/>
      </c>
      <c r="C12" s="25" t="str">
        <f t="array" aca="1" ref="C12" ca="1">IF(ROW(A11)&gt;COUNTIF(colb,recherche!B$2),"",INDEX(colc,SMALL(IF(colb=recherche!B$2,ROW(cola)-1,""),ROW(A11))))</f>
        <v/>
      </c>
      <c r="D12" s="25" t="e">
        <f t="array" aca="1" ref="D12" ca="1">INDEX(cold,SMALL(IF((colb=recherche!B$2)*(colc=recherche!B$5)&gt;0,ROW(cola)-1,""),ROW(A11)))</f>
        <v>#NUM!</v>
      </c>
      <c r="E12" s="25" t="e">
        <f t="array" aca="1" ref="E12" ca="1">INDEX(cole,SMALL(IF((colb=recherche!$B$2)*(colc=recherche!$B$5)*(cold=recherche!$B$8)&gt;0,ROW(cola)-1,""),ROW($A11)))</f>
        <v>#NUM!</v>
      </c>
      <c r="F12" s="25" t="e">
        <f t="array" aca="1" ref="F12" ca="1">INDEX(colf,SMALL(IF((colb=recherche!$B$2)*(colc=recherche!$B$5)*(cold=recherche!$B$8)*(cole=recherche!$B$11)&gt;0,ROW(cola)-1,""),ROW($A11)))</f>
        <v>#NUM!</v>
      </c>
      <c r="G12" s="25" t="e">
        <f t="array" aca="1" ref="G12" ca="1">INDEX(colg,SMALL(IF((colb=recherche!$B$2)*(colc=recherche!$B$5)*(cold=recherche!$B$8)*(cole=recherche!$B$11)*(colf=recherche!$B$14)&gt;0,ROW(cola)-1,""),ROW($A11)))</f>
        <v>#NUM!</v>
      </c>
    </row>
    <row r="13" spans="1:7">
      <c r="A13" s="13">
        <f t="array" aca="1" ref="A13" ca="1">IF(ROW($A12)&gt;SUMPRODUCT(1/COUNTIF(cola,cola)),"",INDEX(cola,MIN(IF(COUNTIF(A$1:A12,cola)=0,ROW(cola)-1))))</f>
        <v>12</v>
      </c>
      <c r="B13" s="13" t="str">
        <f t="array" aca="1" ref="B13" ca="1">IF(ROW($A12)&gt;SUMPRODUCT(1/COUNTIF(colb,colb)),"",INDEX(colb,MIN(IF(COUNTIF(B$1:B12,colb)=0,ROW(cola)-1))))</f>
        <v/>
      </c>
      <c r="C13" s="25" t="str">
        <f t="array" aca="1" ref="C13" ca="1">IF(ROW(A12)&gt;COUNTIF(colb,recherche!B$2),"",INDEX(colc,SMALL(IF(colb=recherche!B$2,ROW(cola)-1,""),ROW(A12))))</f>
        <v/>
      </c>
      <c r="D13" s="25" t="e">
        <f t="array" aca="1" ref="D13" ca="1">INDEX(cold,SMALL(IF((colb=recherche!B$2)*(colc=recherche!B$5)&gt;0,ROW(cola)-1,""),ROW(A12)))</f>
        <v>#NUM!</v>
      </c>
      <c r="E13" s="25" t="e">
        <f t="array" aca="1" ref="E13" ca="1">INDEX(cole,SMALL(IF((colb=recherche!$B$2)*(colc=recherche!$B$5)*(cold=recherche!$B$8)&gt;0,ROW(cola)-1,""),ROW($A12)))</f>
        <v>#NUM!</v>
      </c>
      <c r="F13" s="25" t="e">
        <f t="array" aca="1" ref="F13" ca="1">INDEX(colf,SMALL(IF((colb=recherche!$B$2)*(colc=recherche!$B$5)*(cold=recherche!$B$8)*(cole=recherche!$B$11)&gt;0,ROW(cola)-1,""),ROW($A12)))</f>
        <v>#NUM!</v>
      </c>
      <c r="G13" s="25" t="e">
        <f t="array" aca="1" ref="G13" ca="1">INDEX(colg,SMALL(IF((colb=recherche!$B$2)*(colc=recherche!$B$5)*(cold=recherche!$B$8)*(cole=recherche!$B$11)*(colf=recherche!$B$14)&gt;0,ROW(cola)-1,""),ROW($A12)))</f>
        <v>#NUM!</v>
      </c>
    </row>
    <row r="14" spans="1:7">
      <c r="A14" s="13">
        <f t="array" aca="1" ref="A14" ca="1">IF(ROW($A13)&gt;SUMPRODUCT(1/COUNTIF(cola,cola)),"",INDEX(cola,MIN(IF(COUNTIF(A$1:A13,cola)=0,ROW(cola)-1))))</f>
        <v>13</v>
      </c>
      <c r="B14" s="13" t="str">
        <f t="array" aca="1" ref="B14" ca="1">IF(ROW($A13)&gt;SUMPRODUCT(1/COUNTIF(colb,colb)),"",INDEX(colb,MIN(IF(COUNTIF(B$1:B13,colb)=0,ROW(cola)-1))))</f>
        <v/>
      </c>
      <c r="C14" s="25" t="str">
        <f t="array" aca="1" ref="C14" ca="1">IF(ROW(A13)&gt;COUNTIF(colb,recherche!B$2),"",INDEX(colc,SMALL(IF(colb=recherche!B$2,ROW(cola)-1,""),ROW(A13))))</f>
        <v/>
      </c>
      <c r="D14" s="25" t="e">
        <f t="array" aca="1" ref="D14" ca="1">INDEX(cold,SMALL(IF((colb=recherche!B$2)*(colc=recherche!B$5)&gt;0,ROW(cola)-1,""),ROW(A13)))</f>
        <v>#NUM!</v>
      </c>
      <c r="E14" s="25" t="e">
        <f t="array" aca="1" ref="E14" ca="1">INDEX(cole,SMALL(IF((colb=recherche!$B$2)*(colc=recherche!$B$5)*(cold=recherche!$B$8)&gt;0,ROW(cola)-1,""),ROW($A13)))</f>
        <v>#NUM!</v>
      </c>
      <c r="F14" s="25" t="e">
        <f t="array" aca="1" ref="F14" ca="1">INDEX(colf,SMALL(IF((colb=recherche!$B$2)*(colc=recherche!$B$5)*(cold=recherche!$B$8)*(cole=recherche!$B$11)&gt;0,ROW(cola)-1,""),ROW($A13)))</f>
        <v>#NUM!</v>
      </c>
      <c r="G14" s="25" t="e">
        <f t="array" aca="1" ref="G14" ca="1">INDEX(colg,SMALL(IF((colb=recherche!$B$2)*(colc=recherche!$B$5)*(cold=recherche!$B$8)*(cole=recherche!$B$11)*(colf=recherche!$B$14)&gt;0,ROW(cola)-1,""),ROW($A13)))</f>
        <v>#NUM!</v>
      </c>
    </row>
    <row r="15" spans="1:7">
      <c r="A15" s="13">
        <f t="array" aca="1" ref="A15" ca="1">IF(ROW($A14)&gt;SUMPRODUCT(1/COUNTIF(cola,cola)),"",INDEX(cola,MIN(IF(COUNTIF(A$1:A14,cola)=0,ROW(cola)-1))))</f>
        <v>14</v>
      </c>
      <c r="B15" s="13" t="str">
        <f t="array" aca="1" ref="B15" ca="1">IF(ROW($A14)&gt;SUMPRODUCT(1/COUNTIF(colb,colb)),"",INDEX(colb,MIN(IF(COUNTIF(B$1:B14,colb)=0,ROW(cola)-1))))</f>
        <v/>
      </c>
      <c r="C15" s="25" t="str">
        <f t="array" aca="1" ref="C15" ca="1">IF(ROW(A14)&gt;COUNTIF(colb,recherche!B$2),"",INDEX(colc,SMALL(IF(colb=recherche!B$2,ROW(cola)-1,""),ROW(A14))))</f>
        <v/>
      </c>
      <c r="D15" s="25" t="e">
        <f t="array" aca="1" ref="D15" ca="1">INDEX(cold,SMALL(IF((colb=recherche!B$2)*(colc=recherche!B$5)&gt;0,ROW(cola)-1,""),ROW(A14)))</f>
        <v>#NUM!</v>
      </c>
      <c r="E15" s="25" t="e">
        <f t="array" aca="1" ref="E15" ca="1">INDEX(cole,SMALL(IF((colb=recherche!$B$2)*(colc=recherche!$B$5)*(cold=recherche!$B$8)&gt;0,ROW(cola)-1,""),ROW($A14)))</f>
        <v>#NUM!</v>
      </c>
      <c r="F15" s="25" t="e">
        <f t="array" aca="1" ref="F15" ca="1">INDEX(colf,SMALL(IF((colb=recherche!$B$2)*(colc=recherche!$B$5)*(cold=recherche!$B$8)*(cole=recherche!$B$11)&gt;0,ROW(cola)-1,""),ROW($A14)))</f>
        <v>#NUM!</v>
      </c>
      <c r="G15" s="25" t="e">
        <f t="array" aca="1" ref="G15" ca="1">INDEX(colg,SMALL(IF((colb=recherche!$B$2)*(colc=recherche!$B$5)*(cold=recherche!$B$8)*(cole=recherche!$B$11)*(colf=recherche!$B$14)&gt;0,ROW(cola)-1,""),ROW($A14)))</f>
        <v>#NUM!</v>
      </c>
    </row>
    <row r="16" spans="1:7">
      <c r="A16" s="13">
        <f t="array" aca="1" ref="A16" ca="1">IF(ROW($A15)&gt;SUMPRODUCT(1/COUNTIF(cola,cola)),"",INDEX(cola,MIN(IF(COUNTIF(A$1:A15,cola)=0,ROW(cola)-1))))</f>
        <v>15</v>
      </c>
      <c r="B16" s="13" t="str">
        <f t="array" aca="1" ref="B16" ca="1">IF(ROW($A15)&gt;SUMPRODUCT(1/COUNTIF(colb,colb)),"",INDEX(colb,MIN(IF(COUNTIF(B$1:B15,colb)=0,ROW(cola)-1))))</f>
        <v/>
      </c>
      <c r="C16" s="25" t="str">
        <f t="array" aca="1" ref="C16" ca="1">IF(ROW(A15)&gt;COUNTIF(colb,recherche!B$2),"",INDEX(colc,SMALL(IF(colb=recherche!B$2,ROW(cola)-1,""),ROW(A15))))</f>
        <v/>
      </c>
      <c r="D16" s="13"/>
      <c r="E16" s="25" t="e">
        <f t="array" aca="1" ref="E16" ca="1">INDEX(cole,SMALL(IF((colb=recherche!$B$2)*(colc=recherche!$B$5)*(cold=recherche!$B$8)&gt;0,ROW(cola)-1,""),ROW($A15)))</f>
        <v>#NUM!</v>
      </c>
      <c r="F16" s="25" t="e">
        <f t="array" aca="1" ref="F16" ca="1">INDEX(colf,SMALL(IF((colb=recherche!$B$2)*(colc=recherche!$B$5)*(cold=recherche!$B$8)*(cole=recherche!$B$11)&gt;0,ROW(cola)-1,""),ROW($A15)))</f>
        <v>#NUM!</v>
      </c>
      <c r="G16" s="25" t="e">
        <f t="array" aca="1" ref="G16" ca="1">INDEX(colg,SMALL(IF((colb=recherche!$B$2)*(colc=recherche!$B$5)*(cold=recherche!$B$8)*(cole=recherche!$B$11)*(colf=recherche!$B$14)&gt;0,ROW(cola)-1,""),ROW($A15)))</f>
        <v>#NUM!</v>
      </c>
    </row>
    <row r="17" spans="1:7">
      <c r="A17" s="13">
        <f t="array" aca="1" ref="A17" ca="1">IF(ROW($A16)&gt;SUMPRODUCT(1/COUNTIF(cola,cola)),"",INDEX(cola,MIN(IF(COUNTIF(A$1:A16,cola)=0,ROW(cola)-1))))</f>
        <v>16</v>
      </c>
      <c r="B17" s="13" t="str">
        <f t="array" aca="1" ref="B17" ca="1">IF(ROW($A16)&gt;SUMPRODUCT(1/COUNTIF(colb,colb)),"",INDEX(colb,MIN(IF(COUNTIF(B$1:B16,colb)=0,ROW(cola)-1))))</f>
        <v/>
      </c>
      <c r="C17" s="25" t="str">
        <f t="array" aca="1" ref="C17" ca="1">IF(ROW(A16)&gt;COUNTIF(colb,recherche!B$2),"",INDEX(colc,SMALL(IF(colb=recherche!B$2,ROW(cola)-1,""),ROW(A16))))</f>
        <v/>
      </c>
      <c r="D17" s="13"/>
      <c r="E17" s="25" t="e">
        <f t="array" aca="1" ref="E17" ca="1">INDEX(cole,SMALL(IF((colb=recherche!$B$2)*(colc=recherche!$B$5)*(cold=recherche!$B$8)&gt;0,ROW(cola)-1,""),ROW($A16)))</f>
        <v>#NUM!</v>
      </c>
      <c r="F17" s="25" t="e">
        <f t="array" aca="1" ref="F17" ca="1">INDEX(colf,SMALL(IF((colb=recherche!$B$2)*(colc=recherche!$B$5)*(cold=recherche!$B$8)*(cole=recherche!$B$11)&gt;0,ROW(cola)-1,""),ROW($A16)))</f>
        <v>#NUM!</v>
      </c>
      <c r="G17" s="25" t="e">
        <f t="array" aca="1" ref="G17" ca="1">INDEX(colg,SMALL(IF((colb=recherche!$B$2)*(colc=recherche!$B$5)*(cold=recherche!$B$8)*(cole=recherche!$B$11)*(colf=recherche!$B$14)&gt;0,ROW(cola)-1,""),ROW($A16)))</f>
        <v>#NUM!</v>
      </c>
    </row>
    <row r="18" spans="1:7">
      <c r="A18" s="13">
        <f t="array" aca="1" ref="A18" ca="1">IF(ROW($A17)&gt;SUMPRODUCT(1/COUNTIF(cola,cola)),"",INDEX(cola,MIN(IF(COUNTIF(A$1:A17,cola)=0,ROW(cola)-1))))</f>
        <v>17</v>
      </c>
      <c r="B18" s="13" t="str">
        <f t="array" aca="1" ref="B18" ca="1">IF(ROW($A17)&gt;SUMPRODUCT(1/COUNTIF(colb,colb)),"",INDEX(colb,MIN(IF(COUNTIF(B$1:B17,colb)=0,ROW(cola)-1))))</f>
        <v/>
      </c>
      <c r="C18" s="25" t="str">
        <f t="array" aca="1" ref="C18" ca="1">IF(ROW(A17)&gt;COUNTIF(colb,recherche!B$2),"",INDEX(colc,SMALL(IF(colb=recherche!B$2,ROW(cola)-1,""),ROW(A17))))</f>
        <v/>
      </c>
      <c r="D18" s="13"/>
      <c r="E18" s="25" t="e">
        <f t="array" aca="1" ref="E18" ca="1">INDEX(cole,SMALL(IF((colb=recherche!$B$2)*(colc=recherche!$B$5)*(cold=recherche!$B$8)&gt;0,ROW(cola)-1,""),ROW($A17)))</f>
        <v>#NUM!</v>
      </c>
      <c r="F18" s="25" t="e">
        <f t="array" aca="1" ref="F18" ca="1">INDEX(colf,SMALL(IF((colb=recherche!$B$2)*(colc=recherche!$B$5)*(cold=recherche!$B$8)*(cole=recherche!$B$11)&gt;0,ROW(cola)-1,""),ROW($A17)))</f>
        <v>#NUM!</v>
      </c>
      <c r="G18" s="25" t="e">
        <f t="array" aca="1" ref="G18" ca="1">INDEX(colg,SMALL(IF((colb=recherche!$B$2)*(colc=recherche!$B$5)*(cold=recherche!$B$8)*(cole=recherche!$B$11)*(colf=recherche!$B$14)&gt;0,ROW(cola)-1,""),ROW($A17)))</f>
        <v>#NUM!</v>
      </c>
    </row>
    <row r="19" spans="1:7">
      <c r="A19" s="13">
        <f t="array" aca="1" ref="A19" ca="1">IF(ROW($A18)&gt;SUMPRODUCT(1/COUNTIF(cola,cola)),"",INDEX(cola,MIN(IF(COUNTIF(A$1:A18,cola)=0,ROW(cola)-1))))</f>
        <v>18</v>
      </c>
      <c r="B19" s="13" t="str">
        <f t="array" aca="1" ref="B19" ca="1">IF(ROW($A18)&gt;SUMPRODUCT(1/COUNTIF(colb,colb)),"",INDEX(colb,MIN(IF(COUNTIF(B$1:B18,colb)=0,ROW(cola)-1))))</f>
        <v/>
      </c>
      <c r="C19" s="25" t="str">
        <f t="array" aca="1" ref="C19" ca="1">IF(ROW(A18)&gt;COUNTIF(colb,recherche!B$2),"",INDEX(colc,SMALL(IF(colb=recherche!B$2,ROW(cola)-1,""),ROW(A18))))</f>
        <v/>
      </c>
      <c r="D19" s="13"/>
      <c r="E19" s="25" t="e">
        <f t="array" aca="1" ref="E19" ca="1">INDEX(cole,SMALL(IF((colb=recherche!$B$2)*(colc=recherche!$B$5)*(cold=recherche!$B$8)&gt;0,ROW(cola)-1,""),ROW($A18)))</f>
        <v>#NUM!</v>
      </c>
      <c r="F19" s="25" t="e">
        <f t="array" aca="1" ref="F19" ca="1">INDEX(colf,SMALL(IF((colb=recherche!$B$2)*(colc=recherche!$B$5)*(cold=recherche!$B$8)*(cole=recherche!$B$11)&gt;0,ROW(cola)-1,""),ROW($A18)))</f>
        <v>#NUM!</v>
      </c>
      <c r="G19" s="25" t="e">
        <f t="array" aca="1" ref="G19" ca="1">INDEX(colg,SMALL(IF((colb=recherche!$B$2)*(colc=recherche!$B$5)*(cold=recherche!$B$8)*(cole=recherche!$B$11)*(colf=recherche!$B$14)&gt;0,ROW(cola)-1,""),ROW($A18)))</f>
        <v>#NUM!</v>
      </c>
    </row>
    <row r="20" spans="1:7">
      <c r="A20" s="13">
        <f t="array" aca="1" ref="A20" ca="1">IF(ROW($A19)&gt;SUMPRODUCT(1/COUNTIF(cola,cola)),"",INDEX(cola,MIN(IF(COUNTIF(A$1:A19,cola)=0,ROW(cola)-1))))</f>
        <v>19</v>
      </c>
      <c r="B20" s="13" t="str">
        <f t="array" aca="1" ref="B20" ca="1">IF(ROW($A19)&gt;SUMPRODUCT(1/COUNTIF(colb,colb)),"",INDEX(colb,MIN(IF(COUNTIF(B$1:B19,colb)=0,ROW(cola)-1))))</f>
        <v/>
      </c>
      <c r="C20" s="25" t="str">
        <f t="array" aca="1" ref="C20" ca="1">IF(ROW(A19)&gt;COUNTIF(colb,recherche!B$2),"",INDEX(colc,SMALL(IF(colb=recherche!B$2,ROW(cola)-1,""),ROW(A19))))</f>
        <v/>
      </c>
      <c r="D20" s="13"/>
      <c r="E20" s="25" t="e">
        <f t="array" aca="1" ref="E20" ca="1">INDEX(cole,SMALL(IF((colb=recherche!$B$2)*(colc=recherche!$B$5)*(cold=recherche!$B$8)&gt;0,ROW(cola)-1,""),ROW($A19)))</f>
        <v>#NUM!</v>
      </c>
      <c r="F20" s="25" t="e">
        <f t="array" aca="1" ref="F20" ca="1">INDEX(colf,SMALL(IF((colb=recherche!$B$2)*(colc=recherche!$B$5)*(cold=recherche!$B$8)*(cole=recherche!$B$11)&gt;0,ROW(cola)-1,""),ROW($A19)))</f>
        <v>#NUM!</v>
      </c>
      <c r="G20" s="25" t="e">
        <f t="array" aca="1" ref="G20" ca="1">INDEX(colg,SMALL(IF((colb=recherche!$B$2)*(colc=recherche!$B$5)*(cold=recherche!$B$8)*(cole=recherche!$B$11)*(colf=recherche!$B$14)&gt;0,ROW(cola)-1,""),ROW($A19)))</f>
        <v>#NUM!</v>
      </c>
    </row>
    <row r="21" spans="1:7">
      <c r="A21" s="13">
        <f t="array" aca="1" ref="A21" ca="1">IF(ROW($A20)&gt;SUMPRODUCT(1/COUNTIF(cola,cola)),"",INDEX(cola,MIN(IF(COUNTIF(A$1:A20,cola)=0,ROW(cola)-1))))</f>
        <v>20</v>
      </c>
      <c r="B21" s="13" t="str">
        <f t="array" aca="1" ref="B21" ca="1">IF(ROW($A20)&gt;SUMPRODUCT(1/COUNTIF(colb,colb)),"",INDEX(colb,MIN(IF(COUNTIF(B$1:B20,colb)=0,ROW(cola)-1))))</f>
        <v/>
      </c>
      <c r="C21" s="25" t="str">
        <f t="array" aca="1" ref="C21" ca="1">IF(ROW(A20)&gt;COUNTIF(colb,recherche!B$2),"",INDEX(colc,SMALL(IF(colb=recherche!B$2,ROW(cola)-1,""),ROW(A20))))</f>
        <v/>
      </c>
      <c r="D21" s="13"/>
      <c r="E21" s="25" t="e">
        <f t="array" aca="1" ref="E21" ca="1">INDEX(cole,SMALL(IF((colb=recherche!$B$2)*(colc=recherche!$B$5)*(cold=recherche!$B$8)&gt;0,ROW(cola)-1,""),ROW($A20)))</f>
        <v>#NUM!</v>
      </c>
      <c r="F21" s="25" t="e">
        <f t="array" aca="1" ref="F21" ca="1">INDEX(colf,SMALL(IF((colb=recherche!$B$2)*(colc=recherche!$B$5)*(cold=recherche!$B$8)*(cole=recherche!$B$11)&gt;0,ROW(cola)-1,""),ROW($A20)))</f>
        <v>#NUM!</v>
      </c>
      <c r="G21" s="25" t="e">
        <f t="array" aca="1" ref="G21" ca="1">INDEX(colg,SMALL(IF((colb=recherche!$B$2)*(colc=recherche!$B$5)*(cold=recherche!$B$8)*(cole=recherche!$B$11)*(colf=recherche!$B$14)&gt;0,ROW(cola)-1,""),ROW($A20)))</f>
        <v>#NUM!</v>
      </c>
    </row>
    <row r="22" spans="1:7">
      <c r="A22" s="13" t="str">
        <f t="array" aca="1" ref="A22" ca="1">IF(ROW($A21)&gt;SUMPRODUCT(1/COUNTIF(cola,cola)),"",INDEX(cola,MIN(IF(COUNTIF(A$1:A21,cola)=0,ROW(cola)-1))))</f>
        <v/>
      </c>
      <c r="B22" s="13" t="str">
        <f t="array" aca="1" ref="B22" ca="1">IF(ROW($A21)&gt;SUMPRODUCT(1/COUNTIF(colb,colb)),"",INDEX(colb,MIN(IF(COUNTIF(B$1:B21,colb)=0,ROW(cola)-1))))</f>
        <v/>
      </c>
      <c r="C22" s="25" t="str">
        <f t="array" aca="1" ref="C22" ca="1">IF(ROW(A21)&gt;COUNTIF(colb,recherche!B$2),"",INDEX(colc,SMALL(IF(colb=recherche!B28,ROW(cola)-1,""),ROW(A21))))</f>
        <v/>
      </c>
      <c r="D22" s="13"/>
      <c r="E22" s="25" t="e">
        <f t="array" aca="1" ref="E22" ca="1">INDEX(cole,SMALL(IF((colb=recherche!$B$2)*(colc=recherche!$B$5)*(cold=recherche!$B$8)&gt;0,ROW(cola)-1,""),ROW($A21)))</f>
        <v>#NUM!</v>
      </c>
      <c r="F22" s="25" t="e">
        <f t="array" aca="1" ref="F22" ca="1">INDEX(colf,SMALL(IF((colb=recherche!$B$2)*(colc=recherche!$B$5)*(cold=recherche!$B$8)*(cole=recherche!$B$11)&gt;0,ROW(cola)-1,""),ROW($A21)))</f>
        <v>#NUM!</v>
      </c>
      <c r="G22" s="25" t="e">
        <f t="array" aca="1" ref="G22" ca="1">INDEX(colg,SMALL(IF((colb=recherche!$B$2)*(colc=recherche!$B$5)*(cold=recherche!$B$8)*(cole=recherche!$B$11)*(colf=recherche!$B$14)&gt;0,ROW(cola)-1,""),ROW($A21)))</f>
        <v>#NUM!</v>
      </c>
    </row>
    <row r="23" spans="1:7">
      <c r="A23" s="13"/>
      <c r="B23" s="13" t="str">
        <f t="array" aca="1" ref="B23" ca="1">IF(ROW($A22)&gt;SUMPRODUCT(1/COUNTIF(colb,colb)),"",INDEX(colb,MIN(IF(COUNTIF(B$1:B22,colb)=0,ROW(cola)-1))))</f>
        <v/>
      </c>
      <c r="C23" s="13"/>
      <c r="D23" s="13"/>
      <c r="E23" s="25" t="e">
        <f t="array" aca="1" ref="E23" ca="1">INDEX(cole,SMALL(IF((colb=recherche!$B$2)*(colc=recherche!$B$5)*(cold=recherche!$B$8)&gt;0,ROW(cola)-1,""),ROW($A22)))</f>
        <v>#NUM!</v>
      </c>
      <c r="F23" s="25" t="e">
        <f t="array" aca="1" ref="F23" ca="1">INDEX(colf,SMALL(IF((colb=recherche!$B$2)*(colc=recherche!$B$5)*(cold=recherche!$B$8)*(cole=recherche!$B$11)&gt;0,ROW(cola)-1,""),ROW($A22)))</f>
        <v>#NUM!</v>
      </c>
      <c r="G23" s="25" t="e">
        <f t="array" aca="1" ref="G23" ca="1">INDEX(colg,SMALL(IF((colb=recherche!$B$2)*(colc=recherche!$B$5)*(cold=recherche!$B$8)*(cole=recherche!$B$11)*(colf=recherche!$B$14)&gt;0,ROW(cola)-1,""),ROW($A22)))</f>
        <v>#NUM!</v>
      </c>
    </row>
    <row r="24" spans="1:7">
      <c r="A24" s="13"/>
      <c r="B24" s="13"/>
      <c r="C24" s="13"/>
      <c r="D24" s="13"/>
      <c r="E24" s="25" t="e">
        <f t="array" aca="1" ref="E24" ca="1">INDEX(cole,SMALL(IF((colb=recherche!$B$2)*(colc=recherche!$B$5)*(cold=recherche!$B$8)&gt;0,ROW(cola)-1,""),ROW($A23)))</f>
        <v>#NUM!</v>
      </c>
      <c r="F24" s="25" t="e">
        <f t="array" aca="1" ref="F24" ca="1">INDEX(colf,SMALL(IF((colb=recherche!$B$2)*(colc=recherche!$B$5)*(cold=recherche!$B$8)*(cole=recherche!$B$11)&gt;0,ROW(cola)-1,""),ROW($A23)))</f>
        <v>#NUM!</v>
      </c>
      <c r="G24" s="25" t="e">
        <f t="array" aca="1" ref="G24" ca="1">INDEX(colg,SMALL(IF((colb=recherche!$B$2)*(colc=recherche!$B$5)*(cold=recherche!$B$8)*(cole=recherche!$B$11)*(colf=recherche!$B$14)&gt;0,ROW(cola)-1,""),ROW($A23)))</f>
        <v>#NUM!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L17"/>
  <sheetViews>
    <sheetView showGridLines="0" tabSelected="1" workbookViewId="0">
      <selection activeCell="G14" sqref="G14"/>
    </sheetView>
  </sheetViews>
  <sheetFormatPr baseColWidth="10" defaultRowHeight="14.5"/>
  <cols>
    <col min="1" max="1" width="19.1796875" bestFit="1" customWidth="1"/>
    <col min="2" max="2" width="22.54296875" style="20" customWidth="1"/>
    <col min="5" max="5" width="15" customWidth="1"/>
    <col min="6" max="6" width="14.1796875" customWidth="1"/>
    <col min="7" max="7" width="12.7265625" customWidth="1"/>
    <col min="8" max="8" width="16.453125" customWidth="1"/>
    <col min="9" max="9" width="12.81640625" customWidth="1"/>
    <col min="10" max="10" width="17.26953125" customWidth="1"/>
    <col min="11" max="11" width="11.453125" customWidth="1"/>
    <col min="12" max="12" width="12.54296875" customWidth="1"/>
  </cols>
  <sheetData>
    <row r="2" spans="1:12">
      <c r="A2" t="s">
        <v>0</v>
      </c>
      <c r="B2" s="16" t="s">
        <v>5</v>
      </c>
      <c r="D2" t="s">
        <v>149</v>
      </c>
    </row>
    <row r="3" spans="1:12">
      <c r="E3" t="s">
        <v>150</v>
      </c>
    </row>
    <row r="5" spans="1:12">
      <c r="A5" t="s">
        <v>1</v>
      </c>
      <c r="B5" s="17" t="s">
        <v>18</v>
      </c>
      <c r="E5" s="21" t="s">
        <v>23</v>
      </c>
      <c r="F5" s="22" t="s">
        <v>19</v>
      </c>
      <c r="G5" s="22" t="s">
        <v>20</v>
      </c>
      <c r="H5" s="23" t="s">
        <v>21</v>
      </c>
      <c r="I5" s="22" t="s">
        <v>22</v>
      </c>
      <c r="J5" s="22" t="s">
        <v>24</v>
      </c>
      <c r="K5" s="22" t="s">
        <v>28</v>
      </c>
      <c r="L5" s="22" t="s">
        <v>31</v>
      </c>
    </row>
    <row r="6" spans="1:12">
      <c r="E6" s="24">
        <f ca="1">IFERROR(INDEX(result,SUMPRODUCT(MAX((cole=$B$11)*(cold=$B$8)*(colb=$B$2)*(colc=$B$5)*(colf=$B$14)*(colg=$B$17)*ROW(cola)-1)),COLUMN(A:A)),"pas de corres")</f>
        <v>35</v>
      </c>
      <c r="F6" s="24">
        <f ca="1">IFERROR(INDEX(result,SUMPRODUCT(MAX((cole=$B$11)*(cold=$B$8)*(colb=$B$2)*(colc=$B$5)*(colf=$B$14)*(colg=$B$17)*ROW(cola)-1)),COLUMN(B:B)),"pas de corres")</f>
        <v>189</v>
      </c>
      <c r="G6" s="24">
        <f ca="1">IFERROR(INDEX(result,SUMPRODUCT(MAX((cole=$B$11)*(cold=$B$8)*(colb=$B$2)*(colc=$B$5)*(colf=$B$14)*(colg=$B$17)*ROW(cola)-1)),COLUMN(C:C)),"pas de corres")</f>
        <v>344.7</v>
      </c>
      <c r="H6" s="24" t="str">
        <f ca="1">IFERROR(INDEX(result,SUMPRODUCT(MAX((cole=$B$11)*(cold=$B$8)*(colb=$B$2)*(colc=$B$5)*(colf=$B$14)*(colg=$B$17)*ROW(cola)-1)),COLUMN(D:D)),"pas de corres")</f>
        <v>0.16</v>
      </c>
      <c r="I6" s="24">
        <f ca="1">IFERROR(INDEX(result,SUMPRODUCT(MAX((cole=$B$11)*(cold=$B$8)*(colb=$B$2)*(colc=$B$5)*(colf=$B$14)*(colg=$B$17)*ROW(cola)-1)),COLUMN(E:E)),"pas de corres")</f>
        <v>1.375</v>
      </c>
      <c r="J6" s="24" t="str">
        <f ca="1">IFERROR(INDEX(result,SUMPRODUCT(MAX((cole=$B$11)*(cold=$B$8)*(colb=$B$2)*(colc=$B$5)*(colf=$B$14)*(colg=$B$17)*ROW(cola)-1)),COLUMN(F:F)),"pas de corres")</f>
        <v>.6x.21</v>
      </c>
      <c r="K6" s="24" t="str">
        <f ca="1">IFERROR(INDEX(result,SUMPRODUCT(MAX((cole=$B$11)*(cold=$B$8)*(colb=$B$2)*(colc=$B$5)*(colf=$B$14)*(colg=$B$17)*ROW(cola)-1)),COLUMN(G:G)),"pas de corres")</f>
        <v>a268</v>
      </c>
      <c r="L6" s="24" t="str">
        <f ca="1">IFERROR(INDEX(result,SUMPRODUCT(MAX((cole=$B$11)*(cold=$B$8)*(colb=$B$2)*(colc=$B$5)*(colf=$B$14)*(colg=$B$17)*ROW(cola)-1)),COLUMN(H:H)),"pas de corres")</f>
        <v>e33</v>
      </c>
    </row>
    <row r="8" spans="1:12">
      <c r="A8" t="s">
        <v>46</v>
      </c>
      <c r="B8" s="15" t="s">
        <v>57</v>
      </c>
    </row>
    <row r="11" spans="1:12">
      <c r="A11" t="s">
        <v>10</v>
      </c>
      <c r="B11" s="14" t="s">
        <v>12</v>
      </c>
    </row>
    <row r="14" spans="1:12">
      <c r="A14" t="s">
        <v>11</v>
      </c>
      <c r="B14" s="18">
        <v>2</v>
      </c>
    </row>
    <row r="17" spans="1:2">
      <c r="A17" t="s">
        <v>47</v>
      </c>
      <c r="B17" s="19">
        <v>3</v>
      </c>
    </row>
  </sheetData>
  <sheetCalcPr fullCalcOnLoad="1"/>
  <dataValidations count="6">
    <dataValidation type="list" allowBlank="1" showInputMessage="1" showErrorMessage="1" sqref="B11 E15">
      <formula1>client</formula1>
    </dataValidation>
    <dataValidation type="list" allowBlank="1" showInputMessage="1" showErrorMessage="1" sqref="B8">
      <formula1>region</formula1>
    </dataValidation>
    <dataValidation type="list" allowBlank="1" showInputMessage="1" showErrorMessage="1" sqref="B5">
      <formula1>modele</formula1>
    </dataValidation>
    <dataValidation type="list" allowBlank="1" showInputMessage="1" showErrorMessage="1" sqref="B2">
      <formula1>marque</formula1>
    </dataValidation>
    <dataValidation type="list" allowBlank="1" showInputMessage="1" showErrorMessage="1" sqref="B14">
      <formula1>bruit</formula1>
    </dataValidation>
    <dataValidation type="list" allowBlank="1" showInputMessage="1" showErrorMessage="1" sqref="B17">
      <formula1>contraste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</vt:lpstr>
      <vt:lpstr>param</vt:lpstr>
      <vt:lpstr>recherche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tulipe</cp:lastModifiedBy>
  <dcterms:created xsi:type="dcterms:W3CDTF">2013-02-04T15:06:45Z</dcterms:created>
  <dcterms:modified xsi:type="dcterms:W3CDTF">2015-06-20T17:18:55Z</dcterms:modified>
</cp:coreProperties>
</file>